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0177a\datashare\Social_Security_Scotland\Statistics\ADP\Publications\2025.06 Publication\4. Final tables\"/>
    </mc:Choice>
  </mc:AlternateContent>
  <xr:revisionPtr revIDLastSave="0" documentId="13_ncr:1_{E900A216-ACB5-4444-B474-4A3BF50FF888}" xr6:coauthVersionLast="47" xr6:coauthVersionMax="47" xr10:uidLastSave="{00000000-0000-0000-0000-000000000000}"/>
  <bookViews>
    <workbookView xWindow="-110" yWindow="-110" windowWidth="19420" windowHeight="10420" xr2:uid="{00000000-000D-0000-FFFF-FFFF00000000}"/>
  </bookViews>
  <sheets>
    <sheet name="Contents" sheetId="1" r:id="rId1"/>
    <sheet name="Notes" sheetId="2" r:id="rId2"/>
    <sheet name="T1 Applications by decision" sheetId="3" r:id="rId3"/>
    <sheet name="T2 Decisions by award type" sheetId="4" r:id="rId4"/>
    <sheet name="T3 Daily Living awards by level" sheetId="5" r:id="rId5"/>
    <sheet name="T4 Mobility awards by level" sheetId="6" r:id="rId6"/>
    <sheet name="T5 Applications by condition" sheetId="7" r:id="rId7"/>
    <sheet name="T6 Applications by channel" sheetId="8" r:id="rId8"/>
    <sheet name="T7 Applications by age" sheetId="9" r:id="rId9"/>
    <sheet name="T8 Applications by LA" sheetId="10" r:id="rId10"/>
    <sheet name="T9 Application processing times" sheetId="11" r:id="rId11"/>
    <sheet name="T10 SRTI processing" sheetId="12" r:id="rId12"/>
    <sheet name="T11 Payments" sheetId="13" r:id="rId13"/>
    <sheet name="T12 Payments by LA" sheetId="14" r:id="rId14"/>
    <sheet name="T13 Number of clients paid" sheetId="15" r:id="rId15"/>
    <sheet name="T14 Caseload by award type" sheetId="16" r:id="rId16"/>
    <sheet name="T15 Caseload by DL award" sheetId="17" r:id="rId17"/>
    <sheet name="T16 Caseload by mob award" sheetId="18" r:id="rId18"/>
    <sheet name="T17 Caseload by award level" sheetId="19" r:id="rId19"/>
    <sheet name="T18 Caseload by age" sheetId="20" r:id="rId20"/>
    <sheet name="T19 Caseload by cond and award" sheetId="21" r:id="rId21"/>
    <sheet name="T20 Caseload by cond and care" sheetId="22" r:id="rId22"/>
    <sheet name="T21 Caseload by cond and mob" sheetId="23" r:id="rId23"/>
    <sheet name="T22 Caseload by SRTI indicator" sheetId="24" r:id="rId24"/>
    <sheet name="T23 Caseload by duration" sheetId="25" r:id="rId25"/>
    <sheet name="T24 Caseload by LA" sheetId="26" r:id="rId26"/>
    <sheet name="T25 Redeterminations" sheetId="27" r:id="rId27"/>
    <sheet name="T26 Appeals" sheetId="28" r:id="rId28"/>
    <sheet name="T27 Reviews" sheetId="29" r:id="rId29"/>
    <sheet name="T28 New applicant reviews" sheetId="30" r:id="rId30"/>
    <sheet name="T29 Case transfer reviews" sheetId="31"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1" l="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<sst xmlns="http://schemas.openxmlformats.org/spreadsheetml/2006/main" count="5311" uniqueCount="567">
  <si>
    <t>Adult Disability Payment from 21 March 2022 to 30 April 2025</t>
  </si>
  <si>
    <t>Table of Contents</t>
  </si>
  <si>
    <t>Table Number</t>
  </si>
  <si>
    <t>Description</t>
  </si>
  <si>
    <t>Table 1: Adult Disability Payment New Applicants - Application numbers and initial decisions by month</t>
  </si>
  <si>
    <t>Table 2: Adult Disability Payment New Applicants - Initial awards by award type</t>
  </si>
  <si>
    <t>Table 3: Adult Disability Payment New Applicants - Initial Daily Living awards by level</t>
  </si>
  <si>
    <t>Table 4: Adult Disability Payment New Applicants - Initial Mobility awards by level</t>
  </si>
  <si>
    <t>Table 5: Adult Disability Payment New Applicants - Application numbers and initial decisions by disability condition</t>
  </si>
  <si>
    <t>Table 6: Applications for Adult Disability Payment by channel by month</t>
  </si>
  <si>
    <t>Table 7: Applications for Adult Disability Payment by age to 30 April 2025</t>
  </si>
  <si>
    <t>Table 8: Applications and Initial decisions for Adult Disability Payment by Local Authority area to 30 April 2025</t>
  </si>
  <si>
    <t>Table 9: Number of Decisions by Processing Time</t>
  </si>
  <si>
    <t>Table 10: Number of Special Rules Decisions by Processing Time</t>
  </si>
  <si>
    <t>Table 11: Adult Disability Payment payments</t>
  </si>
  <si>
    <t>Table 12: Adult Disability Payments by Local Authority area to 30 April 2025</t>
  </si>
  <si>
    <t>Table 13: Number of individual Adult Disability Payment clients paid by financial year</t>
  </si>
  <si>
    <t>Table 14: Caseload for Adult Disability Payment by month and financial year</t>
  </si>
  <si>
    <t>Table 15: Caseload for Adult Disability Payment by Daily Living award level</t>
  </si>
  <si>
    <t>Table 16: Caseload for Adult Disability Payment by Mobility award level</t>
  </si>
  <si>
    <t>Table 17: Caseload for Adult Disability Payment by Daily Living and Mobility award levels</t>
  </si>
  <si>
    <t>Table 18: Caseload for Adult Disability Payment by age at 30 April 2025</t>
  </si>
  <si>
    <t>Table 19: Caseload for Adult Disability Payment by Disability Condition and Award Type at 30 April 2025</t>
  </si>
  <si>
    <t>Table 20: Caseload for Adult Disability Payment by Disability Condition and Daily Living Award Level at 30 April 2025</t>
  </si>
  <si>
    <t>Table 21: Caseload for Adult Disability Payment by Disability Condition and Mobility Award Level at 30 April 2025</t>
  </si>
  <si>
    <t>Table 22: Caseload for Adult Disability Payment by special rules status at 30 April 2025</t>
  </si>
  <si>
    <t>Table 23: Caseload for Adult Disability Payment by duration on caseload at 30 April 2025</t>
  </si>
  <si>
    <t>Table 24: Caseload for Adult Disability Payment by Local Authority area at 30 April 2025</t>
  </si>
  <si>
    <t>Table 25: Re-determinations for Adult Disability Payment</t>
  </si>
  <si>
    <t>Table 26: Appeals for Adult Disability Payment</t>
  </si>
  <si>
    <t>Table 27: Reviews for Adult Disability Payment by outcome at 30 April 2025</t>
  </si>
  <si>
    <t>Table 28: Reviews for new applicants to Adult Disability Payment by outcome at 30 April 2025</t>
  </si>
  <si>
    <t>Table 29: Reviews for case transfers Adult Disability Payment by outcome at 30 April 2025</t>
  </si>
  <si>
    <t>List of notes</t>
  </si>
  <si>
    <t>This worksheet displays 1 table</t>
  </si>
  <si>
    <t>The notes within this table are referred to in other worksheets of this workbook.</t>
  </si>
  <si>
    <t>Note number</t>
  </si>
  <si>
    <t>Note text</t>
  </si>
  <si>
    <t>[note 1]</t>
  </si>
  <si>
    <t>Figures are rounded for disclosure control and may not sum due to rounding.</t>
  </si>
  <si>
    <t>[note 2]</t>
  </si>
  <si>
    <t>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t>
  </si>
  <si>
    <t>[note 3]</t>
  </si>
  <si>
    <t>March 2022 only includes the days from March 21 to 31.</t>
  </si>
  <si>
    <t>[note 4]</t>
  </si>
  <si>
    <t>Part 1 applications registered data is presented by month part 1 application was registered.</t>
  </si>
  <si>
    <t>[note 5]</t>
  </si>
  <si>
    <t>Part 2 applications received data is presented by month part 2 application was received.</t>
  </si>
  <si>
    <t>[note 6]</t>
  </si>
  <si>
    <t>The total part 2 applications received does not include a small number of applications that do not have a part 2 application date but that have been processed with a decision associated with them. This is because  withdrawals and denials do not always require the second part of the application to be submitted, for example where an application is from outside of Scotland.</t>
  </si>
  <si>
    <t>[note 7]</t>
  </si>
  <si>
    <t>Processed applications are those where a decision has been made to authorise or deny, or the application is withdrawn by the applicant.</t>
  </si>
  <si>
    <t>[note 8]</t>
  </si>
  <si>
    <t>A small number of cases could not be assigned to a care or mobility award level and are not included in this table, therefore totals may not sum.</t>
  </si>
  <si>
    <t>[note 9]</t>
  </si>
  <si>
    <t>Applications processed data is presented by the month of initial decision rather than month the application was received.</t>
  </si>
  <si>
    <t>[note 10]</t>
  </si>
  <si>
    <t>Definition of 'initial decisions' - comprising of initial awards following completion of a Adult Disability Payment application.</t>
  </si>
  <si>
    <t>[note 11]</t>
  </si>
  <si>
    <t>[c] indicates that figures are suppressed for disclosure control.</t>
  </si>
  <si>
    <t>[note 12]</t>
  </si>
  <si>
    <t>Initial award data is presented by the month of decision rather than month the application was received.</t>
  </si>
  <si>
    <t>[note 13]</t>
  </si>
  <si>
    <t>Due to a small number of applications which are authorised but which have no initial award for daily living or mobility totals will not sum.</t>
  </si>
  <si>
    <t>[note 14]</t>
  </si>
  <si>
    <t>Unknown' includes cases where the Primary Disabling Condition is not recorded, or where it is TBD (to be determined).</t>
  </si>
  <si>
    <t>[note 15]</t>
  </si>
  <si>
    <t>Definition of 'initial Daily Living awards'  - comprising of initial Daily Living award levels following completion of a Adult Disability Payment application.</t>
  </si>
  <si>
    <t>[note 16]</t>
  </si>
  <si>
    <t>Definition of 'initial Mobility awards'  - comprising of initial Mobility award levels following completion of a Adult Disability Payment application.</t>
  </si>
  <si>
    <t>[note 17]</t>
  </si>
  <si>
    <t>Channel relates to how part 1 of the application were registered.</t>
  </si>
  <si>
    <t>[note 18]</t>
  </si>
  <si>
    <t>The category 'Paper applications' now includes figures for applications received by a combined paper part 1 and part 2, as well as those received by separate paper part 1 and part 2 applications. Previously ‘Combined Application Form’ was presented separately and included those applications for which part 1 and part 2 were provided at the same time.</t>
  </si>
  <si>
    <t>[note 19]</t>
  </si>
  <si>
    <t>Other channel includes aggregated figures for Local delivery, In Person and Transferred from DWP</t>
  </si>
  <si>
    <t>[note 20]</t>
  </si>
  <si>
    <t>The age that is used in this table is based on the age of the person when part 1 of the application was received.</t>
  </si>
  <si>
    <t>[note 21]</t>
  </si>
  <si>
    <t>Other includes applications where postcodes did not match to local authority data. Reasons for this may include a) an error in the postcode b) postcode is for a property within a new development and therefore does not link to Local Authority data yet.</t>
  </si>
  <si>
    <t>[note 22]</t>
  </si>
  <si>
    <t>Processing time data is presented by the month of decision rather than month the application was received.</t>
  </si>
  <si>
    <t>[note 23]</t>
  </si>
  <si>
    <t>Processing time is calculated in working days, and public holidays are excluded, even if applications were processed by staff working overtime on these days. Processing time is only calculated for applications that were decided by 30 April 2025.</t>
  </si>
  <si>
    <t>[note 24]</t>
  </si>
  <si>
    <t>Processing times for applicants applying under the special rules for terminal illness have not been included due to not requiring a part 2 date.</t>
  </si>
  <si>
    <t>[note 25]</t>
  </si>
  <si>
    <t>A number of applications where part 1 was registered that had a decision but did not possess a part 2 application date were excluded from this analysis as processing time could not be calculated.</t>
  </si>
  <si>
    <t>[note 26]</t>
  </si>
  <si>
    <t>As a result of [note 25] the number of applications in the processing times table is lower than the number of applications shown as processed in other tables.</t>
  </si>
  <si>
    <t>[note 27]</t>
  </si>
  <si>
    <t>Applications that have a re-determination request have been excluded.</t>
  </si>
  <si>
    <t>[note 28]</t>
  </si>
  <si>
    <t>Results with a negative processing time were excluded as erroneous.</t>
  </si>
  <si>
    <t>[note 29]</t>
  </si>
  <si>
    <t>Median average has been used. The median is the middle value of an ordered dataset, or the point at which half of the values are higher and half of the values are lower.</t>
  </si>
  <si>
    <t>[note 30]</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</si>
  <si>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30 April 2025.</t>
  </si>
  <si>
    <t>[note 31]</t>
  </si>
  <si>
    <t>The total number of payments made is calculated using a payments extract. This extract counts each component of a Adult Disability Payment (e.g. Daily Living and Mobility) as individual payments. It also counts multiple payments made to a client in the same month as separate payments. This could happen for a client where payments are being backdated to the start of their entitlement period (e.g. one Daily Living payment for current entitled month, and one Daily Living payment backdate to entitlement start date).</t>
  </si>
  <si>
    <t>[note 32]</t>
  </si>
  <si>
    <t>The caseload measure counts an individual only once.</t>
  </si>
  <si>
    <t>[note 33]</t>
  </si>
  <si>
    <t>The age that is used in this table is based on the age the person would be on the last day of the specific caseload period.</t>
  </si>
  <si>
    <t>[note 34]</t>
  </si>
  <si>
    <t>It is possible for a client to raise more than one re-determination, for example if a client had a re-determination on both the initial application and subsequently on a review. Each re-determination request is treated as a separate record in the table.</t>
  </si>
  <si>
    <t>[note 35]</t>
  </si>
  <si>
    <t>Re-determinations completed is the total of re-determinations which were Allowed, Disallowed, Withdrawn, Invalid, or Exceeded Deadline. For details on each of these categories, see the notes below.</t>
  </si>
  <si>
    <t>[note 36]</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</si>
  <si>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</si>
  <si>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[note 37]</t>
  </si>
  <si>
    <t>Completed re-determinations which are allowed are those where decision was in favour of the client. For example, the award value or award level was increased from that of the original application decision, or changed from not awarded to awarded.</t>
  </si>
  <si>
    <t>[note 38]</t>
  </si>
  <si>
    <t>Completed re-determinations which are invalid are those where the re-determination request is not received in a valid form or received within timescales set by regulations.</t>
  </si>
  <si>
    <t>[note 39]</t>
  </si>
  <si>
    <t>Completed 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</si>
  <si>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[note 40]</t>
  </si>
  <si>
    <t>Median average number of days to respond is the median time to make a decision on a re-determination. This only includes those with a decision made, that is Allowed or Disallowed. Invalid and exceeded deadlines re-determinations are excluded. The median is the middle value of an ordered dataset, or the point at which half of the values are higher and half of the values are lower.</t>
  </si>
  <si>
    <t>[note 41]</t>
  </si>
  <si>
    <t>Percentage of re-determinations closed within original timeline is the number of re-determinations closed within legislated timelines as a percentage of re-determinations with a decision made, that is Allowed or Disallowed only. Invalid, and exceeded deadlines re-determinations are excluded.</t>
  </si>
  <si>
    <t>[note 42]</t>
  </si>
  <si>
    <t>Percentage of re-determinations closed within original timeline. Legislated timelines for re-determinations differ between benefits. For disability benefits and Carer Support Payment, the timeline is 56 calendar days.</t>
  </si>
  <si>
    <t>[note 43]</t>
  </si>
  <si>
    <t>Number of re-determinations received includes only those that have been requested by 30 April 2025.</t>
  </si>
  <si>
    <t>[note 44]</t>
  </si>
  <si>
    <t>Number of re-determinations completed includes only those with a re-determination decision date by 30 April 2025.</t>
  </si>
  <si>
    <t>[note 45]</t>
  </si>
  <si>
    <t>The percentage closed within 56 working days is only calculated for re-determinations that were disallowed, allowed, or partially allowed - this figure excludes re-determinations that were invalid.</t>
  </si>
  <si>
    <t>[note 46]</t>
  </si>
  <si>
    <t>Financial Year 2021 - 2022 includes March 2022; Financial Year 2025 - 2026 only includes April 2025.</t>
  </si>
  <si>
    <t>[note 47]</t>
  </si>
  <si>
    <t>A case transfer is a DWP client who has had their award transferred over to Adult Disability Payment.</t>
  </si>
  <si>
    <t>[note 48]</t>
  </si>
  <si>
    <t>A small number of payments which could not be matched to the core extract have been excluded from the New Applicants, Case Transfer and Local Authority breakdowns</t>
  </si>
  <si>
    <t>[note 49]</t>
  </si>
  <si>
    <t>Payments for Short Term Assistance are not included in this table</t>
  </si>
  <si>
    <t>[note 50]</t>
  </si>
  <si>
    <t>'Other' includes payments where postcodes did not match to local authority data. Reasons for this may include a) an error in the postcode b) postcode is for a property within a new development and therefore does not link to Local Authority data yet.</t>
  </si>
  <si>
    <t>[note 51]</t>
  </si>
  <si>
    <t>The caseload presented in the ADP tables is based on a true point-in-time on the last day of each month to calculate the caseload of that month.</t>
  </si>
  <si>
    <t>[note 52]</t>
  </si>
  <si>
    <t>It is possible for a client to raise more than one appeal, for example if a client had an appeal on both the initial application and subsequently on a review. Each appeal request is treated as a separate record in the table.</t>
  </si>
  <si>
    <t>[note 53]</t>
  </si>
  <si>
    <t>Appeals decisions made is the total number of appeals which were upheld or not upheld. This total does not include appeals which were withdrawn or invalid.</t>
  </si>
  <si>
    <t>[note 54]</t>
  </si>
  <si>
    <t>Number of appeals received includes only those that have been requested by 30 April 2025, and number of appeal hearings taking place includes only those with a decision date by 30 April 2025.</t>
  </si>
  <si>
    <t>[note 55]</t>
  </si>
  <si>
    <t>Appeals upheld are those which were decided in the client's favour. For example, the award value or award level was increased from that of the original decision by Social Security Scotland, or changed from not awarded to awarded.</t>
  </si>
  <si>
    <t>[note 56]</t>
  </si>
  <si>
    <t>Appeals not upheld are those which upheld the original decision by Social Security Scotland. For example, the award value or award level remained the same as the original application decision, or the decision remained not awarded.</t>
  </si>
  <si>
    <t>[note 57]</t>
  </si>
  <si>
    <t>The months prior to November 2022 were excluded as there were no appeals requested or taking place during those months.</t>
  </si>
  <si>
    <t>[note 58]</t>
  </si>
  <si>
    <t>Financial Year 2022 - 2023 includes the months from November 2022 to March 2023. Financial Year 2025 - 2026 only includes April 2025.</t>
  </si>
  <si>
    <t>[note 59]</t>
  </si>
  <si>
    <t>Codes for Special Purposes (U00-U85)' includes Covid 19 and related symptoms</t>
  </si>
  <si>
    <t>[note 60]</t>
  </si>
  <si>
    <t>'Special Codes DWP' includes codes used by the DWP including TIL (terminally ill), TBD (to be determined), NII() and NSI()</t>
  </si>
  <si>
    <t>[note 61]</t>
  </si>
  <si>
    <t>'Unknown' includes a small number of cases that are in the caseload where the Primary Disabling Condition is not recorded</t>
  </si>
  <si>
    <t>[note 62]</t>
  </si>
  <si>
    <t>A small number of cases could not be assigned to a daily living award level and are not included in this table, therefore totals may not sum.</t>
  </si>
  <si>
    <t>[note 63]</t>
  </si>
  <si>
    <t>This is a derived statistic calculated based on identifying all cases who are in receipt of, or have been approved for, a payment in the caseload period, even if they have not been paid yet.  For more information, see the background note of the accompanying publication document.</t>
  </si>
  <si>
    <t>[note 64]</t>
  </si>
  <si>
    <t>In order to identify caseload numbers by award level, the caseload extract was linked to an award level extract. For more information, see the background note of the accompanying publication document.</t>
  </si>
  <si>
    <t>[note 65]</t>
  </si>
  <si>
    <t>The transitional low rate WADLA is a transitional rate for clients transferred from Working Age Disability Living Allowance to Adult Disability Payment </t>
  </si>
  <si>
    <t>[note 66]</t>
  </si>
  <si>
    <t>SRTI Application form or Part 1 only can refer to cases where an SRTI application form has been received or cases where only part 1 of the normal application form has been received</t>
  </si>
  <si>
    <t>[note 67]</t>
  </si>
  <si>
    <t>Social Security Scotland aims to process SRTI applications within 7 working days of the receipt of both a completed application form and a BASRiS form or equivalent</t>
  </si>
  <si>
    <t>[note 68]</t>
  </si>
  <si>
    <t>There can be delays in processing SRTI applications if there is a delay in receiving the BASRiS form or equivalent confirming the eligibility under the special rules</t>
  </si>
  <si>
    <t>[note 69]</t>
  </si>
  <si>
    <t>Duration on caseload only counts the time spent on the Adult Disability Payment caseload</t>
  </si>
  <si>
    <t>[note 70]</t>
  </si>
  <si>
    <t>A small number of cases could not be assigned to a Daily Living or Mobility award level therefore totals may not sum.</t>
  </si>
  <si>
    <t>[note 71]</t>
  </si>
  <si>
    <t>Improvements have been made to the way that we identify the date of the first part of the application being submitted for paper applications. This has led to revisions in the number of part 1 applications in most months.</t>
  </si>
  <si>
    <t>[note 72]</t>
  </si>
  <si>
    <t>We have made improvements to the way that we determine the application outcome. Outcomes will no longer reflect changes from redeterminations or reviews and will correctly reflect the first outcome.</t>
  </si>
  <si>
    <t>[note 73]</t>
  </si>
  <si>
    <t>Planned Award Reviews are reviews which take place according to a planned schedule</t>
  </si>
  <si>
    <t>[note 74]</t>
  </si>
  <si>
    <t>Change of Circumstances reviews are triggered when Social Security Scotland becomes aware of a change in the clients circumstances which can affect eligibility</t>
  </si>
  <si>
    <t>[note 75]</t>
  </si>
  <si>
    <t>We are aware of an issue where a small number of Change of Circumstance reviews are being mistakenly categorised as Planned Award Reviews. We will investigate further.</t>
  </si>
  <si>
    <t>[note 76]</t>
  </si>
  <si>
    <t>These figures exclude a small number of reviews for which we have records with an outcome of "unnecessary to review" or "no decision made" as we have determined them to be erroneous</t>
  </si>
  <si>
    <t>[note 77]</t>
  </si>
  <si>
    <t>This table includes all reviews of cases where the client applied directly for Adult Disability Payment</t>
  </si>
  <si>
    <t>[note 78]</t>
  </si>
  <si>
    <t>This table includes all reviews of cases where the client had their case transferred from the Department for Work and Pensions</t>
  </si>
  <si>
    <t>[note 79]</t>
  </si>
  <si>
    <t>The information we use on the review outcome is included in the reviews extract which classifies each completed review as one of "Eligible - Increased", "Eligible - Decreased", "Eligible - No Change" or "Ineligible - Changed"</t>
  </si>
  <si>
    <t>[note 80]</t>
  </si>
  <si>
    <t>The category Decreased includes cases classified as "Eligible - Decreased" and "Ineligible - Changed". Ineligible changes refers to cases where the client has been determined to be ineligible as a part of the review.</t>
  </si>
  <si>
    <t>[note 81]</t>
  </si>
  <si>
    <t>It should be noted that when a client has applied more than once, every application after the first will be incorrectly assigned the part 2 date of the first application. This means that the higher processing times categories e.g. 141 or more working days are going to be disproportionately affected. Therefore caution must be applied when looking at these figures. This issue is under review.</t>
  </si>
  <si>
    <t>Table 1: Adult Disability Payment New Applicants - Application numbers and initial decisions by month [note 1] [note 2] [note 3] [note 4] [note 5] [note 6] [note 7] [note 8] [note 9] [note 10] [note 11] [note 72]</t>
  </si>
  <si>
    <t>This worksheet contains 1 table.</t>
  </si>
  <si>
    <t>Banded rows are used in this table. To remove them, highlight the table, go to the Design tab and uncheck the banded rows box.</t>
  </si>
  <si>
    <t>Notes are located below the table beginning in cell A51 and in the notes sheet of this document.</t>
  </si>
  <si>
    <t>Some rows between tables are left blank in this sheet to improve readability.</t>
  </si>
  <si>
    <t>Month</t>
  </si>
  <si>
    <t>Total part 1 applications registered</t>
  </si>
  <si>
    <t>Percentage of total part 1 applications registered</t>
  </si>
  <si>
    <t>Total part 2 applications received</t>
  </si>
  <si>
    <t>Percentage of total part 2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</si>
  <si>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</si>
  <si>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</si>
  <si>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</si>
  <si>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</si>
  <si>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</si>
  <si>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</si>
  <si>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</si>
  <si>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</si>
  <si>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</si>
  <si>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</si>
  <si>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</si>
  <si>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</si>
  <si>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</si>
  <si>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</si>
  <si>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</si>
  <si>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</si>
  <si>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</si>
  <si>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</si>
  <si>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</si>
  <si>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</si>
  <si>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</si>
  <si>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</si>
  <si>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</si>
  <si>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</si>
  <si>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</si>
  <si>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</si>
  <si>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</si>
  <si>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</si>
  <si>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</si>
  <si>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</si>
  <si>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</si>
  <si>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</si>
  <si>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</si>
  <si>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</si>
  <si>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</si>
  <si>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</si>
  <si>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</si>
  <si>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</si>
  <si>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</si>
  <si>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</si>
  <si>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</si>
  <si>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</si>
  <si>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</si>
  <si>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</si>
  <si>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</si>
  <si>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April 2025</t>
  </si>
  <si>
    <t>Financial Year  2021 - 2022</t>
  </si>
  <si>
    <t>Financial Year  2022 - 2023</t>
  </si>
  <si>
    <t>Financial Year  2023 - 2024</t>
  </si>
  <si>
    <t>Financial Year  2024 - 2025</t>
  </si>
  <si>
    <t>Financial Year  2025 - 2026</t>
  </si>
  <si>
    <t>[c]</t>
  </si>
  <si>
    <t>Table 2: Adult Disability Payment New Applicants - Initial awards by award type [note 1] [note 2] [note 3] [note 11] [note 12]</t>
  </si>
  <si>
    <t>Daily Living only</t>
  </si>
  <si>
    <t>Mobility only</t>
  </si>
  <si>
    <t>Both Daily Living and Mobility</t>
  </si>
  <si>
    <t>Percent receiving Daily Living only</t>
  </si>
  <si>
    <t>Percent receiving Mobility only</t>
  </si>
  <si>
    <t>Percent receiving both Daily Living and Mobility</t>
  </si>
  <si>
    <t>Table 3: Adult Disability Payment New Applicants - Initial Daily Living awards by level [note 1] [note 2] [note 3] [note 11] [note 12] [note 13]</t>
  </si>
  <si>
    <t>Enhanced</t>
  </si>
  <si>
    <t>Standard</t>
  </si>
  <si>
    <t>Percentage Enhanced</t>
  </si>
  <si>
    <t>Percentage Standard</t>
  </si>
  <si>
    <t>Table 4: Adult Disability Payment New Applicants - Initial Mobility awards by level [note 1] [note 2] [note 3] [note 11] [note 12] [note 13]</t>
  </si>
  <si>
    <t>Table 5: Adult Disability Payment New Applicants - Application numbers and initial decisions by disability condition [note 1] [note 2] [note 3] [note 4] [note 5] [note 6] [note 7] [note 8] [note 9] [note 10] [note 11]</t>
  </si>
  <si>
    <t>Notes are located below the table beginning in cell A30 and in the notes sheet of this document.</t>
  </si>
  <si>
    <t>Condition Category</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</si>
  <si>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</si>
  <si>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</si>
  <si>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</si>
  <si>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</si>
  <si>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</si>
  <si>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</si>
  <si>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</si>
  <si>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</si>
  <si>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</si>
  <si>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</si>
  <si>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</si>
  <si>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</si>
  <si>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</si>
  <si>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</si>
  <si>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Certain Conditions Originating in the Perinatal Period(P00-P96)</t>
  </si>
  <si>
    <t>Congenital Malformations, Deformations and Chromosomal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</si>
  <si>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</si>
  <si>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</si>
  <si>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</si>
  <si>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Codes for Special Purposes (U00-U85)</t>
  </si>
  <si>
    <t>Special Codes DWP</t>
  </si>
  <si>
    <t>Unknown</t>
  </si>
  <si>
    <t>Table 6: Applications for Adult Disability Payment by channel by month [note 1] [note 2] [note 3] [note 11] [note 17] [note 18] [note 19]</t>
  </si>
  <si>
    <t>Online applications</t>
  </si>
  <si>
    <t>Phone applications</t>
  </si>
  <si>
    <t>Paper applications</t>
  </si>
  <si>
    <t>Other channel</t>
  </si>
  <si>
    <t>Percentage of online applications</t>
  </si>
  <si>
    <t>Percentage of phone applications</t>
  </si>
  <si>
    <t>Percentage of paper applications</t>
  </si>
  <si>
    <t>Percentage of other applications</t>
  </si>
  <si>
    <t>Table 7: Applications for Adult Disability Payment by age to 30 April 2025 [note 1] [note 2] [note 3] [note 11] [note 20]</t>
  </si>
  <si>
    <t>Notes are located below the table beginning in cell A16 and in the notes sheet of this document.</t>
  </si>
  <si>
    <t>Age band</t>
  </si>
  <si>
    <t>Total applications received</t>
  </si>
  <si>
    <t>Percentage of total applications received</t>
  </si>
  <si>
    <t>0-15</t>
  </si>
  <si>
    <t>16-18</t>
  </si>
  <si>
    <t>19-24</t>
  </si>
  <si>
    <t>25-34</t>
  </si>
  <si>
    <t>35-44</t>
  </si>
  <si>
    <t>45-54</t>
  </si>
  <si>
    <t>55-64</t>
  </si>
  <si>
    <t>65+</t>
  </si>
  <si>
    <t>Table 8: Applications and Initial decisions for Adult Disability Payment by Local Authority area to 30 April 2025 [note 1] [note 2] [note 7] [note 10] [note 11] [note 21]</t>
  </si>
  <si>
    <t>Notes are located below the table beginning in cell A41 and in the notes sheet of this document.</t>
  </si>
  <si>
    <t>Local authority</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</si>
  <si>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</si>
  <si>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</si>
  <si>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</si>
  <si>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</si>
  <si>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</si>
  <si>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</si>
  <si>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</si>
  <si>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</si>
  <si>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</si>
  <si>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</si>
  <si>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</si>
  <si>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</si>
  <si>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</si>
  <si>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</si>
  <si>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</si>
  <si>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</si>
  <si>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</si>
  <si>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</si>
  <si>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</si>
  <si>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</si>
  <si>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</si>
  <si>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</si>
  <si>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</si>
  <si>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</si>
  <si>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</si>
  <si>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</si>
  <si>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</si>
  <si>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</si>
  <si>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</si>
  <si>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</si>
  <si>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</si>
  <si>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</si>
  <si>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Other</t>
  </si>
  <si>
    <t>Table 9: Number of Decisions by Processing Time [note 1] [note 2] [note 11] [note 22] [note 23] [note 24] [note 25] [note 26] [note 27] [note 28] [note 29] [note 81]</t>
  </si>
  <si>
    <t>This worksheet contains 2 tables.</t>
  </si>
  <si>
    <t>Banded rows are used in these tables. To remove them, highlight the table, go to the Design tab and uncheck the banded rows box.</t>
  </si>
  <si>
    <t>Processing time by month</t>
  </si>
  <si>
    <t>Total applications processed where a part 2 application date is available</t>
  </si>
  <si>
    <t>Applications processed in 0-20 working days</t>
  </si>
  <si>
    <t>Applications processed in 21-40 working days</t>
  </si>
  <si>
    <t>Applications processed in 41-60 working days</t>
  </si>
  <si>
    <t>Applications processed in 61-80 working days</t>
  </si>
  <si>
    <t>Applications processed in 81-100 working days</t>
  </si>
  <si>
    <t>Applications processed in 101-120 working days</t>
  </si>
  <si>
    <t>Applications processed in 121-140 working days</t>
  </si>
  <si>
    <t>Applications processed in 141 or more working days</t>
  </si>
  <si>
    <t>Median Average Processing Time in working days</t>
  </si>
  <si>
    <t>n/a</t>
  </si>
  <si>
    <t>Table 9a: Number of decisions by processing time</t>
  </si>
  <si>
    <t>Proportion of applications processed within 20 working days (within 1 month)</t>
  </si>
  <si>
    <t>Proportion of applications processed within 40 working days (within 2 months)</t>
  </si>
  <si>
    <t>Proportion of applications processed within 60 working days (within 3 months)</t>
  </si>
  <si>
    <t>Proportion of applications processed within 80 working days (within 4 months)</t>
  </si>
  <si>
    <t>Proportion of applications processed within 100 working days (within 5 months)</t>
  </si>
  <si>
    <t>Proportion of applications processed within 120 working days (within 6 months)</t>
  </si>
  <si>
    <t>Proportion of applications processed within 140 working days (within 7 months)</t>
  </si>
  <si>
    <t>Proportion of applications processed in 141 or more working days</t>
  </si>
  <si>
    <t>Table 9b: Proportion of decisions completed within each time band</t>
  </si>
  <si>
    <t>Table 10: Number of Special Rules Decisions by Processing Time [note 1] [note 2] [note 11] [note 22] [note 23] [note 26] [note 27] [note 28] [note 29] [note 66] [note 67] [note 68]</t>
  </si>
  <si>
    <t>Notes are located below the table beginning in cell A56 and in the notes sheet of this document.</t>
  </si>
  <si>
    <t>Median average processing time in working days</t>
  </si>
  <si>
    <t>SRTI Application form or Part 1 only</t>
  </si>
  <si>
    <t>With Part 2</t>
  </si>
  <si>
    <t>Percentage of Total Applications Processed</t>
  </si>
  <si>
    <t>SRTI Application form or Part 1 only percentage</t>
  </si>
  <si>
    <t>With Part 2 percentage</t>
  </si>
  <si>
    <t>Table 11: Adult Disability Payment payments [note 1] [note 2] [note 11] [note 30] [note 31] [note 48] [note 49]</t>
  </si>
  <si>
    <t>Notes are located below the table beginning in cell A139 and in the notes sheet of this document.</t>
  </si>
  <si>
    <t>Type of client</t>
  </si>
  <si>
    <t>Total number of payments</t>
  </si>
  <si>
    <t>Number of Daily Living payments</t>
  </si>
  <si>
    <t>Number of Mobility payments</t>
  </si>
  <si>
    <t>Total value of payments</t>
  </si>
  <si>
    <t>Value of Daily Living payments</t>
  </si>
  <si>
    <t>Value of Mobility</t>
  </si>
  <si>
    <t>Percentage of Daily Living payments value</t>
  </si>
  <si>
    <t>Percentage of Mobility payments value</t>
  </si>
  <si>
    <t>Number of mobility payments which are for Accessible Vehicles and Equipment Scheme</t>
  </si>
  <si>
    <t>Value of mobility payments which are for Accessible Vehicles and Equipment Scheme</t>
  </si>
  <si>
    <t>All</t>
  </si>
  <si>
    <t>New Applicants</t>
  </si>
  <si>
    <t>Case Transfers</t>
  </si>
  <si>
    <t>Table 12: Adult Disability Payments by Local Authority area to 30 April 2025 [note 1] [note 2] [note 11] [note 30] [note 31] [note 48] [note 49] [note 50]</t>
  </si>
  <si>
    <t>Local Authority</t>
  </si>
  <si>
    <t>Percentage of value of payments</t>
  </si>
  <si>
    <t>Number of payments made in Financial Year 2022-23</t>
  </si>
  <si>
    <t>Value of payments made in Financial Year 2022-23</t>
  </si>
  <si>
    <t>Number of payments made in Financial Year 2023-24</t>
  </si>
  <si>
    <t>Value of payments made in Financial Year 2023-24</t>
  </si>
  <si>
    <t>Number of payments made in Financial Year 2024-25</t>
  </si>
  <si>
    <t>Value of payments made in Financial Year 2024-25</t>
  </si>
  <si>
    <t>Argyll and Bute</t>
  </si>
  <si>
    <t>Dumfries and Galloway</t>
  </si>
  <si>
    <t>Perth and Kinross</t>
  </si>
  <si>
    <t>Table 13: Number of individual Adult Disability Payment clients paid by financial year [note 1] [note 30] [note 46]</t>
  </si>
  <si>
    <t>Notes are located below the table beginning in cell A12 and in the notes sheet of this document.</t>
  </si>
  <si>
    <t>Year of Payment [note 1][note 2]</t>
  </si>
  <si>
    <t>Number of individual clients paid [note 3][note 4]</t>
  </si>
  <si>
    <t>Financial Year 2022-23</t>
  </si>
  <si>
    <t>Financial Year 2023-24</t>
  </si>
  <si>
    <t>Financial Year 2024-25</t>
  </si>
  <si>
    <t>Financial Year 2025-26</t>
  </si>
  <si>
    <t>Table 14: Caseload for Adult Disability Payment by month and financial year [note 1] [note 11] [note 32] [note 46] [note 51] [note 69]</t>
  </si>
  <si>
    <t>Notes are located below the table beginning in cell A121 and in the notes sheet of this document.</t>
  </si>
  <si>
    <t>Caseload</t>
  </si>
  <si>
    <t>Number in receipt of Daily Living Award only</t>
  </si>
  <si>
    <t>Number in receipt of Mobility award only</t>
  </si>
  <si>
    <t>Number in receipt of both Daily Living and Mobility award</t>
  </si>
  <si>
    <t>Percent Daily Living Award only</t>
  </si>
  <si>
    <t>Percent Mobility award only</t>
  </si>
  <si>
    <t>Percent both Daily Living and Mobility award</t>
  </si>
  <si>
    <t>Number in receipt of mobility award who receive Accessible Vehicles and Equipment payment</t>
  </si>
  <si>
    <t>Proportion in receipt of Mobility award who receive Accessible Vehicles and Equipment payment</t>
  </si>
  <si>
    <t>Table 15: Caseload for Adult Disability Payment by Daily Living award level [note 1] [note 51] [note 62] [note 63] [note 64]</t>
  </si>
  <si>
    <t>Number on Enhanced Daily Living</t>
  </si>
  <si>
    <t>Number on Standard Daily Living</t>
  </si>
  <si>
    <t>Number on transitional Daily Living</t>
  </si>
  <si>
    <t>Number not awarded</t>
  </si>
  <si>
    <t>Percentage Enhanced Daily Living</t>
  </si>
  <si>
    <t>Percentage Standard Daily Living</t>
  </si>
  <si>
    <t>Percentage transitional Daily Living</t>
  </si>
  <si>
    <t>Percentage not awarded</t>
  </si>
  <si>
    <t>Table 16: Caseload for Adult Disability Payment by Mobility award level [note 1] [note 51] [note 62] [note 63] [note 64]</t>
  </si>
  <si>
    <t>Number on Enhanced Mobility</t>
  </si>
  <si>
    <t>Number on Standard Mobility</t>
  </si>
  <si>
    <t>Percentage Enhanced Mobility</t>
  </si>
  <si>
    <t>Percentage Standard Mobility</t>
  </si>
  <si>
    <t>Table 17: Caseload for Adult Disability Payment by Daily Living and Mobility award levels [note 1] [note 51] [note 62] [note 63] [note 64]</t>
  </si>
  <si>
    <t>Caseload [note 2] [note 3] [note 4] [note 5]</t>
  </si>
  <si>
    <t>Mobility Enhanced - Daily Living Enhanced</t>
  </si>
  <si>
    <t>Mobility Enhanced - Daily Living Standard</t>
  </si>
  <si>
    <t>Mobility Enhanced - Daily Living Transitional</t>
  </si>
  <si>
    <t>Mobility Enhanced - Daily Living Not Awarded</t>
  </si>
  <si>
    <t>Mobility Standard - Daily Living Enhanced</t>
  </si>
  <si>
    <t>Mobility Standard - Daily Living Standard</t>
  </si>
  <si>
    <t>Mobility Standard - Daily Living Transitional</t>
  </si>
  <si>
    <t>Mobility Standardl - Daily Living Not Awarded</t>
  </si>
  <si>
    <t>Mobility Not Awarded - Daily Living Enhanced</t>
  </si>
  <si>
    <t>Mobility Not Awarded - Daily Living Standard</t>
  </si>
  <si>
    <t>Mobility Not Awarded - Daily Living Transitional</t>
  </si>
  <si>
    <t>Table 18: Caseload for Adult Disability Payment by age at 30 April 2025 [note 1] [note 33] [note 51]</t>
  </si>
  <si>
    <t>Notes are located below the table beginning in cell A15 and in the notes sheet of this document.</t>
  </si>
  <si>
    <t>Percentage of caseload</t>
  </si>
  <si>
    <t>Table 19: Caseload for Adult Disability Payment by Disability Condition and Award Type at 30 April 2025 [note 1] [note 2] [note 3] [note 4] [note 5] [note 6] [note 7]</t>
  </si>
  <si>
    <t>Notes are located below the tables beginning in cell A116 and in the notes sheet of this document.</t>
  </si>
  <si>
    <t>Condition Category [note 5] [note 6]</t>
  </si>
  <si>
    <t>Total number of people in receipt</t>
  </si>
  <si>
    <t>Percentage of people in receipt</t>
  </si>
  <si>
    <t>Table 19a: Caseload by ICD10 Category and Award Type</t>
  </si>
  <si>
    <t>Total Mental and Behavioural Disorders (F00-F99)</t>
  </si>
  <si>
    <t>Mood Disorders (F30-F39)</t>
  </si>
  <si>
    <t>Neurotic, stress-related and somatoform disorders (F40-F48)</t>
  </si>
  <si>
    <t>Autism and other developmental disorders (F80-F84)</t>
  </si>
  <si>
    <t>Other Mental and Behavioural Disorders</t>
  </si>
  <si>
    <t>Total Diseases of the Respiratory System (J00-J99)</t>
  </si>
  <si>
    <t>Respiratory diseases (J00-J47)</t>
  </si>
  <si>
    <t>Other Diseases of the Respiratory System</t>
  </si>
  <si>
    <t>Total Diseases of the Musculoskeletal System and Connective Tissue (M00-M99)</t>
  </si>
  <si>
    <t>Joint disorders (M00-M25)</t>
  </si>
  <si>
    <t>Spinal disorders (M40-M79)</t>
  </si>
  <si>
    <t>Other Diseases of the Musculoskeletal System and Connective Tissue</t>
  </si>
  <si>
    <t>Table 19b: Caseload by ICD10 Condition and Award Type</t>
  </si>
  <si>
    <t>Table 20: Caseload for Adult Disability Payment by Disability Condition and Daily Living Award Level at 30 April 2025 [note 1] [note 2] [note 3] [note 4] [note 5] [note 6] [note 7]</t>
  </si>
  <si>
    <t>Daily Living Enhanced</t>
  </si>
  <si>
    <t>Daily Living Standard</t>
  </si>
  <si>
    <t>Daily Living Transitional</t>
  </si>
  <si>
    <t>Daily Living not awarded</t>
  </si>
  <si>
    <t>Percentage Transitional</t>
  </si>
  <si>
    <t>Table 20a: Caseload by ICD10 Category and Award Type</t>
  </si>
  <si>
    <t>Table 20b: Caseload by ICD10 Condition and Award Type</t>
  </si>
  <si>
    <t>Table 21: Caseload for Adult Disability Payment by Disability Condition and Mobility Award Level at 30 April 2025 [note 1] [note 2] [note 3] [note 4] [note 5] [note 6] [note 7]</t>
  </si>
  <si>
    <t>Number on higher mobility</t>
  </si>
  <si>
    <t>Number on lower mobility</t>
  </si>
  <si>
    <t>Percentage higher mobility</t>
  </si>
  <si>
    <t>Percentage lower mobility</t>
  </si>
  <si>
    <t>Table 21a: Caseload by ICD10 Category and Award Type</t>
  </si>
  <si>
    <t>Table 21b: Caseload by ICD10 Condition and Award Type</t>
  </si>
  <si>
    <t>Table 22: Caseload for Adult Disability Payment by special rules status at 30 April 2025 [note 1] [note 32] [note 51]</t>
  </si>
  <si>
    <t>Notes are located below the table beginning in cell A10 and in the notes sheet of this document.</t>
  </si>
  <si>
    <t>Special Rules for the Terminally Ill (SRTI)</t>
  </si>
  <si>
    <t>Non-SRTI</t>
  </si>
  <si>
    <t>Table 23: Caseload for Adult Disability Payment by duration on caseload at 30 April 2025 [note 1] [note 51] [note 69]</t>
  </si>
  <si>
    <t>Notes are located below the table beginning in cell A17 and in the notes sheet of this document.</t>
  </si>
  <si>
    <t>Duration on Caseload</t>
  </si>
  <si>
    <t>Up to three months</t>
  </si>
  <si>
    <t>3 months up to 6 months</t>
  </si>
  <si>
    <t>6 months and up to 1 year</t>
  </si>
  <si>
    <t>1 year and up to 2 year</t>
  </si>
  <si>
    <t>2 year and up to 3 year</t>
  </si>
  <si>
    <t>3 year and up to 4 year</t>
  </si>
  <si>
    <t>3 years and up to 4 years</t>
  </si>
  <si>
    <t>4 years and up to 5 years</t>
  </si>
  <si>
    <t>5 years and over</t>
  </si>
  <si>
    <t>Table 24: Caseload for Adult Disability Payment by Local Authority area at 30 April 2025 [note 1] [note 32] [note 51]</t>
  </si>
  <si>
    <t>Table 25: Re-determinations for Adult Disability Payment [note 1] [note 11] [note 34] [note 35] [note 36] [note 37] [note 38] [note 39] [note 40] [note 41] [note 42] [note 43] [note 44] [note 45] [note 46]</t>
  </si>
  <si>
    <t>Notes are located below the table beginning in cell A133 and in the notes sheet of this document.</t>
  </si>
  <si>
    <t>Number of re-determinations received</t>
  </si>
  <si>
    <t>Re-determinations completed</t>
  </si>
  <si>
    <t>Completed re-determinations which are disallowed</t>
  </si>
  <si>
    <t>Completed re-determinations which are invalid</t>
  </si>
  <si>
    <t>Exceeded redetermination deadline - appeal lodged</t>
  </si>
  <si>
    <t>Percentage of completed re-determinations which are disallowed</t>
  </si>
  <si>
    <t>Percentage of completed re-determinations which are invalid</t>
  </si>
  <si>
    <t>Percentage exceeded redetermination deadline - appeal lodged</t>
  </si>
  <si>
    <t>Percentage of re-determinations closed within 56 days</t>
  </si>
  <si>
    <t>Financial Year 2022-2023</t>
  </si>
  <si>
    <t>Financial Year 2023-2024</t>
  </si>
  <si>
    <t>Financial Year 2024-2025</t>
  </si>
  <si>
    <t>Financial Year 2025-2026</t>
  </si>
  <si>
    <t>Table 26: Appeals for Adult Disability Payment [note 1] [note 11] [note 52] [note 53] [note 54] [note 55] [note 56] [note 57] [note 58]</t>
  </si>
  <si>
    <t>Notes are located below the table beginning in cell A112 and in the notes sheet of this document.</t>
  </si>
  <si>
    <t>Number of appeals received</t>
  </si>
  <si>
    <t>Appeals upheld</t>
  </si>
  <si>
    <t>Appeals not upheld</t>
  </si>
  <si>
    <t>Percentage of appeals upheld</t>
  </si>
  <si>
    <t>Percentage of appeals not upheld</t>
  </si>
  <si>
    <t>Table 27: Reviews for Adult Disability Payment by outcome at 30 April 2025 [note 1] [note 11] [note 46] [note 73] [note 74] [note 75] [note 76] [note 79] [note 80]</t>
  </si>
  <si>
    <t>Review Type</t>
  </si>
  <si>
    <t>Total Reviews Completed</t>
  </si>
  <si>
    <t>Decreased</t>
  </si>
  <si>
    <t>Increased</t>
  </si>
  <si>
    <t>No Change</t>
  </si>
  <si>
    <t>Percent Decreased</t>
  </si>
  <si>
    <t>Percent Increased</t>
  </si>
  <si>
    <t>Percent No Change</t>
  </si>
  <si>
    <t>Planned Award Review</t>
  </si>
  <si>
    <t>Change of Circumstance</t>
  </si>
  <si>
    <t>Table 28: Reviews for new applicants to Adult Disability Payment by outcome at 30 April 2025 [note 1] [note 11] [note 46] [note 73] [note 74] [note 75] [note 76] [note 77] [note 79] [note 80]</t>
  </si>
  <si>
    <t>Table 29: Reviews for case transfers Adult Disability Payment by outcome at 30 April 2025 [note 1] [note 11] [note 46] [note 73] [note 74] [note 75] [note 76] [note 78] [note 79] [note 80]</t>
  </si>
  <si>
    <t>-</t>
  </si>
  <si>
    <t>Client type</t>
  </si>
  <si>
    <t xml:space="preserve">New Applicants </t>
  </si>
  <si>
    <t>New Applicants and Case Transfers</t>
  </si>
  <si>
    <t>Appeal decisions made</t>
  </si>
  <si>
    <t>Notes are located below the tables beginning in cell A100 and in the notes sheet of this document.</t>
  </si>
  <si>
    <t>Completed re-determinations which are allowed</t>
  </si>
  <si>
    <t>Percentage of completed re-determinations which are allowed</t>
  </si>
  <si>
    <t>The percentage closed within 56 working days is only calculated for re-determinations that were disallowed or allowed - this figure excludes re-determinations that were invalid.</t>
  </si>
  <si>
    <t>Number of payments made in Financial Year 2025-26</t>
  </si>
  <si>
    <t>Value of payments made in Financial Year 2025-26</t>
  </si>
  <si>
    <t>[note 82]</t>
  </si>
  <si>
    <t>The breakdown of these applications between those made via the special rules application route and those made via the normal rules route has been temporarily removed while the data undergoes further quality assurance.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</si>
</sst>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64" formatCode="#,##0;\-;0"/>
    <numFmt numFmtId="165" formatCode="0%;\-;0%"/>
    <numFmt numFmtId="166" formatCode="\£#,##0;\-\£#,##0"/>
    <numFmt numFmtId="167" formatCode="&quot;£&quot;#,##0"/>
  </numFmts>
  <fonts count="8" x14ac:knownFonts="1">
    <font>
      <sz val="12"/>
      <color rgb="FF000000"/>
      <name val="Calibri"/>
    </font>
    <font>
      <b/>
      <sz val="16"/>
      <color rgb="FF000000"/>
      <name val="Calibri"/>
    </font>
    <font>
      <u/>
      <sz val="12"/>
      <color rgb="FF0000FF"/>
      <name val="Calibri"/>
    </font>
    <font>
      <b/>
      <sz val="15"/>
      <color rgb="FF000000"/>
      <name val="Calibri"/>
    </font>
    <font>
      <b/>
      <sz val="12"/>
      <color rgb="FF000000"/>
      <name val="Calibri"/>
    </font>
    <font>
      <sz val="12"/>
      <color rgb="FF000000"/>
      <name val="Calibri"/>
      <family val="2"/>
    </font>
    <font>
      <sz val="12"/>
      <color rgb="FF000000"/>
      <name val="Calibri"/>
    </font>
    <font>
      <sz val="8"/>
      <name val="Calibri"/>
    </font>
  </fonts>
  <fills count="2">
    <fill>
      <patternFill patternType="none"/>
    </fill>
    <fill>
      <patternFill patternType="gray125"/>
    </fill>
  </fills>
  <borders count="15">
    <border>
      <left/>
      <right/>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1" fillId="0" borderId="0" xfId="0" applyFont="1"/>
    <xf numFmtId="0" fontId="3" fillId="0" borderId="0" xfId="0" applyFont="1"/>
    <xf numFmtId="0" fontId="0" fillId="0" borderId="0" xfId="0" applyAlignment="1">
      <alignment wrapText="1"/>
    </xf>
    <xf numFmtId="0" fontId="4" fillId="0" borderId="0" xfId="0" applyFont="1"/>
    <xf numFmtId="0" fontId="0" fillId="0" borderId="2" xfId="0" applyBorder="1"/>
    <xf numFmtId="0" fontId="0" fillId="0" borderId="3" xfId="0" applyBorder="1"/>
    <xf numFmtId="0" fontId="2" fillId="0" borderId="2" xfId="0" applyFont="1" applyBorder="1"/>
    <xf numFmtId="0" fontId="0" fillId="0" borderId="1" xfId="0" applyBorder="1"/>
    <xf numFmtId="0" fontId="0" fillId="0" borderId="2" xfId="0"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4" fillId="0" borderId="2" xfId="0" applyFont="1" applyBorder="1"/>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165" fontId="4" fillId="0" borderId="3" xfId="0" applyNumberFormat="1" applyFont="1" applyBorder="1" applyAlignment="1">
      <alignment horizontal="right"/>
    </xf>
    <xf numFmtId="164" fontId="0" fillId="0" borderId="1" xfId="0" applyNumberFormat="1" applyBorder="1" applyAlignment="1">
      <alignment horizontal="right"/>
    </xf>
    <xf numFmtId="165" fontId="0" fillId="0" borderId="1" xfId="0" applyNumberFormat="1" applyBorder="1" applyAlignment="1">
      <alignment horizontal="right"/>
    </xf>
    <xf numFmtId="165" fontId="0" fillId="0" borderId="3" xfId="0" applyNumberFormat="1" applyBorder="1" applyAlignment="1">
      <alignment horizontal="right"/>
    </xf>
    <xf numFmtId="0" fontId="4" fillId="0" borderId="5" xfId="0" applyFont="1" applyBorder="1"/>
    <xf numFmtId="164" fontId="4" fillId="0" borderId="6" xfId="0" applyNumberFormat="1" applyFont="1" applyBorder="1" applyAlignment="1">
      <alignment horizontal="right"/>
    </xf>
    <xf numFmtId="165" fontId="4" fillId="0" borderId="6" xfId="0" applyNumberFormat="1" applyFont="1" applyBorder="1" applyAlignment="1">
      <alignment horizontal="right"/>
    </xf>
    <xf numFmtId="165" fontId="4" fillId="0" borderId="7" xfId="0" applyNumberFormat="1" applyFont="1" applyBorder="1" applyAlignment="1">
      <alignment horizontal="right"/>
    </xf>
    <xf numFmtId="0" fontId="4" fillId="0" borderId="9" xfId="0" applyFont="1" applyBorder="1"/>
    <xf numFmtId="164" fontId="4" fillId="0" borderId="10" xfId="0" applyNumberFormat="1" applyFont="1" applyBorder="1" applyAlignment="1">
      <alignment horizontal="right"/>
    </xf>
    <xf numFmtId="165" fontId="4" fillId="0" borderId="10" xfId="0" applyNumberFormat="1" applyFont="1" applyBorder="1" applyAlignment="1">
      <alignment horizontal="right"/>
    </xf>
    <xf numFmtId="165" fontId="4" fillId="0" borderId="11" xfId="0" applyNumberFormat="1" applyFont="1" applyBorder="1" applyAlignment="1">
      <alignment horizontal="right"/>
    </xf>
    <xf numFmtId="0" fontId="4" fillId="0" borderId="8" xfId="0" applyFont="1" applyBorder="1"/>
    <xf numFmtId="0" fontId="4" fillId="0" borderId="4" xfId="0" applyFont="1" applyBorder="1"/>
    <xf numFmtId="0" fontId="0" fillId="0" borderId="9" xfId="0" applyBorder="1"/>
    <xf numFmtId="164" fontId="0" fillId="0" borderId="10" xfId="0" applyNumberFormat="1" applyBorder="1" applyAlignment="1">
      <alignment horizontal="right"/>
    </xf>
    <xf numFmtId="165" fontId="0" fillId="0" borderId="10" xfId="0" applyNumberFormat="1" applyBorder="1" applyAlignment="1">
      <alignment horizontal="right"/>
    </xf>
    <xf numFmtId="165" fontId="0" fillId="0" borderId="11" xfId="0" applyNumberFormat="1" applyBorder="1" applyAlignment="1">
      <alignment horizontal="right"/>
    </xf>
    <xf numFmtId="0" fontId="4" fillId="0" borderId="3" xfId="0" applyFont="1" applyBorder="1"/>
    <xf numFmtId="0" fontId="4" fillId="0" borderId="11" xfId="0" applyFont="1" applyBorder="1"/>
    <xf numFmtId="0" fontId="0" fillId="0" borderId="11" xfId="0" applyBorder="1"/>
    <xf numFmtId="0" fontId="0" fillId="0" borderId="8" xfId="0" applyBorder="1"/>
    <xf numFmtId="164" fontId="4" fillId="0" borderId="11" xfId="0" applyNumberFormat="1" applyFont="1" applyBorder="1" applyAlignment="1">
      <alignment horizontal="right"/>
    </xf>
    <xf numFmtId="164" fontId="5" fillId="0" borderId="1" xfId="0" applyNumberFormat="1" applyFont="1" applyBorder="1" applyAlignment="1">
      <alignment horizontal="right"/>
    </xf>
    <xf numFmtId="164" fontId="5" fillId="0" borderId="3" xfId="0" applyNumberFormat="1" applyFont="1" applyBorder="1" applyAlignment="1">
      <alignment horizontal="right"/>
    </xf>
    <xf numFmtId="164" fontId="5" fillId="0" borderId="10" xfId="0" applyNumberFormat="1" applyFont="1" applyBorder="1" applyAlignment="1">
      <alignment horizontal="right"/>
    </xf>
    <xf numFmtId="164" fontId="5" fillId="0" borderId="11" xfId="0" applyNumberFormat="1" applyFont="1" applyBorder="1" applyAlignment="1">
      <alignment horizontal="right"/>
    </xf>
    <xf numFmtId="164" fontId="0" fillId="0" borderId="11" xfId="0" applyNumberFormat="1" applyBorder="1" applyAlignment="1">
      <alignment horizontal="right"/>
    </xf>
    <xf numFmtId="164" fontId="0" fillId="0" borderId="3" xfId="0" applyNumberFormat="1" applyBorder="1" applyAlignment="1">
      <alignment horizontal="right"/>
    </xf>
    <xf numFmtId="164" fontId="4" fillId="0" borderId="3" xfId="0" applyNumberFormat="1" applyFont="1" applyBorder="1" applyAlignment="1">
      <alignment horizontal="right"/>
    </xf>
    <xf numFmtId="0" fontId="4" fillId="0" borderId="1" xfId="0" applyFont="1" applyBorder="1"/>
    <xf numFmtId="166" fontId="4" fillId="0" borderId="1" xfId="0" applyNumberFormat="1" applyFont="1" applyBorder="1" applyAlignment="1">
      <alignment horizontal="right"/>
    </xf>
    <xf numFmtId="166" fontId="0" fillId="0" borderId="1" xfId="0" applyNumberFormat="1" applyBorder="1" applyAlignment="1">
      <alignment horizontal="right"/>
    </xf>
    <xf numFmtId="0" fontId="4" fillId="0" borderId="10" xfId="0" applyFont="1" applyBorder="1"/>
    <xf numFmtId="166" fontId="4" fillId="0" borderId="10" xfId="0" applyNumberFormat="1" applyFont="1" applyBorder="1" applyAlignment="1">
      <alignment horizontal="right"/>
    </xf>
    <xf numFmtId="0" fontId="0" fillId="0" borderId="10" xfId="0" applyBorder="1"/>
    <xf numFmtId="166" fontId="0" fillId="0" borderId="10" xfId="0" applyNumberFormat="1" applyBorder="1" applyAlignment="1">
      <alignment horizontal="right"/>
    </xf>
    <xf numFmtId="5" fontId="4" fillId="0" borderId="10" xfId="0" applyNumberFormat="1" applyFont="1" applyBorder="1" applyAlignment="1">
      <alignment horizontal="right"/>
    </xf>
    <xf numFmtId="5" fontId="0" fillId="0" borderId="1" xfId="0" applyNumberFormat="1" applyBorder="1" applyAlignment="1">
      <alignment horizontal="right"/>
    </xf>
    <xf numFmtId="5" fontId="0" fillId="0" borderId="10" xfId="0" applyNumberFormat="1" applyBorder="1" applyAlignment="1">
      <alignment horizontal="right"/>
    </xf>
    <xf numFmtId="5" fontId="4" fillId="0" borderId="1" xfId="0" applyNumberFormat="1" applyFont="1" applyBorder="1" applyAlignment="1">
      <alignment horizontal="right"/>
    </xf>
    <xf numFmtId="5" fontId="4" fillId="0" borderId="11" xfId="0" applyNumberFormat="1" applyFont="1" applyBorder="1" applyAlignment="1">
      <alignment horizontal="right"/>
    </xf>
    <xf numFmtId="5" fontId="0" fillId="0" borderId="3" xfId="0" applyNumberFormat="1" applyBorder="1" applyAlignment="1">
      <alignment horizontal="right"/>
    </xf>
    <xf numFmtId="5" fontId="0" fillId="0" borderId="11" xfId="0" applyNumberFormat="1" applyBorder="1" applyAlignment="1">
      <alignment horizontal="right"/>
    </xf>
    <xf numFmtId="5" fontId="4" fillId="0" borderId="3" xfId="0" applyNumberFormat="1" applyFont="1" applyBorder="1" applyAlignment="1">
      <alignment horizontal="right"/>
    </xf>
    <xf numFmtId="166" fontId="0" fillId="0" borderId="3" xfId="0" applyNumberFormat="1" applyBorder="1" applyAlignment="1">
      <alignment horizontal="right"/>
    </xf>
    <xf numFmtId="166" fontId="0" fillId="0" borderId="11" xfId="0" applyNumberFormat="1" applyBorder="1" applyAlignment="1">
      <alignment horizontal="right"/>
    </xf>
    <xf numFmtId="167" fontId="0" fillId="0" borderId="1" xfId="0" applyNumberFormat="1" applyBorder="1" applyAlignment="1">
      <alignment horizontal="right"/>
    </xf>
    <xf numFmtId="167" fontId="0" fillId="0" borderId="10" xfId="0" applyNumberFormat="1" applyBorder="1" applyAlignment="1">
      <alignment horizontal="right"/>
    </xf>
    <xf numFmtId="167" fontId="0" fillId="0" borderId="3" xfId="0" applyNumberFormat="1" applyBorder="1" applyAlignment="1">
      <alignment horizontal="right"/>
    </xf>
    <xf numFmtId="0" fontId="5" fillId="0" borderId="2" xfId="0" applyFont="1" applyBorder="1"/>
    <xf numFmtId="0" fontId="4" fillId="0" borderId="12" xfId="0" applyFont="1" applyBorder="1"/>
    <xf numFmtId="0" fontId="4" fillId="0" borderId="13" xfId="0" applyFont="1" applyBorder="1"/>
    <xf numFmtId="164" fontId="4" fillId="0" borderId="13" xfId="0" applyNumberFormat="1" applyFont="1" applyBorder="1" applyAlignment="1">
      <alignment horizontal="right"/>
    </xf>
    <xf numFmtId="165" fontId="4" fillId="0" borderId="13" xfId="0" applyNumberFormat="1" applyFont="1" applyBorder="1" applyAlignment="1">
      <alignment horizontal="right"/>
    </xf>
    <xf numFmtId="165" fontId="4" fillId="0" borderId="14" xfId="0" applyNumberFormat="1" applyFont="1" applyBorder="1" applyAlignment="1">
      <alignment horizontal="right"/>
    </xf>
    <xf numFmtId="0" fontId="4" fillId="0" borderId="6" xfId="0" applyFont="1" applyBorder="1"/>
    <xf numFmtId="0" fontId="5" fillId="0" borderId="1" xfId="0" applyFont="1" applyBorder="1"/>
    <xf numFmtId="165" fontId="5" fillId="0" borderId="1" xfId="0" applyNumberFormat="1" applyFont="1" applyBorder="1" applyAlignment="1">
      <alignment horizontal="right"/>
    </xf>
    <xf numFmtId="165" fontId="5" fillId="0" borderId="3" xfId="0" applyNumberFormat="1" applyFont="1" applyBorder="1" applyAlignment="1">
      <alignment horizontal="right"/>
    </xf>
    <xf numFmtId="0" fontId="5" fillId="0" borderId="9" xfId="0" applyFont="1" applyBorder="1"/>
    <xf numFmtId="0" fontId="5" fillId="0" borderId="10" xfId="0" applyFont="1" applyBorder="1"/>
    <xf numFmtId="165" fontId="5" fillId="0" borderId="10" xfId="0" applyNumberFormat="1" applyFont="1" applyBorder="1" applyAlignment="1">
      <alignment horizontal="right"/>
    </xf>
    <xf numFmtId="165" fontId="5" fillId="0" borderId="11" xfId="0" applyNumberFormat="1" applyFont="1" applyBorder="1" applyAlignment="1">
      <alignment horizontal="right"/>
    </xf>
    <xf numFmtId="0" fontId="5" fillId="0" borderId="3" xfId="0" applyFont="1" applyBorder="1"/>
    <xf numFmtId="9" fontId="0" fillId="0" borderId="10" xfId="1" applyFont="1" applyBorder="1" applyAlignment="1">
      <alignment horizontal="right"/>
    </xf>
    <xf numFmtId="9" fontId="4" fillId="0" borderId="13" xfId="1" applyFont="1" applyBorder="1" applyAlignment="1">
      <alignment horizontal="right"/>
    </xf>
    <xf numFmtId="0" fontId="4" fillId="0" borderId="14" xfId="0" applyFont="1" applyBorder="1" applyAlignment="1">
      <alignment horizontal="right"/>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5" fillId="0" borderId="0" xfId="0" applyFont="1"/>
    <xf numFmtId="9" fontId="4" fillId="0" borderId="10" xfId="1" applyFont="1" applyBorder="1" applyAlignment="1">
      <alignment horizontal="right"/>
    </xf>
    <xf numFmtId="9" fontId="0" fillId="0" borderId="1" xfId="1" applyFont="1" applyBorder="1" applyAlignment="1">
      <alignment horizontal="right"/>
    </xf>
    <xf numFmtId="9" fontId="4" fillId="0" borderId="6" xfId="1" applyFont="1" applyBorder="1" applyAlignment="1">
      <alignment horizontal="right"/>
    </xf>
    <xf numFmtId="9" fontId="4" fillId="0" borderId="1" xfId="1" applyFont="1" applyBorder="1" applyAlignment="1">
      <alignment horizontal="right"/>
    </xf>
    <xf numFmtId="9" fontId="0" fillId="0" borderId="0" xfId="0" applyNumberFormat="1"/>
    <xf numFmtId="167" fontId="4" fillId="0" borderId="10" xfId="0" applyNumberFormat="1" applyFont="1" applyBorder="1" applyAlignment="1">
      <alignment horizontal="right"/>
    </xf>
    <xf numFmtId="166" fontId="4" fillId="0" borderId="11" xfId="0" applyNumberFormat="1" applyFont="1" applyBorder="1" applyAlignment="1">
      <alignment horizontal="right"/>
    </xf>
    <xf numFmtId="164" fontId="0" fillId="0" borderId="0" xfId="0" applyNumberFormat="1"/>
    <xf numFmtId="0" fontId="5" fillId="0" borderId="0" xfId="0" applyFont="1" applyAlignment="1">
      <alignment wrapText="1"/>
    </xf>
    <xf numFmtId="166" fontId="0" fillId="0" borderId="2" xfId="0" applyNumberFormat="1" applyBorder="1" applyAlignment="1">
      <alignment horizontal="right"/>
    </xf>
  </cellXfs>
  <cellStyles count="2">
    <cellStyle name="Normal" xfId="0" builtinId="0"/>
    <cellStyle name="Per cent" xfId="1" builtinId="5"/>
  </cellStyles>
  <dxfs count="358">
    <dxf>
      <font>
        <b/>
        <i val="0"/>
        <strike val="0"/>
        <condense val="0"/>
        <extend val="0"/>
        <outline val="0"/>
        <shadow val="0"/>
        <u val="none"/>
        <vertAlign val="baseline"/>
        <sz val="12"/>
        <color rgb="FF000000"/>
        <name val="Calibri"/>
        <scheme val="none"/>
      </font>
      <numFmt numFmtId="165"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5"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5"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4"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4"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4"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4"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border diagonalUp="0" diagonalDown="0">
        <left/>
        <right style="thin">
          <color auto="1"/>
        </right>
        <top/>
        <bottom/>
        <vertical/>
        <horizontal/>
      </border>
    </dxf>
    <dxf>
      <font>
        <b/>
        <i val="0"/>
        <strike val="0"/>
        <condense val="0"/>
        <extend val="0"/>
        <outline val="0"/>
        <shadow val="0"/>
        <u val="none"/>
        <vertAlign val="baseline"/>
        <sz val="12"/>
        <color rgb="FF000000"/>
        <name val="Calibri"/>
        <scheme val="none"/>
      </font>
      <alignment horizontal="right" vertical="bottom" textRotation="0" wrapText="0" indent="0" justifyLastLine="0" shrinkToFit="0" readingOrder="0"/>
    </dxf>
    <dxf>
      <alignment horizontal="center" vertical="center"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2"/>
        <color rgb="FF000000"/>
        <name val="Calibri"/>
        <scheme val="none"/>
      </font>
      <numFmt numFmtId="165"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5"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5"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4"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4"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4"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numFmt numFmtId="164" formatCode="#,##0;\-;0"/>
      <alignment horizontal="right" vertical="bottom" textRotation="0" wrapText="0" indent="0" justifyLastLine="0" shrinkToFit="0" readingOrder="0"/>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border diagonalUp="0" diagonalDown="0">
        <left style="thin">
          <color auto="1"/>
        </left>
        <right style="thin">
          <color auto="1"/>
        </right>
        <top/>
        <bottom/>
        <vertical/>
        <horizontal/>
      </border>
    </dxf>
    <dxf>
      <font>
        <b/>
        <i val="0"/>
        <strike val="0"/>
        <condense val="0"/>
        <extend val="0"/>
        <outline val="0"/>
        <shadow val="0"/>
        <u val="none"/>
        <vertAlign val="baseline"/>
        <sz val="12"/>
        <color rgb="FF000000"/>
        <name val="Calibri"/>
        <scheme val="none"/>
      </font>
      <border diagonalUp="0" diagonalDown="0">
        <left/>
        <right style="thin">
          <color auto="1"/>
        </right>
        <top/>
        <bottom/>
        <vertical/>
        <horizontal/>
      </border>
    </dxf>
    <dxf>
      <font>
        <b/>
        <i val="0"/>
        <strike val="0"/>
        <condense val="0"/>
        <extend val="0"/>
        <outline val="0"/>
        <shadow val="0"/>
        <u val="none"/>
        <vertAlign val="baseline"/>
        <sz val="12"/>
        <color rgb="FF000000"/>
        <name val="Calibri"/>
        <scheme val="none"/>
      </font>
      <alignment horizontal="right" vertical="bottom" textRotation="0" wrapText="0" indent="0" justifyLastLine="0" shrinkToFit="0" readingOrder="0"/>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alignment horizontal="center" vertical="center" textRotation="0" wrapText="1" indent="0" justifyLastLine="0" shrinkToFit="0" readingOrder="0"/>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bottom/>
      </border>
    </dxf>
    <dxf>
      <border diagonalUp="0" diagonalDown="0">
        <left style="thin">
          <color auto="1"/>
        </left>
        <right style="thin">
          <color auto="1"/>
        </right>
        <vertical style="thin">
          <color auto="1"/>
        </vertical>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border>
    </dxf>
    <dxf>
      <numFmt numFmtId="166" formatCode="\£#,##0;\-\£#,##0"/>
      <alignment horizontal="right" vertical="bottom" textRotation="0" wrapText="0" indent="0" justifyLastLine="0" shrinkToFit="0" readingOrder="0"/>
      <border diagonalUp="0" diagonalDown="0">
        <left style="thin">
          <color auto="1"/>
        </left>
        <right/>
        <top/>
        <bottom/>
        <vertical/>
        <horizontal/>
      </border>
    </dxf>
    <dxf>
      <numFmt numFmtId="164" formatCode="#,##0;\-;0"/>
      <alignment horizontal="right" vertical="bottom" textRotation="0" wrapText="0" indent="0" justifyLastLine="0" shrinkToFit="0" readingOrder="0"/>
      <border diagonalUp="0" diagonalDown="0">
        <left style="thin">
          <color auto="1"/>
        </left>
        <right style="thin">
          <color auto="1"/>
        </right>
        <top/>
        <bottom/>
        <vertical/>
        <horizontal/>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numFmt numFmtId="167" formatCode="&quot;£&quot;#,##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167" formatCode="&quot;£&quot;#,##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numFmt numFmtId="9" formatCode="&quot;£&quot;#,##0;\-&quot;£&quot;#,##0"/>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numFmt numFmtId="9" formatCode="&quot;£&quot;#,##0;\-&quot;£&quot;#,##0"/>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border diagonalUp="0" diagonalDown="0">
        <left style="thin">
          <color auto="1"/>
        </left>
        <right style="thin">
          <color auto="1"/>
        </right>
        <top/>
        <bottom/>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border>
    </dxf>
    <dxf>
      <border diagonalUp="0" diagonalDown="0">
        <left style="thin">
          <color auto="1"/>
        </left>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alignment horizontal="center"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top/>
        <bottom/>
        <vertical/>
        <horizontal/>
      </border>
    </dxf>
    <dxf>
      <border diagonalUp="0" diagonalDown="0">
        <left style="thin">
          <color auto="1"/>
        </left>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bottom/>
      </border>
    </dxf>
    <dxf>
      <border diagonalUp="0" diagonalDown="0">
        <left style="thin">
          <color auto="1"/>
        </left>
        <right style="thin">
          <color auto="1"/>
        </right>
        <top/>
        <bottom/>
        <vertical style="thin">
          <color auto="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C32" totalsRowShown="0" headerRowDxfId="357" tableBorderDxfId="356">
  <tableColumns count="3">
    <tableColumn id="1" xr3:uid="{00000000-0010-0000-0000-000001000000}" name="Table Number" dataDxfId="355"/>
    <tableColumn id="2" xr3:uid="{00000000-0010-0000-0000-000002000000}" name="Description" dataDxfId="354"/>
    <tableColumn id="3" xr3:uid="{8F2DBDBE-5F13-492A-B6E9-195F66412836}" name="Client type" dataDxfId="35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8" displayName="table_8" ref="A6:J40" totalsRowShown="0" headerRowDxfId="274" tableBorderDxfId="273">
  <tableColumns count="10">
    <tableColumn id="1" xr3:uid="{00000000-0010-0000-0900-000001000000}" name="Local authority" dataDxfId="272"/>
    <tableColumn id="2" xr3:uid="{00000000-0010-0000-0900-000002000000}" name="Total applications received" dataDxfId="271"/>
    <tableColumn id="3" xr3:uid="{00000000-0010-0000-0900-000003000000}" name="Percentage of total applications received" dataDxfId="270"/>
    <tableColumn id="4" xr3:uid="{00000000-0010-0000-0900-000004000000}" name="Total applications processed" dataDxfId="269"/>
    <tableColumn id="5" xr3:uid="{00000000-0010-0000-0900-000005000000}" name="Authorised applications" dataDxfId="268"/>
    <tableColumn id="6" xr3:uid="{00000000-0010-0000-0900-000006000000}" name="Denied applications" dataDxfId="267"/>
    <tableColumn id="7" xr3:uid="{00000000-0010-0000-0900-000007000000}" name="Withdrawn applications" dataDxfId="266"/>
    <tableColumn id="8" xr3:uid="{00000000-0010-0000-0900-000008000000}" name="Percentage of processed applications authorised" dataDxfId="265"/>
    <tableColumn id="9" xr3:uid="{00000000-0010-0000-0900-000009000000}" name="Percentage of processed applications denied" dataDxfId="264"/>
    <tableColumn id="10" xr3:uid="{00000000-0010-0000-0900-00000A000000}" name="Percentage of processed applications withdrawn" dataDxfId="263"/>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9a" displayName="table_9a" ref="A7:K52" totalsRowShown="0" headerRowDxfId="262" tableBorderDxfId="261">
  <tableColumns count="11">
    <tableColumn id="1" xr3:uid="{00000000-0010-0000-0A00-000001000000}" name="Processing time by month" dataDxfId="260"/>
    <tableColumn id="2" xr3:uid="{00000000-0010-0000-0A00-000002000000}" name="Total applications processed where a part 2 application date is available" dataDxfId="259"/>
    <tableColumn id="3" xr3:uid="{00000000-0010-0000-0A00-000003000000}" name="Applications processed in 0-20 working days" dataDxfId="258"/>
    <tableColumn id="4" xr3:uid="{00000000-0010-0000-0A00-000004000000}" name="Applications processed in 21-40 working days" dataDxfId="257"/>
    <tableColumn id="5" xr3:uid="{00000000-0010-0000-0A00-000005000000}" name="Applications processed in 41-60 working days" dataDxfId="256"/>
    <tableColumn id="6" xr3:uid="{00000000-0010-0000-0A00-000006000000}" name="Applications processed in 61-80 working days" dataDxfId="255"/>
    <tableColumn id="7" xr3:uid="{00000000-0010-0000-0A00-000007000000}" name="Applications processed in 81-100 working days" dataDxfId="254"/>
    <tableColumn id="8" xr3:uid="{00000000-0010-0000-0A00-000008000000}" name="Applications processed in 101-120 working days" dataDxfId="253"/>
    <tableColumn id="9" xr3:uid="{00000000-0010-0000-0A00-000009000000}" name="Applications processed in 121-140 working days" dataDxfId="252"/>
    <tableColumn id="10" xr3:uid="{00000000-0010-0000-0A00-00000A000000}" name="Applications processed in 141 or more working days" dataDxfId="251"/>
    <tableColumn id="11" xr3:uid="{00000000-0010-0000-0A00-00000B000000}" name="Median Average Processing Time in working days" dataDxfId="25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9b" displayName="table_9b" ref="A55:J99" totalsRowShown="0" headerRowDxfId="249" tableBorderDxfId="248">
  <tableColumns count="10">
    <tableColumn id="1" xr3:uid="{00000000-0010-0000-0B00-000001000000}" name="Processing time by month" dataDxfId="247"/>
    <tableColumn id="2" xr3:uid="{00000000-0010-0000-0B00-000002000000}" name="Total applications processed where a part 2 application date is available" dataDxfId="246"/>
    <tableColumn id="3" xr3:uid="{00000000-0010-0000-0B00-000003000000}" name="Proportion of applications processed within 20 working days (within 1 month)" dataDxfId="245"/>
    <tableColumn id="4" xr3:uid="{00000000-0010-0000-0B00-000004000000}" name="Proportion of applications processed within 40 working days (within 2 months)" dataDxfId="244"/>
    <tableColumn id="5" xr3:uid="{00000000-0010-0000-0B00-000005000000}" name="Proportion of applications processed within 60 working days (within 3 months)" dataDxfId="243"/>
    <tableColumn id="6" xr3:uid="{00000000-0010-0000-0B00-000006000000}" name="Proportion of applications processed within 80 working days (within 4 months)" dataDxfId="242"/>
    <tableColumn id="7" xr3:uid="{00000000-0010-0000-0B00-000007000000}" name="Proportion of applications processed within 100 working days (within 5 months)" dataDxfId="241"/>
    <tableColumn id="8" xr3:uid="{00000000-0010-0000-0B00-000008000000}" name="Proportion of applications processed within 120 working days (within 6 months)" dataDxfId="240"/>
    <tableColumn id="9" xr3:uid="{00000000-0010-0000-0B00-000009000000}" name="Proportion of applications processed within 140 working days (within 7 months)" dataDxfId="239"/>
    <tableColumn id="10" xr3:uid="{00000000-0010-0000-0B00-00000A000000}" name="Proportion of applications processed in 141 or more working days" dataDxfId="238"/>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0" displayName="table_10" ref="A6:C55" totalsRowShown="0" headerRowDxfId="237" tableBorderDxfId="236">
  <tableColumns count="3">
    <tableColumn id="1" xr3:uid="{00000000-0010-0000-0C00-000001000000}" name="Processing time by month" dataDxfId="235"/>
    <tableColumn id="2" xr3:uid="{00000000-0010-0000-0C00-000002000000}" name="Total applications processed" dataDxfId="234"/>
    <tableColumn id="3" xr3:uid="{00000000-0010-0000-0C00-000003000000}" name="Median average processing time in working days" dataDxfId="23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1" displayName="table_11" ref="A6:L138" totalsRowShown="0" headerRowDxfId="232" tableBorderDxfId="231">
  <tableColumns count="12">
    <tableColumn id="1" xr3:uid="{00000000-0010-0000-0D00-000001000000}" name="Type of client" dataDxfId="230"/>
    <tableColumn id="2" xr3:uid="{00000000-0010-0000-0D00-000002000000}" name="Month" dataDxfId="229"/>
    <tableColumn id="3" xr3:uid="{00000000-0010-0000-0D00-000003000000}" name="Total number of payments" dataDxfId="228"/>
    <tableColumn id="4" xr3:uid="{00000000-0010-0000-0D00-000004000000}" name="Number of Daily Living payments" dataDxfId="227"/>
    <tableColumn id="5" xr3:uid="{00000000-0010-0000-0D00-000005000000}" name="Number of Mobility payments" dataDxfId="226"/>
    <tableColumn id="6" xr3:uid="{00000000-0010-0000-0D00-000006000000}" name="Total value of payments" dataDxfId="225"/>
    <tableColumn id="7" xr3:uid="{00000000-0010-0000-0D00-000007000000}" name="Value of Daily Living payments" dataDxfId="224"/>
    <tableColumn id="8" xr3:uid="{00000000-0010-0000-0D00-000008000000}" name="Value of Mobility" dataDxfId="223"/>
    <tableColumn id="9" xr3:uid="{00000000-0010-0000-0D00-000009000000}" name="Percentage of Daily Living payments value" dataDxfId="222"/>
    <tableColumn id="10" xr3:uid="{00000000-0010-0000-0D00-00000A000000}" name="Percentage of Mobility payments value" dataDxfId="221"/>
    <tableColumn id="11" xr3:uid="{00000000-0010-0000-0D00-00000B000000}" name="Number of mobility payments which are for Accessible Vehicles and Equipment Scheme" dataDxfId="220"/>
    <tableColumn id="12" xr3:uid="{00000000-0010-0000-0D00-00000C000000}" name="Value of mobility payments which are for Accessible Vehicles and Equipment Scheme" dataDxfId="21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2" displayName="table_12" ref="A6:L40" totalsRowShown="0" headerRowDxfId="218" tableBorderDxfId="217">
  <tableColumns count="12">
    <tableColumn id="1" xr3:uid="{00000000-0010-0000-0E00-000001000000}" name="Local Authority" dataDxfId="216"/>
    <tableColumn id="2" xr3:uid="{00000000-0010-0000-0E00-000002000000}" name="Total number of payments" dataDxfId="215"/>
    <tableColumn id="3" xr3:uid="{00000000-0010-0000-0E00-000003000000}" name="Total value of payments" dataDxfId="214"/>
    <tableColumn id="4" xr3:uid="{00000000-0010-0000-0E00-000004000000}" name="Percentage of value of payments" dataDxfId="213"/>
    <tableColumn id="5" xr3:uid="{00000000-0010-0000-0E00-000005000000}" name="Number of payments made in Financial Year 2022-23" dataDxfId="212"/>
    <tableColumn id="6" xr3:uid="{00000000-0010-0000-0E00-000006000000}" name="Value of payments made in Financial Year 2022-23" dataDxfId="211"/>
    <tableColumn id="7" xr3:uid="{00000000-0010-0000-0E00-000007000000}" name="Number of payments made in Financial Year 2023-24" dataDxfId="210"/>
    <tableColumn id="8" xr3:uid="{00000000-0010-0000-0E00-000008000000}" name="Value of payments made in Financial Year 2023-24" dataDxfId="209"/>
    <tableColumn id="9" xr3:uid="{00000000-0010-0000-0E00-000009000000}" name="Number of payments made in Financial Year 2024-25" dataDxfId="208"/>
    <tableColumn id="10" xr3:uid="{00000000-0010-0000-0E00-00000A000000}" name="Value of payments made in Financial Year 2024-25" dataDxfId="207"/>
    <tableColumn id="11" xr3:uid="{788B565D-7B86-4B81-909D-1F55B7C6CA18}" name="Number of payments made in Financial Year 2025-26" dataDxfId="206"/>
    <tableColumn id="12" xr3:uid="{3072BC14-0514-4B3D-A106-71C349637A9F}" name="Value of payments made in Financial Year 2025-26" dataDxfId="205"/>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3" displayName="table_13" ref="A6:B11" totalsRowShown="0" headerRowDxfId="204" tableBorderDxfId="203">
  <tableColumns count="2">
    <tableColumn id="1" xr3:uid="{00000000-0010-0000-0F00-000001000000}" name="Year of Payment [note 1][note 2]" dataDxfId="202"/>
    <tableColumn id="2" xr3:uid="{00000000-0010-0000-0F00-000002000000}" name="Number of individual clients paid [note 3][note 4]" dataDxfId="20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4" displayName="table_14" ref="A6:K120" totalsRowShown="0" headerRowDxfId="200" tableBorderDxfId="199">
  <tableColumns count="11">
    <tableColumn id="1" xr3:uid="{00000000-0010-0000-1000-000001000000}" name="Type of client" dataDxfId="198"/>
    <tableColumn id="2" xr3:uid="{00000000-0010-0000-1000-000002000000}" name="Month" dataDxfId="197"/>
    <tableColumn id="3" xr3:uid="{00000000-0010-0000-1000-000003000000}" name="Caseload" dataDxfId="196"/>
    <tableColumn id="4" xr3:uid="{00000000-0010-0000-1000-000004000000}" name="Number in receipt of Daily Living Award only" dataDxfId="195"/>
    <tableColumn id="5" xr3:uid="{00000000-0010-0000-1000-000005000000}" name="Number in receipt of Mobility award only" dataDxfId="194"/>
    <tableColumn id="6" xr3:uid="{00000000-0010-0000-1000-000006000000}" name="Number in receipt of both Daily Living and Mobility award" dataDxfId="193"/>
    <tableColumn id="7" xr3:uid="{00000000-0010-0000-1000-000007000000}" name="Percent Daily Living Award only" dataDxfId="192"/>
    <tableColumn id="8" xr3:uid="{00000000-0010-0000-1000-000008000000}" name="Percent Mobility award only" dataDxfId="191"/>
    <tableColumn id="9" xr3:uid="{00000000-0010-0000-1000-000009000000}" name="Percent both Daily Living and Mobility award" dataDxfId="190"/>
    <tableColumn id="10" xr3:uid="{00000000-0010-0000-1000-00000A000000}" name="Number in receipt of mobility award who receive Accessible Vehicles and Equipment payment" dataDxfId="189"/>
    <tableColumn id="11" xr3:uid="{00000000-0010-0000-1000-00000B000000}" name="Proportion in receipt of Mobility award who receive Accessible Vehicles and Equipment payment" dataDxfId="18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5" displayName="table_15" ref="A6:K120" totalsRowShown="0" headerRowDxfId="187" tableBorderDxfId="186">
  <tableColumns count="11">
    <tableColumn id="1" xr3:uid="{00000000-0010-0000-1100-000001000000}" name="Type of client" dataDxfId="185"/>
    <tableColumn id="2" xr3:uid="{00000000-0010-0000-1100-000002000000}" name="Month" dataDxfId="184"/>
    <tableColumn id="3" xr3:uid="{00000000-0010-0000-1100-000003000000}" name="Caseload" dataDxfId="183"/>
    <tableColumn id="4" xr3:uid="{00000000-0010-0000-1100-000004000000}" name="Number on Enhanced Daily Living" dataDxfId="182"/>
    <tableColumn id="5" xr3:uid="{00000000-0010-0000-1100-000005000000}" name="Number on Standard Daily Living" dataDxfId="181"/>
    <tableColumn id="6" xr3:uid="{00000000-0010-0000-1100-000006000000}" name="Number on transitional Daily Living" dataDxfId="180"/>
    <tableColumn id="7" xr3:uid="{00000000-0010-0000-1100-000007000000}" name="Number not awarded" dataDxfId="179"/>
    <tableColumn id="8" xr3:uid="{00000000-0010-0000-1100-000008000000}" name="Percentage Enhanced Daily Living" dataDxfId="178"/>
    <tableColumn id="9" xr3:uid="{00000000-0010-0000-1100-000009000000}" name="Percentage Standard Daily Living" dataDxfId="177"/>
    <tableColumn id="10" xr3:uid="{00000000-0010-0000-1100-00000A000000}" name="Percentage transitional Daily Living" dataDxfId="176"/>
    <tableColumn id="11" xr3:uid="{00000000-0010-0000-1100-00000B000000}" name="Percentage not awarded" dataDxfId="17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6" displayName="table_16" ref="A6:I120" totalsRowShown="0" headerRowDxfId="174" tableBorderDxfId="173">
  <tableColumns count="9">
    <tableColumn id="1" xr3:uid="{00000000-0010-0000-1200-000001000000}" name="Type of client" dataDxfId="172"/>
    <tableColumn id="2" xr3:uid="{00000000-0010-0000-1200-000002000000}" name="Month" dataDxfId="171"/>
    <tableColumn id="3" xr3:uid="{00000000-0010-0000-1200-000003000000}" name="Caseload" dataDxfId="170"/>
    <tableColumn id="4" xr3:uid="{00000000-0010-0000-1200-000004000000}" name="Number on Enhanced Mobility" dataDxfId="169"/>
    <tableColumn id="5" xr3:uid="{00000000-0010-0000-1200-000005000000}" name="Number on Standard Mobility" dataDxfId="168"/>
    <tableColumn id="6" xr3:uid="{00000000-0010-0000-1200-000006000000}" name="Number not awarded" dataDxfId="167"/>
    <tableColumn id="7" xr3:uid="{00000000-0010-0000-1200-000007000000}" name="Percentage Enhanced Mobility" dataDxfId="166"/>
    <tableColumn id="8" xr3:uid="{00000000-0010-0000-1200-000008000000}" name="Percentage Standard Mobility" dataDxfId="165"/>
    <tableColumn id="9" xr3:uid="{00000000-0010-0000-1200-000009000000}" name="Percentage not awarded" dataDxfId="16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86"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17" displayName="table_17" ref="A6:N120" totalsRowShown="0" headerRowDxfId="163" tableBorderDxfId="162">
  <tableColumns count="14">
    <tableColumn id="1" xr3:uid="{00000000-0010-0000-1300-000001000000}" name="Type of client" dataDxfId="161"/>
    <tableColumn id="2" xr3:uid="{00000000-0010-0000-1300-000002000000}" name="Month" dataDxfId="160"/>
    <tableColumn id="3" xr3:uid="{00000000-0010-0000-1300-000003000000}" name="Caseload [note 2] [note 3] [note 4] [note 5]" dataDxfId="159"/>
    <tableColumn id="4" xr3:uid="{00000000-0010-0000-1300-000004000000}" name="Mobility Enhanced - Daily Living Enhanced" dataDxfId="158"/>
    <tableColumn id="5" xr3:uid="{00000000-0010-0000-1300-000005000000}" name="Mobility Enhanced - Daily Living Standard" dataDxfId="157"/>
    <tableColumn id="6" xr3:uid="{00000000-0010-0000-1300-000006000000}" name="Mobility Enhanced - Daily Living Transitional" dataDxfId="156"/>
    <tableColumn id="7" xr3:uid="{00000000-0010-0000-1300-000007000000}" name="Mobility Enhanced - Daily Living Not Awarded" dataDxfId="155"/>
    <tableColumn id="8" xr3:uid="{00000000-0010-0000-1300-000008000000}" name="Mobility Standard - Daily Living Enhanced" dataDxfId="154"/>
    <tableColumn id="9" xr3:uid="{00000000-0010-0000-1300-000009000000}" name="Mobility Standard - Daily Living Standard" dataDxfId="153"/>
    <tableColumn id="10" xr3:uid="{00000000-0010-0000-1300-00000A000000}" name="Mobility Standard - Daily Living Transitional" dataDxfId="152"/>
    <tableColumn id="11" xr3:uid="{00000000-0010-0000-1300-00000B000000}" name="Mobility Standardl - Daily Living Not Awarded" dataDxfId="151"/>
    <tableColumn id="12" xr3:uid="{00000000-0010-0000-1300-00000C000000}" name="Mobility Not Awarded - Daily Living Enhanced" dataDxfId="150"/>
    <tableColumn id="13" xr3:uid="{00000000-0010-0000-1300-00000D000000}" name="Mobility Not Awarded - Daily Living Standard" dataDxfId="149"/>
    <tableColumn id="14" xr3:uid="{00000000-0010-0000-1300-00000E000000}" name="Mobility Not Awarded - Daily Living Transitional" dataDxfId="148"/>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18" displayName="table_18" ref="A6:C14" totalsRowShown="0" headerRowDxfId="147" tableBorderDxfId="146">
  <tableColumns count="3">
    <tableColumn id="1" xr3:uid="{00000000-0010-0000-1400-000001000000}" name="Age band" dataDxfId="145"/>
    <tableColumn id="2" xr3:uid="{00000000-0010-0000-1400-000002000000}" name="Caseload" dataDxfId="144"/>
    <tableColumn id="3" xr3:uid="{00000000-0010-0000-1400-000003000000}" name="Percentage of caseload" dataDxfId="14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19a" displayName="table_19a" ref="A7:J76" totalsRowShown="0" headerRowDxfId="142" tableBorderDxfId="141">
  <tableColumns count="10">
    <tableColumn id="1" xr3:uid="{00000000-0010-0000-1500-000001000000}" name="Type of client" dataDxfId="140"/>
    <tableColumn id="2" xr3:uid="{00000000-0010-0000-1500-000002000000}" name="Condition Category [note 5] [note 6]" dataDxfId="139"/>
    <tableColumn id="3" xr3:uid="{00000000-0010-0000-1500-000003000000}" name="Total number of people in receipt" dataDxfId="138"/>
    <tableColumn id="4" xr3:uid="{00000000-0010-0000-1500-000004000000}" name="Percentage of people in receipt" dataDxfId="137"/>
    <tableColumn id="5" xr3:uid="{00000000-0010-0000-1500-000005000000}" name="Daily Living only" dataDxfId="136"/>
    <tableColumn id="6" xr3:uid="{00000000-0010-0000-1500-000006000000}" name="Mobility only" dataDxfId="135"/>
    <tableColumn id="7" xr3:uid="{00000000-0010-0000-1500-000007000000}" name="Both Daily Living and Mobility" dataDxfId="134"/>
    <tableColumn id="8" xr3:uid="{00000000-0010-0000-1500-000008000000}" name="Percent receiving Daily Living only" dataDxfId="133"/>
    <tableColumn id="9" xr3:uid="{00000000-0010-0000-1500-000009000000}" name="Percent receiving Mobility only" dataDxfId="132"/>
    <tableColumn id="10" xr3:uid="{00000000-0010-0000-1500-00000A000000}" name="Percent receiving both Daily Living and Mobility" dataDxfId="131"/>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19b" displayName="table_19b" ref="A79:J115" totalsRowShown="0" headerRowDxfId="130" tableBorderDxfId="129">
  <tableColumns count="10">
    <tableColumn id="1" xr3:uid="{00000000-0010-0000-1600-000001000000}" name="Type of client" dataDxfId="128"/>
    <tableColumn id="2" xr3:uid="{00000000-0010-0000-1600-000002000000}" name="Condition Category [note 5] [note 6]" dataDxfId="127"/>
    <tableColumn id="3" xr3:uid="{00000000-0010-0000-1600-000003000000}" name="Total number of people in receipt" dataDxfId="126"/>
    <tableColumn id="4" xr3:uid="{00000000-0010-0000-1600-000004000000}" name="Percentage of people in receipt" dataDxfId="125"/>
    <tableColumn id="5" xr3:uid="{00000000-0010-0000-1600-000005000000}" name="Daily Living only" dataDxfId="124"/>
    <tableColumn id="6" xr3:uid="{00000000-0010-0000-1600-000006000000}" name="Mobility only" dataDxfId="123"/>
    <tableColumn id="7" xr3:uid="{00000000-0010-0000-1600-000007000000}" name="Both Daily Living and Mobility" dataDxfId="122"/>
    <tableColumn id="8" xr3:uid="{00000000-0010-0000-1600-000008000000}" name="Percent receiving Daily Living only" dataDxfId="121"/>
    <tableColumn id="9" xr3:uid="{00000000-0010-0000-1600-000009000000}" name="Percent receiving Mobility only" dataDxfId="120"/>
    <tableColumn id="10" xr3:uid="{00000000-0010-0000-1600-00000A000000}" name="Percent receiving both Daily Living and Mobility" dataDxfId="119"/>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0a" displayName="table_20a" ref="A7:K76" totalsRowShown="0" headerRowDxfId="118" tableBorderDxfId="117">
  <tableColumns count="11">
    <tableColumn id="1" xr3:uid="{00000000-0010-0000-1700-000001000000}" name="Type of client" dataDxfId="116"/>
    <tableColumn id="2" xr3:uid="{00000000-0010-0000-1700-000002000000}" name="Condition Category [note 5] [note 6]" dataDxfId="115"/>
    <tableColumn id="3" xr3:uid="{00000000-0010-0000-1700-000003000000}" name="Total number of people in receipt" dataDxfId="114"/>
    <tableColumn id="4" xr3:uid="{00000000-0010-0000-1700-000004000000}" name="Daily Living Enhanced" dataDxfId="113"/>
    <tableColumn id="5" xr3:uid="{00000000-0010-0000-1700-000005000000}" name="Daily Living Standard" dataDxfId="112"/>
    <tableColumn id="6" xr3:uid="{00000000-0010-0000-1700-000006000000}" name="Daily Living Transitional" dataDxfId="111"/>
    <tableColumn id="7" xr3:uid="{00000000-0010-0000-1700-000007000000}" name="Daily Living not awarded" dataDxfId="110"/>
    <tableColumn id="8" xr3:uid="{00000000-0010-0000-1700-000008000000}" name="Percentage Enhanced" dataDxfId="109"/>
    <tableColumn id="9" xr3:uid="{00000000-0010-0000-1700-000009000000}" name="Percentage Standard" dataDxfId="108"/>
    <tableColumn id="10" xr3:uid="{00000000-0010-0000-1700-00000A000000}" name="Percentage Transitional" dataDxfId="107"/>
    <tableColumn id="11" xr3:uid="{00000000-0010-0000-1700-00000B000000}" name="Percentage not awarded" dataDxfId="106"/>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0b" displayName="table_20b" ref="A79:K115" totalsRowShown="0" headerRowDxfId="105" tableBorderDxfId="104">
  <tableColumns count="11">
    <tableColumn id="1" xr3:uid="{00000000-0010-0000-1800-000001000000}" name="Type of client" dataDxfId="103"/>
    <tableColumn id="2" xr3:uid="{00000000-0010-0000-1800-000002000000}" name="Condition Category [note 5] [note 6]" dataDxfId="102"/>
    <tableColumn id="3" xr3:uid="{00000000-0010-0000-1800-000003000000}" name="Total number of people in receipt" dataDxfId="101"/>
    <tableColumn id="4" xr3:uid="{00000000-0010-0000-1800-000004000000}" name="Daily Living Enhanced" dataDxfId="100"/>
    <tableColumn id="5" xr3:uid="{00000000-0010-0000-1800-000005000000}" name="Daily Living Standard" dataDxfId="99"/>
    <tableColumn id="6" xr3:uid="{00000000-0010-0000-1800-000006000000}" name="Daily Living Transitional" dataDxfId="98"/>
    <tableColumn id="7" xr3:uid="{00000000-0010-0000-1800-000007000000}" name="Daily Living not awarded" dataDxfId="97"/>
    <tableColumn id="8" xr3:uid="{00000000-0010-0000-1800-000008000000}" name="Percentage Enhanced" dataDxfId="96"/>
    <tableColumn id="9" xr3:uid="{00000000-0010-0000-1800-000009000000}" name="Percentage Standard" dataDxfId="95"/>
    <tableColumn id="10" xr3:uid="{00000000-0010-0000-1800-00000A000000}" name="Percentage Transitional" dataDxfId="94"/>
    <tableColumn id="11" xr3:uid="{00000000-0010-0000-1800-00000B000000}" name="Percentage not awarded" dataDxfId="93"/>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1a" displayName="table_21a" ref="A7:I76" totalsRowShown="0" headerRowDxfId="92" tableBorderDxfId="91">
  <tableColumns count="9">
    <tableColumn id="1" xr3:uid="{00000000-0010-0000-1900-000001000000}" name="Type of client" dataDxfId="90"/>
    <tableColumn id="2" xr3:uid="{00000000-0010-0000-1900-000002000000}" name="Condition Category [note 5] [note 6]" dataDxfId="89"/>
    <tableColumn id="3" xr3:uid="{00000000-0010-0000-1900-000003000000}" name="Total number of people in receipt" dataDxfId="88"/>
    <tableColumn id="4" xr3:uid="{00000000-0010-0000-1900-000004000000}" name="Number on higher mobility" dataDxfId="87"/>
    <tableColumn id="5" xr3:uid="{00000000-0010-0000-1900-000005000000}" name="Number on lower mobility" dataDxfId="86"/>
    <tableColumn id="6" xr3:uid="{00000000-0010-0000-1900-000006000000}" name="Number not awarded" dataDxfId="85"/>
    <tableColumn id="7" xr3:uid="{00000000-0010-0000-1900-000007000000}" name="Percentage higher mobility" dataDxfId="84"/>
    <tableColumn id="8" xr3:uid="{00000000-0010-0000-1900-000008000000}" name="Percentage lower mobility" dataDxfId="83"/>
    <tableColumn id="9" xr3:uid="{00000000-0010-0000-1900-000009000000}" name="Percentage not awarded" dataDxfId="82"/>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1b" displayName="table_21b" ref="A79:I115" totalsRowShown="0" headerRowDxfId="81" tableBorderDxfId="80">
  <tableColumns count="9">
    <tableColumn id="1" xr3:uid="{00000000-0010-0000-1A00-000001000000}" name="Type of client" dataDxfId="79"/>
    <tableColumn id="2" xr3:uid="{00000000-0010-0000-1A00-000002000000}" name="Condition Category [note 5] [note 6]" dataDxfId="78"/>
    <tableColumn id="3" xr3:uid="{00000000-0010-0000-1A00-000003000000}" name="Total number of people in receipt" dataDxfId="77"/>
    <tableColumn id="4" xr3:uid="{00000000-0010-0000-1A00-000004000000}" name="Number on higher mobility" dataDxfId="76"/>
    <tableColumn id="5" xr3:uid="{00000000-0010-0000-1A00-000005000000}" name="Number on lower mobility" dataDxfId="75"/>
    <tableColumn id="6" xr3:uid="{00000000-0010-0000-1A00-000006000000}" name="Number not awarded" dataDxfId="74"/>
    <tableColumn id="7" xr3:uid="{00000000-0010-0000-1A00-000007000000}" name="Percentage higher mobility" dataDxfId="73"/>
    <tableColumn id="8" xr3:uid="{00000000-0010-0000-1A00-000008000000}" name="Percentage lower mobility" dataDxfId="72"/>
    <tableColumn id="9" xr3:uid="{00000000-0010-0000-1A00-000009000000}" name="Percentage not awarded" dataDxfId="71"/>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2" displayName="table_22" ref="A6:C9" totalsRowShown="0" headerRowDxfId="70" tableBorderDxfId="69">
  <tableColumns count="3">
    <tableColumn id="1" xr3:uid="{00000000-0010-0000-1B00-000001000000}" name="Type of client" dataDxfId="68"/>
    <tableColumn id="2" xr3:uid="{00000000-0010-0000-1B00-000002000000}" name="Caseload" dataDxfId="67"/>
    <tableColumn id="3" xr3:uid="{00000000-0010-0000-1B00-000003000000}" name="Percentage of caseload" dataDxfId="66"/>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3" displayName="table_23" ref="A6:C16" totalsRowShown="0" headerRowDxfId="65" tableBorderDxfId="64">
  <tableColumns count="3">
    <tableColumn id="1" xr3:uid="{00000000-0010-0000-1C00-000001000000}" name="Duration on Caseload" dataDxfId="63"/>
    <tableColumn id="2" xr3:uid="{00000000-0010-0000-1C00-000002000000}" name="Caseload" dataDxfId="62"/>
    <tableColumn id="3" xr3:uid="{00000000-0010-0000-1C00-000003000000}" name="Percentage of caseload" dataDxfId="6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L50" totalsRowShown="0" headerRowDxfId="352" tableBorderDxfId="351">
  <tableColumns count="12">
    <tableColumn id="1" xr3:uid="{00000000-0010-0000-0200-000001000000}" name="Month" dataDxfId="350"/>
    <tableColumn id="2" xr3:uid="{00000000-0010-0000-0200-000002000000}" name="Total part 1 applications registered" dataDxfId="349"/>
    <tableColumn id="3" xr3:uid="{00000000-0010-0000-0200-000003000000}" name="Percentage of total part 1 applications registered" dataDxfId="348"/>
    <tableColumn id="4" xr3:uid="{00000000-0010-0000-0200-000004000000}" name="Total part 2 applications received" dataDxfId="347"/>
    <tableColumn id="5" xr3:uid="{00000000-0010-0000-0200-000005000000}" name="Percentage of total part 2 applications received" dataDxfId="346"/>
    <tableColumn id="6" xr3:uid="{00000000-0010-0000-0200-000006000000}" name="Total applications processed" dataDxfId="345"/>
    <tableColumn id="7" xr3:uid="{00000000-0010-0000-0200-000007000000}" name="Authorised applications" dataDxfId="344"/>
    <tableColumn id="8" xr3:uid="{00000000-0010-0000-0200-000008000000}" name="Denied applications" dataDxfId="343"/>
    <tableColumn id="9" xr3:uid="{00000000-0010-0000-0200-000009000000}" name="Withdrawn applications" dataDxfId="342"/>
    <tableColumn id="10" xr3:uid="{00000000-0010-0000-0200-00000A000000}" name="Percentage of processed applications authorised" dataDxfId="341"/>
    <tableColumn id="11" xr3:uid="{00000000-0010-0000-0200-00000B000000}" name="Percentage of processed applications denied" dataDxfId="340"/>
    <tableColumn id="12" xr3:uid="{00000000-0010-0000-0200-00000C000000}" name="Percentage of processed applications withdrawn" dataDxfId="339"/>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4" displayName="table_24" ref="A6:C40" totalsRowShown="0" headerRowDxfId="60" tableBorderDxfId="59">
  <tableColumns count="3">
    <tableColumn id="1" xr3:uid="{00000000-0010-0000-1D00-000001000000}" name="Local Authority" dataDxfId="58"/>
    <tableColumn id="2" xr3:uid="{00000000-0010-0000-1D00-000002000000}" name="Caseload" dataDxfId="57"/>
    <tableColumn id="3" xr3:uid="{00000000-0010-0000-1D00-000003000000}" name="Percentage of caseload" dataDxfId="56"/>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5" displayName="table_25" ref="A6:M132" totalsRowShown="0" headerRowDxfId="55">
  <tableColumns count="13">
    <tableColumn id="1" xr3:uid="{00000000-0010-0000-1E00-000001000000}" name="Type of client"/>
    <tableColumn id="2" xr3:uid="{00000000-0010-0000-1E00-000002000000}" name="Month" dataDxfId="54"/>
    <tableColumn id="3" xr3:uid="{00000000-0010-0000-1E00-000003000000}" name="Number of re-determinations received" dataDxfId="53"/>
    <tableColumn id="4" xr3:uid="{00000000-0010-0000-1E00-000004000000}" name="Re-determinations completed" dataDxfId="52"/>
    <tableColumn id="5" xr3:uid="{00000000-0010-0000-1E00-000005000000}" name="Completed re-determinations which are disallowed" dataDxfId="51"/>
    <tableColumn id="6" xr3:uid="{00000000-0010-0000-1E00-000006000000}" name="Completed re-determinations which are allowed" dataDxfId="50"/>
    <tableColumn id="7" xr3:uid="{00000000-0010-0000-1E00-000007000000}" name="Completed re-determinations which are invalid" dataDxfId="49"/>
    <tableColumn id="8" xr3:uid="{00000000-0010-0000-1E00-000008000000}" name="Exceeded redetermination deadline - appeal lodged" dataDxfId="48"/>
    <tableColumn id="9" xr3:uid="{00000000-0010-0000-1E00-000009000000}" name="Percentage of completed re-determinations which are disallowed" dataDxfId="47"/>
    <tableColumn id="10" xr3:uid="{00000000-0010-0000-1E00-00000A000000}" name="Percentage of completed re-determinations which are allowed" dataDxfId="46"/>
    <tableColumn id="11" xr3:uid="{00000000-0010-0000-1E00-00000B000000}" name="Percentage of completed re-determinations which are invalid" dataDxfId="45"/>
    <tableColumn id="12" xr3:uid="{00000000-0010-0000-1E00-00000C000000}" name="Percentage exceeded redetermination deadline - appeal lodged" dataDxfId="44"/>
    <tableColumn id="14" xr3:uid="{00000000-0010-0000-1E00-00000E000000}" name="Percentage of re-determinations closed within 56 days" dataDxfId="43" dataCellStyle="Per cent"/>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6" displayName="table_26" ref="A6:H109" totalsRowShown="0" headerRowDxfId="42" tableBorderDxfId="41">
  <tableColumns count="8">
    <tableColumn id="1" xr3:uid="{00000000-0010-0000-1F00-000001000000}" name="Type of client" dataDxfId="40"/>
    <tableColumn id="2" xr3:uid="{00000000-0010-0000-1F00-000002000000}" name="Month" dataDxfId="39"/>
    <tableColumn id="3" xr3:uid="{00000000-0010-0000-1F00-000003000000}" name="Number of appeals received" dataDxfId="38"/>
    <tableColumn id="4" xr3:uid="{00000000-0010-0000-1F00-000004000000}" name="Appeal decisions made" dataDxfId="37"/>
    <tableColumn id="5" xr3:uid="{00000000-0010-0000-1F00-000005000000}" name="Appeals upheld" dataDxfId="36"/>
    <tableColumn id="6" xr3:uid="{00000000-0010-0000-1F00-000006000000}" name="Appeals not upheld" dataDxfId="35"/>
    <tableColumn id="7" xr3:uid="{00000000-0010-0000-1F00-000007000000}" name="Percentage of appeals upheld" dataDxfId="34"/>
    <tableColumn id="8" xr3:uid="{00000000-0010-0000-1F00-000008000000}" name="Percentage of appeals not upheld" dataDxfId="33"/>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7" displayName="table_27" ref="A6:I120" totalsRowShown="0" headerRowDxfId="32" tableBorderDxfId="31">
  <tableColumns count="9">
    <tableColumn id="1" xr3:uid="{00000000-0010-0000-2000-000001000000}" name="Review Type" dataDxfId="30"/>
    <tableColumn id="2" xr3:uid="{00000000-0010-0000-2000-000002000000}" name="Month" dataDxfId="29"/>
    <tableColumn id="3" xr3:uid="{00000000-0010-0000-2000-000003000000}" name="Total Reviews Completed" dataDxfId="28"/>
    <tableColumn id="4" xr3:uid="{00000000-0010-0000-2000-000004000000}" name="Decreased" dataDxfId="27"/>
    <tableColumn id="5" xr3:uid="{00000000-0010-0000-2000-000005000000}" name="Increased" dataDxfId="26"/>
    <tableColumn id="6" xr3:uid="{00000000-0010-0000-2000-000006000000}" name="No Change" dataDxfId="25"/>
    <tableColumn id="7" xr3:uid="{00000000-0010-0000-2000-000007000000}" name="Percent Decreased" dataDxfId="24"/>
    <tableColumn id="8" xr3:uid="{00000000-0010-0000-2000-000008000000}" name="Percent Increased" dataDxfId="23"/>
    <tableColumn id="9" xr3:uid="{00000000-0010-0000-2000-000009000000}" name="Percent No Change" dataDxfId="22"/>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_28" displayName="table_28" ref="A6:I120" totalsRowShown="0" headerRowDxfId="21" dataDxfId="20">
  <tableColumns count="9">
    <tableColumn id="1" xr3:uid="{00000000-0010-0000-2100-000001000000}" name="Review Type" dataDxfId="19"/>
    <tableColumn id="2" xr3:uid="{00000000-0010-0000-2100-000002000000}" name="Month" dataDxfId="18"/>
    <tableColumn id="3" xr3:uid="{00000000-0010-0000-2100-000003000000}" name="Total Reviews Completed" dataDxfId="17"/>
    <tableColumn id="4" xr3:uid="{00000000-0010-0000-2100-000004000000}" name="Decreased" dataDxfId="16"/>
    <tableColumn id="5" xr3:uid="{00000000-0010-0000-2100-000005000000}" name="Increased" dataDxfId="15"/>
    <tableColumn id="6" xr3:uid="{00000000-0010-0000-2100-000006000000}" name="No Change" dataDxfId="14"/>
    <tableColumn id="7" xr3:uid="{00000000-0010-0000-2100-000007000000}" name="Percent Decreased" dataDxfId="13"/>
    <tableColumn id="8" xr3:uid="{00000000-0010-0000-2100-000008000000}" name="Percent Increased" dataDxfId="12"/>
    <tableColumn id="9" xr3:uid="{00000000-0010-0000-2100-000009000000}" name="Percent No Change" dataDxfId="11"/>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_29" displayName="table_29" ref="A6:I120" totalsRowShown="0" headerRowDxfId="10" dataDxfId="9">
  <tableColumns count="9">
    <tableColumn id="1" xr3:uid="{00000000-0010-0000-2200-000001000000}" name="Review Type" dataDxfId="8"/>
    <tableColumn id="2" xr3:uid="{00000000-0010-0000-2200-000002000000}" name="Month" dataDxfId="7"/>
    <tableColumn id="3" xr3:uid="{00000000-0010-0000-2200-000003000000}" name="Total Reviews Completed" dataDxfId="6"/>
    <tableColumn id="4" xr3:uid="{00000000-0010-0000-2200-000004000000}" name="Decreased" dataDxfId="5"/>
    <tableColumn id="5" xr3:uid="{00000000-0010-0000-2200-000005000000}" name="Increased" dataDxfId="4"/>
    <tableColumn id="6" xr3:uid="{00000000-0010-0000-2200-000006000000}" name="No Change" dataDxfId="3"/>
    <tableColumn id="7" xr3:uid="{00000000-0010-0000-2200-000007000000}" name="Percent Decreased" dataDxfId="2"/>
    <tableColumn id="8" xr3:uid="{00000000-0010-0000-2200-000008000000}" name="Percent Increased" dataDxfId="1"/>
    <tableColumn id="9" xr3:uid="{00000000-0010-0000-2200-000009000000}" name="Percent No Change"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H50" totalsRowShown="0" headerRowDxfId="338" tableBorderDxfId="337">
  <tableColumns count="8">
    <tableColumn id="1" xr3:uid="{00000000-0010-0000-0300-000001000000}" name="Month" dataDxfId="336"/>
    <tableColumn id="2" xr3:uid="{00000000-0010-0000-0300-000002000000}" name="Total" dataDxfId="335"/>
    <tableColumn id="3" xr3:uid="{00000000-0010-0000-0300-000003000000}" name="Daily Living only" dataDxfId="334"/>
    <tableColumn id="4" xr3:uid="{00000000-0010-0000-0300-000004000000}" name="Mobility only" dataDxfId="333"/>
    <tableColumn id="5" xr3:uid="{00000000-0010-0000-0300-000005000000}" name="Both Daily Living and Mobility" dataDxfId="332"/>
    <tableColumn id="6" xr3:uid="{00000000-0010-0000-0300-000006000000}" name="Percent receiving Daily Living only" dataDxfId="331"/>
    <tableColumn id="7" xr3:uid="{00000000-0010-0000-0300-000007000000}" name="Percent receiving Mobility only" dataDxfId="330"/>
    <tableColumn id="8" xr3:uid="{00000000-0010-0000-0300-000008000000}" name="Percent receiving both Daily Living and Mobility" dataDxfId="32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F50" totalsRowShown="0" headerRowDxfId="328" tableBorderDxfId="327">
  <tableColumns count="6">
    <tableColumn id="1" xr3:uid="{00000000-0010-0000-0400-000001000000}" name="Month" dataDxfId="326"/>
    <tableColumn id="2" xr3:uid="{00000000-0010-0000-0400-000002000000}" name="Total" dataDxfId="325"/>
    <tableColumn id="3" xr3:uid="{00000000-0010-0000-0400-000003000000}" name="Enhanced" dataDxfId="324"/>
    <tableColumn id="4" xr3:uid="{00000000-0010-0000-0400-000004000000}" name="Standard" dataDxfId="323"/>
    <tableColumn id="5" xr3:uid="{00000000-0010-0000-0400-000005000000}" name="Percentage Enhanced" dataDxfId="322"/>
    <tableColumn id="6" xr3:uid="{00000000-0010-0000-0400-000006000000}" name="Percentage Standard" dataDxfId="32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F50" totalsRowShown="0" headerRowDxfId="320" tableBorderDxfId="319">
  <tableColumns count="6">
    <tableColumn id="1" xr3:uid="{00000000-0010-0000-0500-000001000000}" name="Month" dataDxfId="318"/>
    <tableColumn id="2" xr3:uid="{00000000-0010-0000-0500-000002000000}" name="Total" dataDxfId="317"/>
    <tableColumn id="3" xr3:uid="{00000000-0010-0000-0500-000003000000}" name="Enhanced" dataDxfId="316"/>
    <tableColumn id="4" xr3:uid="{00000000-0010-0000-0500-000004000000}" name="Standard" dataDxfId="315"/>
    <tableColumn id="5" xr3:uid="{00000000-0010-0000-0500-000005000000}" name="Percentage Enhanced" dataDxfId="314"/>
    <tableColumn id="6" xr3:uid="{00000000-0010-0000-0500-000006000000}" name="Percentage Standard" dataDxfId="31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6:L29" totalsRowShown="0" headerRowDxfId="312" tableBorderDxfId="311">
  <tableColumns count="12">
    <tableColumn id="1" xr3:uid="{00000000-0010-0000-0600-000001000000}" name="Condition Category" dataDxfId="310"/>
    <tableColumn id="2" xr3:uid="{00000000-0010-0000-0600-000002000000}" name="Total part 1 applications registered" dataDxfId="309"/>
    <tableColumn id="3" xr3:uid="{00000000-0010-0000-0600-000003000000}" name="Percentage of total part 1 applications registered" dataDxfId="308"/>
    <tableColumn id="4" xr3:uid="{00000000-0010-0000-0600-000004000000}" name="Total part 2 applications received" dataDxfId="307"/>
    <tableColumn id="5" xr3:uid="{00000000-0010-0000-0600-000005000000}" name="Percentage of total part 2 applications received" dataDxfId="306"/>
    <tableColumn id="6" xr3:uid="{00000000-0010-0000-0600-000006000000}" name="Total applications processed" dataDxfId="305"/>
    <tableColumn id="7" xr3:uid="{00000000-0010-0000-0600-000007000000}" name="Authorised applications" dataDxfId="304"/>
    <tableColumn id="8" xr3:uid="{00000000-0010-0000-0600-000008000000}" name="Denied applications" dataDxfId="303"/>
    <tableColumn id="9" xr3:uid="{00000000-0010-0000-0600-000009000000}" name="Withdrawn applications" dataDxfId="302"/>
    <tableColumn id="10" xr3:uid="{00000000-0010-0000-0600-00000A000000}" name="Percentage of processed applications authorised" dataDxfId="301"/>
    <tableColumn id="11" xr3:uid="{00000000-0010-0000-0600-00000B000000}" name="Percentage of processed applications denied" dataDxfId="300"/>
    <tableColumn id="12" xr3:uid="{00000000-0010-0000-0600-00000C000000}" name="Percentage of processed applications withdrawn" dataDxfId="29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6:J50" totalsRowShown="0" headerRowDxfId="298" tableBorderDxfId="297">
  <tableColumns count="10">
    <tableColumn id="1" xr3:uid="{00000000-0010-0000-0700-000001000000}" name="Month" dataDxfId="296"/>
    <tableColumn id="2" xr3:uid="{00000000-0010-0000-0700-000002000000}" name="Total" dataDxfId="295"/>
    <tableColumn id="3" xr3:uid="{00000000-0010-0000-0700-000003000000}" name="Online applications" dataDxfId="294"/>
    <tableColumn id="4" xr3:uid="{00000000-0010-0000-0700-000004000000}" name="Phone applications" dataDxfId="293"/>
    <tableColumn id="5" xr3:uid="{00000000-0010-0000-0700-000005000000}" name="Paper applications" dataDxfId="292"/>
    <tableColumn id="6" xr3:uid="{00000000-0010-0000-0700-000006000000}" name="Other channel" dataDxfId="291"/>
    <tableColumn id="7" xr3:uid="{00000000-0010-0000-0700-000007000000}" name="Percentage of online applications" dataDxfId="290"/>
    <tableColumn id="8" xr3:uid="{00000000-0010-0000-0700-000008000000}" name="Percentage of phone applications" dataDxfId="289"/>
    <tableColumn id="9" xr3:uid="{00000000-0010-0000-0700-000009000000}" name="Percentage of paper applications" dataDxfId="288"/>
    <tableColumn id="10" xr3:uid="{00000000-0010-0000-0700-00000A000000}" name="Percentage of other applications" dataDxfId="287"/>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6:J15" totalsRowShown="0" headerRowDxfId="286" tableBorderDxfId="285">
  <tableColumns count="10">
    <tableColumn id="1" xr3:uid="{00000000-0010-0000-0800-000001000000}" name="Age band" dataDxfId="284"/>
    <tableColumn id="2" xr3:uid="{00000000-0010-0000-0800-000002000000}" name="Total applications received" dataDxfId="283"/>
    <tableColumn id="3" xr3:uid="{00000000-0010-0000-0800-000003000000}" name="Percentage of total applications received" dataDxfId="282"/>
    <tableColumn id="4" xr3:uid="{00000000-0010-0000-0800-000004000000}" name="Total applications processed" dataDxfId="281"/>
    <tableColumn id="5" xr3:uid="{00000000-0010-0000-0800-000005000000}" name="Authorised applications" dataDxfId="280"/>
    <tableColumn id="6" xr3:uid="{00000000-0010-0000-0800-000006000000}" name="Denied applications" dataDxfId="279"/>
    <tableColumn id="7" xr3:uid="{00000000-0010-0000-0800-000007000000}" name="Withdrawn applications" dataDxfId="278"/>
    <tableColumn id="8" xr3:uid="{00000000-0010-0000-0800-000008000000}" name="Percentage of processed applications authorised" dataDxfId="277"/>
    <tableColumn id="9" xr3:uid="{00000000-0010-0000-0800-000009000000}" name="Percentage of processed applications denied" dataDxfId="276"/>
    <tableColumn id="10" xr3:uid="{00000000-0010-0000-0800-00000A000000}" name="Percentage of processed applications withdrawn" dataDxfId="27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table" Target="../tables/table22.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table" Target="../tables/table24.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table" Target="../tables/table26.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showGridLines="0" tabSelected="1" zoomScaleNormal="100" workbookViewId="0"/>
  </sheetViews>
  <sheetFormatPr defaultColWidth="11.1640625" defaultRowHeight="15.5" x14ac:dyDescent="0.35"/>
  <cols>
    <col min="1" max="1" width="31.6640625" customWidth="1"/>
    <col min="2" max="2" width="100.08203125" bestFit="1" customWidth="1"/>
    <col min="3" max="3" width="30.6640625" bestFit="1" customWidth="1"/>
  </cols>
  <sheetData>
    <row r="1" spans="1:3" ht="21" x14ac:dyDescent="0.5">
      <c r="A1" s="1" t="s">
        <v>0</v>
      </c>
    </row>
    <row r="2" spans="1:3" x14ac:dyDescent="0.35">
      <c r="A2" t="s">
        <v>1</v>
      </c>
    </row>
    <row r="3" spans="1:3" x14ac:dyDescent="0.35">
      <c r="A3" s="5" t="s">
        <v>2</v>
      </c>
      <c r="B3" s="6" t="s">
        <v>3</v>
      </c>
      <c r="C3" s="72" t="s">
        <v>555</v>
      </c>
    </row>
    <row r="4" spans="1:3" x14ac:dyDescent="0.35">
      <c r="A4" s="7" t="str">
        <f>HYPERLINK("#'T1 Applications by decision'!A1", "T1 Applications by decision")</f>
        <v>T1 Applications by decision</v>
      </c>
      <c r="B4" s="6" t="s">
        <v>4</v>
      </c>
      <c r="C4" s="79" t="s">
        <v>556</v>
      </c>
    </row>
    <row r="5" spans="1:3" x14ac:dyDescent="0.35">
      <c r="A5" s="7" t="str">
        <f>HYPERLINK("#'T2 Decisions by award type'!A1", "T2 Decisions by award type")</f>
        <v>T2 Decisions by award type</v>
      </c>
      <c r="B5" s="6" t="s">
        <v>5</v>
      </c>
      <c r="C5" s="6" t="s">
        <v>556</v>
      </c>
    </row>
    <row r="6" spans="1:3" x14ac:dyDescent="0.35">
      <c r="A6" s="7" t="str">
        <f>HYPERLINK("#'T3 Daily Living awards by level'!A1", "T3 Daily Living awards by level")</f>
        <v>T3 Daily Living awards by level</v>
      </c>
      <c r="B6" s="6" t="s">
        <v>6</v>
      </c>
      <c r="C6" s="6" t="s">
        <v>556</v>
      </c>
    </row>
    <row r="7" spans="1:3" x14ac:dyDescent="0.35">
      <c r="A7" s="7" t="str">
        <f>HYPERLINK("#'T4 Mobility awards by level'!A1", "T4 Mobility awards by level")</f>
        <v>T4 Mobility awards by level</v>
      </c>
      <c r="B7" s="6" t="s">
        <v>7</v>
      </c>
      <c r="C7" s="6" t="s">
        <v>556</v>
      </c>
    </row>
    <row r="8" spans="1:3" x14ac:dyDescent="0.35">
      <c r="A8" s="7" t="str">
        <f>HYPERLINK("#'T5 Applications by condition'!A1", "T5 Applications by condition")</f>
        <v>T5 Applications by condition</v>
      </c>
      <c r="B8" s="6" t="s">
        <v>8</v>
      </c>
      <c r="C8" s="6" t="s">
        <v>556</v>
      </c>
    </row>
    <row r="9" spans="1:3" x14ac:dyDescent="0.35">
      <c r="A9" s="7" t="str">
        <f>HYPERLINK("#'T6 Applications by channel'!A1", "T6 Applications by channel")</f>
        <v>T6 Applications by channel</v>
      </c>
      <c r="B9" s="6" t="s">
        <v>9</v>
      </c>
      <c r="C9" s="6" t="s">
        <v>556</v>
      </c>
    </row>
    <row r="10" spans="1:3" x14ac:dyDescent="0.35">
      <c r="A10" s="7" t="str">
        <f>HYPERLINK("#'T7 Applications by age'!A1", "T7 Applications by age")</f>
        <v>T7 Applications by age</v>
      </c>
      <c r="B10" s="6" t="s">
        <v>10</v>
      </c>
      <c r="C10" s="6" t="s">
        <v>556</v>
      </c>
    </row>
    <row r="11" spans="1:3" x14ac:dyDescent="0.35">
      <c r="A11" s="7" t="str">
        <f>HYPERLINK("#'T8 Applications by LA'!A1", "T8 Applications by LA")</f>
        <v>T8 Applications by LA</v>
      </c>
      <c r="B11" s="6" t="s">
        <v>11</v>
      </c>
      <c r="C11" s="6" t="s">
        <v>556</v>
      </c>
    </row>
    <row r="12" spans="1:3" x14ac:dyDescent="0.35">
      <c r="A12" s="7" t="str">
        <f>HYPERLINK("#'T9 Application processing times'!A1", "T9 Application processing times")</f>
        <v>T9 Application processing times</v>
      </c>
      <c r="B12" s="6" t="s">
        <v>12</v>
      </c>
      <c r="C12" s="6" t="s">
        <v>556</v>
      </c>
    </row>
    <row r="13" spans="1:3" x14ac:dyDescent="0.35">
      <c r="A13" s="7" t="str">
        <f>HYPERLINK("#'T10 SRTI processing'!A1", "T10 SRTI processing")</f>
        <v>T10 SRTI processing</v>
      </c>
      <c r="B13" s="6" t="s">
        <v>13</v>
      </c>
      <c r="C13" s="6" t="s">
        <v>556</v>
      </c>
    </row>
    <row r="14" spans="1:3" x14ac:dyDescent="0.35">
      <c r="A14" s="7" t="str">
        <f>HYPERLINK("#'T11 Payments'!A1", "T11 Payments")</f>
        <v>T11 Payments</v>
      </c>
      <c r="B14" s="6" t="s">
        <v>14</v>
      </c>
      <c r="C14" s="79" t="s">
        <v>557</v>
      </c>
    </row>
    <row r="15" spans="1:3" x14ac:dyDescent="0.35">
      <c r="A15" s="7" t="str">
        <f>HYPERLINK("#'T12 Payments by LA'!A1", "T12 Payments by LA")</f>
        <v>T12 Payments by LA</v>
      </c>
      <c r="B15" s="6" t="s">
        <v>15</v>
      </c>
      <c r="C15" s="6" t="s">
        <v>557</v>
      </c>
    </row>
    <row r="16" spans="1:3" x14ac:dyDescent="0.35">
      <c r="A16" s="7" t="str">
        <f>HYPERLINK("#'T13 Number of clients paid'!A1", "T13 Number of clients paid")</f>
        <v>T13 Number of clients paid</v>
      </c>
      <c r="B16" s="6" t="s">
        <v>16</v>
      </c>
      <c r="C16" s="6" t="s">
        <v>557</v>
      </c>
    </row>
    <row r="17" spans="1:3" x14ac:dyDescent="0.35">
      <c r="A17" s="7" t="str">
        <f>HYPERLINK("#'T14 Caseload by award type'!A1", "T14 Caseload by award type")</f>
        <v>T14 Caseload by award type</v>
      </c>
      <c r="B17" s="6" t="s">
        <v>17</v>
      </c>
      <c r="C17" s="6" t="s">
        <v>557</v>
      </c>
    </row>
    <row r="18" spans="1:3" x14ac:dyDescent="0.35">
      <c r="A18" s="7" t="str">
        <f>HYPERLINK("#'T15 Caseload by DL award'!A1", "T15 Caseload by DL award")</f>
        <v>T15 Caseload by DL award</v>
      </c>
      <c r="B18" s="6" t="s">
        <v>18</v>
      </c>
      <c r="C18" s="6" t="s">
        <v>557</v>
      </c>
    </row>
    <row r="19" spans="1:3" x14ac:dyDescent="0.35">
      <c r="A19" s="7" t="str">
        <f>HYPERLINK("#'T16 Caseload by mob award'!A1", "T16 Caseload by mob award")</f>
        <v>T16 Caseload by mob award</v>
      </c>
      <c r="B19" s="6" t="s">
        <v>19</v>
      </c>
      <c r="C19" s="6" t="s">
        <v>557</v>
      </c>
    </row>
    <row r="20" spans="1:3" x14ac:dyDescent="0.35">
      <c r="A20" s="7" t="str">
        <f>HYPERLINK("#'T17 Caseload by award level'!A1", "T17 Caseload by award level")</f>
        <v>T17 Caseload by award level</v>
      </c>
      <c r="B20" s="6" t="s">
        <v>20</v>
      </c>
      <c r="C20" s="6" t="s">
        <v>557</v>
      </c>
    </row>
    <row r="21" spans="1:3" x14ac:dyDescent="0.35">
      <c r="A21" s="7" t="str">
        <f>HYPERLINK("#'T18 Caseload by age'!A1", "T18 Caseload by age")</f>
        <v>T18 Caseload by age</v>
      </c>
      <c r="B21" s="6" t="s">
        <v>21</v>
      </c>
      <c r="C21" s="6" t="s">
        <v>557</v>
      </c>
    </row>
    <row r="22" spans="1:3" x14ac:dyDescent="0.35">
      <c r="A22" s="7" t="str">
        <f>HYPERLINK("#'T19 Caseload by cond and award'!A1", "T19 Caseload by cond and award")</f>
        <v>T19 Caseload by cond and award</v>
      </c>
      <c r="B22" s="6" t="s">
        <v>22</v>
      </c>
      <c r="C22" s="6" t="s">
        <v>557</v>
      </c>
    </row>
    <row r="23" spans="1:3" x14ac:dyDescent="0.35">
      <c r="A23" s="7" t="str">
        <f>HYPERLINK("#'T20 Caseload by cond and care'!A1", "T20 Caseload by cond and care")</f>
        <v>T20 Caseload by cond and care</v>
      </c>
      <c r="B23" s="6" t="s">
        <v>23</v>
      </c>
      <c r="C23" s="6" t="s">
        <v>557</v>
      </c>
    </row>
    <row r="24" spans="1:3" x14ac:dyDescent="0.35">
      <c r="A24" s="7" t="str">
        <f>HYPERLINK("#'T21 Caseload by cond and mob'!A1", "T21 Caseload by cond and mob")</f>
        <v>T21 Caseload by cond and mob</v>
      </c>
      <c r="B24" s="6" t="s">
        <v>24</v>
      </c>
      <c r="C24" s="6" t="s">
        <v>557</v>
      </c>
    </row>
    <row r="25" spans="1:3" x14ac:dyDescent="0.35">
      <c r="A25" s="7" t="str">
        <f>HYPERLINK("#'T22 Caseload by SRTI indicator'!A1", "T22 Caseload by SRTI indicator")</f>
        <v>T22 Caseload by SRTI indicator</v>
      </c>
      <c r="B25" s="6" t="s">
        <v>25</v>
      </c>
      <c r="C25" s="6" t="s">
        <v>557</v>
      </c>
    </row>
    <row r="26" spans="1:3" x14ac:dyDescent="0.35">
      <c r="A26" s="7" t="str">
        <f>HYPERLINK("#'T23 Caseload by duration'!A1", "T23 Caseload by duration")</f>
        <v>T23 Caseload by duration</v>
      </c>
      <c r="B26" s="6" t="s">
        <v>26</v>
      </c>
      <c r="C26" s="6" t="s">
        <v>557</v>
      </c>
    </row>
    <row r="27" spans="1:3" x14ac:dyDescent="0.35">
      <c r="A27" s="7" t="str">
        <f>HYPERLINK("#'T24 Caseload by LA'!A1", "T24 Caseload by LA")</f>
        <v>T24 Caseload by LA</v>
      </c>
      <c r="B27" s="6" t="s">
        <v>27</v>
      </c>
      <c r="C27" s="6" t="s">
        <v>557</v>
      </c>
    </row>
    <row r="28" spans="1:3" x14ac:dyDescent="0.35">
      <c r="A28" s="7" t="str">
        <f>HYPERLINK("#'T25 Redeterminations'!A1", "T25 Redeterminations")</f>
        <v>T25 Redeterminations</v>
      </c>
      <c r="B28" s="6" t="s">
        <v>28</v>
      </c>
      <c r="C28" s="6" t="s">
        <v>557</v>
      </c>
    </row>
    <row r="29" spans="1:3" x14ac:dyDescent="0.35">
      <c r="A29" s="7" t="str">
        <f>HYPERLINK("#'T26 Appeals'!A1", "T26 Appeals")</f>
        <v>T26 Appeals</v>
      </c>
      <c r="B29" s="6" t="s">
        <v>29</v>
      </c>
      <c r="C29" s="6" t="s">
        <v>557</v>
      </c>
    </row>
    <row r="30" spans="1:3" x14ac:dyDescent="0.35">
      <c r="A30" s="7" t="str">
        <f>HYPERLINK("#'T27 Reviews'!A1", "T27 Reviews")</f>
        <v>T27 Reviews</v>
      </c>
      <c r="B30" s="6" t="s">
        <v>30</v>
      </c>
      <c r="C30" s="6" t="s">
        <v>557</v>
      </c>
    </row>
    <row r="31" spans="1:3" x14ac:dyDescent="0.35">
      <c r="A31" s="7" t="str">
        <f>HYPERLINK("#'T28 New applicant reviews'!A1", "T28 New applicant reviews")</f>
        <v>T28 New applicant reviews</v>
      </c>
      <c r="B31" s="6" t="s">
        <v>31</v>
      </c>
      <c r="C31" s="79" t="s">
        <v>405</v>
      </c>
    </row>
    <row r="32" spans="1:3" x14ac:dyDescent="0.35">
      <c r="A32" s="7" t="str">
        <f>HYPERLINK("#'T29 Case transfer reviews'!A1", "T29 Case transfer reviews")</f>
        <v>T29 Case transfer reviews</v>
      </c>
      <c r="B32" s="6" t="s">
        <v>32</v>
      </c>
      <c r="C32" s="79" t="s">
        <v>406</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6"/>
  <sheetViews>
    <sheetView showGridLines="0" zoomScaleNormal="100" workbookViewId="0"/>
  </sheetViews>
  <sheetFormatPr defaultColWidth="11.1640625" defaultRowHeight="15.5" x14ac:dyDescent="0.35"/>
  <cols>
    <col min="1" max="10" width="20.6640625" customWidth="1"/>
  </cols>
  <sheetData>
    <row r="1" spans="1:10" ht="19.5" x14ac:dyDescent="0.45">
      <c r="A1" s="2" t="s">
        <v>322</v>
      </c>
    </row>
    <row r="2" spans="1:10" x14ac:dyDescent="0.35">
      <c r="A2" t="s">
        <v>201</v>
      </c>
    </row>
    <row r="3" spans="1:10" x14ac:dyDescent="0.35">
      <c r="A3" t="s">
        <v>202</v>
      </c>
    </row>
    <row r="4" spans="1:10" x14ac:dyDescent="0.35">
      <c r="A4" t="s">
        <v>323</v>
      </c>
    </row>
    <row r="5" spans="1:10" x14ac:dyDescent="0.35">
      <c r="A5" t="s">
        <v>204</v>
      </c>
    </row>
    <row r="6" spans="1:10" ht="46.5" x14ac:dyDescent="0.35">
      <c r="A6" s="83" t="s">
        <v>324</v>
      </c>
      <c r="B6" s="84" t="s">
        <v>312</v>
      </c>
      <c r="C6" s="84" t="s">
        <v>313</v>
      </c>
      <c r="D6" s="84" t="s">
        <v>210</v>
      </c>
      <c r="E6" s="84" t="s">
        <v>211</v>
      </c>
      <c r="F6" s="84" t="s">
        <v>212</v>
      </c>
      <c r="G6" s="84" t="s">
        <v>213</v>
      </c>
      <c r="H6" s="84" t="s">
        <v>214</v>
      </c>
      <c r="I6" s="84" t="s">
        <v>215</v>
      </c>
      <c r="J6" s="85" t="s">
        <v>216</v>
      </c>
    </row>
    <row r="7" spans="1:10" x14ac:dyDescent="0.35">
      <c r="A7" s="23" t="s">
        <v>217</v>
      </c>
      <c r="B7" s="24">
        <v>340655</v>
      </c>
      <c r="C7" s="25">
        <v>1</v>
      </c>
      <c r="D7" s="24">
        <v>313430</v>
      </c>
      <c r="E7" s="24">
        <v>148110</v>
      </c>
      <c r="F7" s="24">
        <v>153050</v>
      </c>
      <c r="G7" s="24">
        <v>12270</v>
      </c>
      <c r="H7" s="25">
        <v>0.47</v>
      </c>
      <c r="I7" s="25">
        <v>0.49</v>
      </c>
      <c r="J7" s="26">
        <v>0.04</v>
      </c>
    </row>
    <row r="8" spans="1:10" x14ac:dyDescent="0.35">
      <c r="A8" s="5" t="s">
        <v>325</v>
      </c>
      <c r="B8" s="16">
        <v>10620</v>
      </c>
      <c r="C8" s="17">
        <v>0.03</v>
      </c>
      <c r="D8" s="16">
        <v>9725</v>
      </c>
      <c r="E8" s="16">
        <v>4150</v>
      </c>
      <c r="F8" s="16">
        <v>5180</v>
      </c>
      <c r="G8" s="16">
        <v>395</v>
      </c>
      <c r="H8" s="17">
        <v>0.43</v>
      </c>
      <c r="I8" s="17">
        <v>0.53</v>
      </c>
      <c r="J8" s="18">
        <v>0.04</v>
      </c>
    </row>
    <row r="9" spans="1:10" x14ac:dyDescent="0.35">
      <c r="A9" s="5" t="s">
        <v>326</v>
      </c>
      <c r="B9" s="16">
        <v>10245</v>
      </c>
      <c r="C9" s="17">
        <v>0.03</v>
      </c>
      <c r="D9" s="16">
        <v>9430</v>
      </c>
      <c r="E9" s="16">
        <v>4470</v>
      </c>
      <c r="F9" s="16">
        <v>4600</v>
      </c>
      <c r="G9" s="16">
        <v>360</v>
      </c>
      <c r="H9" s="17">
        <v>0.47</v>
      </c>
      <c r="I9" s="17">
        <v>0.49</v>
      </c>
      <c r="J9" s="18">
        <v>0.04</v>
      </c>
    </row>
    <row r="10" spans="1:10" x14ac:dyDescent="0.35">
      <c r="A10" s="5" t="s">
        <v>327</v>
      </c>
      <c r="B10" s="16">
        <v>7075</v>
      </c>
      <c r="C10" s="17">
        <v>0.02</v>
      </c>
      <c r="D10" s="16">
        <v>6560</v>
      </c>
      <c r="E10" s="16">
        <v>3160</v>
      </c>
      <c r="F10" s="16">
        <v>3145</v>
      </c>
      <c r="G10" s="16">
        <v>250</v>
      </c>
      <c r="H10" s="17">
        <v>0.48</v>
      </c>
      <c r="I10" s="17">
        <v>0.48</v>
      </c>
      <c r="J10" s="18">
        <v>0.04</v>
      </c>
    </row>
    <row r="11" spans="1:10" x14ac:dyDescent="0.35">
      <c r="A11" s="5" t="s">
        <v>328</v>
      </c>
      <c r="B11" s="16">
        <v>4200</v>
      </c>
      <c r="C11" s="17">
        <v>0.01</v>
      </c>
      <c r="D11" s="16">
        <v>3870</v>
      </c>
      <c r="E11" s="16">
        <v>1945</v>
      </c>
      <c r="F11" s="16">
        <v>1740</v>
      </c>
      <c r="G11" s="16">
        <v>180</v>
      </c>
      <c r="H11" s="17">
        <v>0.5</v>
      </c>
      <c r="I11" s="17">
        <v>0.45</v>
      </c>
      <c r="J11" s="18">
        <v>0.05</v>
      </c>
    </row>
    <row r="12" spans="1:10" x14ac:dyDescent="0.35">
      <c r="A12" s="5" t="s">
        <v>329</v>
      </c>
      <c r="B12" s="16">
        <v>3760</v>
      </c>
      <c r="C12" s="17">
        <v>0.01</v>
      </c>
      <c r="D12" s="16">
        <v>3460</v>
      </c>
      <c r="E12" s="16">
        <v>1640</v>
      </c>
      <c r="F12" s="16">
        <v>1705</v>
      </c>
      <c r="G12" s="16">
        <v>115</v>
      </c>
      <c r="H12" s="17">
        <v>0.47</v>
      </c>
      <c r="I12" s="17">
        <v>0.49</v>
      </c>
      <c r="J12" s="18">
        <v>0.03</v>
      </c>
    </row>
    <row r="13" spans="1:10" x14ac:dyDescent="0.35">
      <c r="A13" s="5" t="s">
        <v>330</v>
      </c>
      <c r="B13" s="16">
        <v>8115</v>
      </c>
      <c r="C13" s="17">
        <v>0.02</v>
      </c>
      <c r="D13" s="16">
        <v>7500</v>
      </c>
      <c r="E13" s="16">
        <v>3630</v>
      </c>
      <c r="F13" s="16">
        <v>3575</v>
      </c>
      <c r="G13" s="16">
        <v>290</v>
      </c>
      <c r="H13" s="17">
        <v>0.48</v>
      </c>
      <c r="I13" s="17">
        <v>0.48</v>
      </c>
      <c r="J13" s="18">
        <v>0.04</v>
      </c>
    </row>
    <row r="14" spans="1:10" x14ac:dyDescent="0.35">
      <c r="A14" s="5" t="s">
        <v>331</v>
      </c>
      <c r="B14" s="16">
        <v>13685</v>
      </c>
      <c r="C14" s="17">
        <v>0.04</v>
      </c>
      <c r="D14" s="16">
        <v>12690</v>
      </c>
      <c r="E14" s="16">
        <v>6080</v>
      </c>
      <c r="F14" s="16">
        <v>6125</v>
      </c>
      <c r="G14" s="16">
        <v>485</v>
      </c>
      <c r="H14" s="17">
        <v>0.48</v>
      </c>
      <c r="I14" s="17">
        <v>0.48</v>
      </c>
      <c r="J14" s="18">
        <v>0.04</v>
      </c>
    </row>
    <row r="15" spans="1:10" x14ac:dyDescent="0.35">
      <c r="A15" s="5" t="s">
        <v>332</v>
      </c>
      <c r="B15" s="16">
        <v>9055</v>
      </c>
      <c r="C15" s="17">
        <v>0.03</v>
      </c>
      <c r="D15" s="16">
        <v>8405</v>
      </c>
      <c r="E15" s="16">
        <v>4080</v>
      </c>
      <c r="F15" s="16">
        <v>4015</v>
      </c>
      <c r="G15" s="16">
        <v>315</v>
      </c>
      <c r="H15" s="17">
        <v>0.49</v>
      </c>
      <c r="I15" s="17">
        <v>0.48</v>
      </c>
      <c r="J15" s="18">
        <v>0.04</v>
      </c>
    </row>
    <row r="16" spans="1:10" x14ac:dyDescent="0.35">
      <c r="A16" s="5" t="s">
        <v>333</v>
      </c>
      <c r="B16" s="16">
        <v>4610</v>
      </c>
      <c r="C16" s="17">
        <v>0.01</v>
      </c>
      <c r="D16" s="16">
        <v>4240</v>
      </c>
      <c r="E16" s="16">
        <v>2150</v>
      </c>
      <c r="F16" s="16">
        <v>1920</v>
      </c>
      <c r="G16" s="16">
        <v>170</v>
      </c>
      <c r="H16" s="17">
        <v>0.51</v>
      </c>
      <c r="I16" s="17">
        <v>0.45</v>
      </c>
      <c r="J16" s="18">
        <v>0.04</v>
      </c>
    </row>
    <row r="17" spans="1:10" x14ac:dyDescent="0.35">
      <c r="A17" s="5" t="s">
        <v>334</v>
      </c>
      <c r="B17" s="16">
        <v>6000</v>
      </c>
      <c r="C17" s="17">
        <v>0.02</v>
      </c>
      <c r="D17" s="16">
        <v>5485</v>
      </c>
      <c r="E17" s="16">
        <v>2560</v>
      </c>
      <c r="F17" s="16">
        <v>2725</v>
      </c>
      <c r="G17" s="16">
        <v>200</v>
      </c>
      <c r="H17" s="17">
        <v>0.47</v>
      </c>
      <c r="I17" s="17">
        <v>0.5</v>
      </c>
      <c r="J17" s="18">
        <v>0.04</v>
      </c>
    </row>
    <row r="18" spans="1:10" x14ac:dyDescent="0.35">
      <c r="A18" s="5" t="s">
        <v>335</v>
      </c>
      <c r="B18" s="16">
        <v>3820</v>
      </c>
      <c r="C18" s="17">
        <v>0.01</v>
      </c>
      <c r="D18" s="16">
        <v>3510</v>
      </c>
      <c r="E18" s="16">
        <v>1760</v>
      </c>
      <c r="F18" s="16">
        <v>1635</v>
      </c>
      <c r="G18" s="16">
        <v>115</v>
      </c>
      <c r="H18" s="17">
        <v>0.5</v>
      </c>
      <c r="I18" s="17">
        <v>0.46</v>
      </c>
      <c r="J18" s="18">
        <v>0.03</v>
      </c>
    </row>
    <row r="19" spans="1:10" x14ac:dyDescent="0.35">
      <c r="A19" s="5" t="s">
        <v>336</v>
      </c>
      <c r="B19" s="16">
        <v>21510</v>
      </c>
      <c r="C19" s="17">
        <v>0.06</v>
      </c>
      <c r="D19" s="16">
        <v>19500</v>
      </c>
      <c r="E19" s="16">
        <v>8940</v>
      </c>
      <c r="F19" s="16">
        <v>9855</v>
      </c>
      <c r="G19" s="16">
        <v>705</v>
      </c>
      <c r="H19" s="17">
        <v>0.46</v>
      </c>
      <c r="I19" s="17">
        <v>0.51</v>
      </c>
      <c r="J19" s="18">
        <v>0.04</v>
      </c>
    </row>
    <row r="20" spans="1:10" x14ac:dyDescent="0.35">
      <c r="A20" s="5" t="s">
        <v>337</v>
      </c>
      <c r="B20" s="16">
        <v>10430</v>
      </c>
      <c r="C20" s="17">
        <v>0.03</v>
      </c>
      <c r="D20" s="16">
        <v>9585</v>
      </c>
      <c r="E20" s="16">
        <v>4455</v>
      </c>
      <c r="F20" s="16">
        <v>4800</v>
      </c>
      <c r="G20" s="16">
        <v>335</v>
      </c>
      <c r="H20" s="17">
        <v>0.46</v>
      </c>
      <c r="I20" s="17">
        <v>0.5</v>
      </c>
      <c r="J20" s="18">
        <v>0.03</v>
      </c>
    </row>
    <row r="21" spans="1:10" x14ac:dyDescent="0.35">
      <c r="A21" s="5" t="s">
        <v>338</v>
      </c>
      <c r="B21" s="16">
        <v>26775</v>
      </c>
      <c r="C21" s="17">
        <v>0.08</v>
      </c>
      <c r="D21" s="16">
        <v>24700</v>
      </c>
      <c r="E21" s="16">
        <v>11150</v>
      </c>
      <c r="F21" s="16">
        <v>12585</v>
      </c>
      <c r="G21" s="16">
        <v>960</v>
      </c>
      <c r="H21" s="17">
        <v>0.45</v>
      </c>
      <c r="I21" s="17">
        <v>0.51</v>
      </c>
      <c r="J21" s="18">
        <v>0.04</v>
      </c>
    </row>
    <row r="22" spans="1:10" x14ac:dyDescent="0.35">
      <c r="A22" s="5" t="s">
        <v>339</v>
      </c>
      <c r="B22" s="16">
        <v>47700</v>
      </c>
      <c r="C22" s="17">
        <v>0.14000000000000001</v>
      </c>
      <c r="D22" s="16">
        <v>43485</v>
      </c>
      <c r="E22" s="16">
        <v>20765</v>
      </c>
      <c r="F22" s="16">
        <v>21145</v>
      </c>
      <c r="G22" s="16">
        <v>1570</v>
      </c>
      <c r="H22" s="17">
        <v>0.48</v>
      </c>
      <c r="I22" s="17">
        <v>0.49</v>
      </c>
      <c r="J22" s="18">
        <v>0.04</v>
      </c>
    </row>
    <row r="23" spans="1:10" x14ac:dyDescent="0.35">
      <c r="A23" s="5" t="s">
        <v>340</v>
      </c>
      <c r="B23" s="16">
        <v>10745</v>
      </c>
      <c r="C23" s="17">
        <v>0.03</v>
      </c>
      <c r="D23" s="16">
        <v>9870</v>
      </c>
      <c r="E23" s="16">
        <v>4785</v>
      </c>
      <c r="F23" s="16">
        <v>4720</v>
      </c>
      <c r="G23" s="16">
        <v>365</v>
      </c>
      <c r="H23" s="17">
        <v>0.48</v>
      </c>
      <c r="I23" s="17">
        <v>0.48</v>
      </c>
      <c r="J23" s="18">
        <v>0.04</v>
      </c>
    </row>
    <row r="24" spans="1:10" x14ac:dyDescent="0.35">
      <c r="A24" s="5" t="s">
        <v>341</v>
      </c>
      <c r="B24" s="16">
        <v>5960</v>
      </c>
      <c r="C24" s="17">
        <v>0.02</v>
      </c>
      <c r="D24" s="16">
        <v>5470</v>
      </c>
      <c r="E24" s="16">
        <v>2665</v>
      </c>
      <c r="F24" s="16">
        <v>2620</v>
      </c>
      <c r="G24" s="16">
        <v>185</v>
      </c>
      <c r="H24" s="17">
        <v>0.49</v>
      </c>
      <c r="I24" s="17">
        <v>0.48</v>
      </c>
      <c r="J24" s="18">
        <v>0.03</v>
      </c>
    </row>
    <row r="25" spans="1:10" x14ac:dyDescent="0.35">
      <c r="A25" s="5" t="s">
        <v>342</v>
      </c>
      <c r="B25" s="16">
        <v>5970</v>
      </c>
      <c r="C25" s="17">
        <v>0.02</v>
      </c>
      <c r="D25" s="16">
        <v>5470</v>
      </c>
      <c r="E25" s="16">
        <v>2500</v>
      </c>
      <c r="F25" s="16">
        <v>2795</v>
      </c>
      <c r="G25" s="16">
        <v>175</v>
      </c>
      <c r="H25" s="17">
        <v>0.46</v>
      </c>
      <c r="I25" s="17">
        <v>0.51</v>
      </c>
      <c r="J25" s="18">
        <v>0.03</v>
      </c>
    </row>
    <row r="26" spans="1:10" x14ac:dyDescent="0.35">
      <c r="A26" s="5" t="s">
        <v>343</v>
      </c>
      <c r="B26" s="16">
        <v>4915</v>
      </c>
      <c r="C26" s="17">
        <v>0.01</v>
      </c>
      <c r="D26" s="16">
        <v>4515</v>
      </c>
      <c r="E26" s="16">
        <v>2080</v>
      </c>
      <c r="F26" s="16">
        <v>2235</v>
      </c>
      <c r="G26" s="16">
        <v>205</v>
      </c>
      <c r="H26" s="17">
        <v>0.46</v>
      </c>
      <c r="I26" s="17">
        <v>0.49</v>
      </c>
      <c r="J26" s="18">
        <v>0.04</v>
      </c>
    </row>
    <row r="27" spans="1:10" x14ac:dyDescent="0.35">
      <c r="A27" s="5" t="s">
        <v>344</v>
      </c>
      <c r="B27" s="16">
        <v>1285</v>
      </c>
      <c r="C27" s="17">
        <v>0</v>
      </c>
      <c r="D27" s="16">
        <v>1200</v>
      </c>
      <c r="E27" s="16">
        <v>640</v>
      </c>
      <c r="F27" s="16">
        <v>515</v>
      </c>
      <c r="G27" s="16">
        <v>45</v>
      </c>
      <c r="H27" s="17">
        <v>0.53</v>
      </c>
      <c r="I27" s="17">
        <v>0.43</v>
      </c>
      <c r="J27" s="18">
        <v>0.04</v>
      </c>
    </row>
    <row r="28" spans="1:10" x14ac:dyDescent="0.35">
      <c r="A28" s="5" t="s">
        <v>345</v>
      </c>
      <c r="B28" s="16">
        <v>10650</v>
      </c>
      <c r="C28" s="17">
        <v>0.03</v>
      </c>
      <c r="D28" s="16">
        <v>9885</v>
      </c>
      <c r="E28" s="16">
        <v>4635</v>
      </c>
      <c r="F28" s="16">
        <v>4885</v>
      </c>
      <c r="G28" s="16">
        <v>365</v>
      </c>
      <c r="H28" s="17">
        <v>0.47</v>
      </c>
      <c r="I28" s="17">
        <v>0.49</v>
      </c>
      <c r="J28" s="18">
        <v>0.04</v>
      </c>
    </row>
    <row r="29" spans="1:10" x14ac:dyDescent="0.35">
      <c r="A29" s="5" t="s">
        <v>346</v>
      </c>
      <c r="B29" s="16">
        <v>28920</v>
      </c>
      <c r="C29" s="17">
        <v>0.08</v>
      </c>
      <c r="D29" s="16">
        <v>26710</v>
      </c>
      <c r="E29" s="16">
        <v>12830</v>
      </c>
      <c r="F29" s="16">
        <v>12915</v>
      </c>
      <c r="G29" s="16">
        <v>965</v>
      </c>
      <c r="H29" s="17">
        <v>0.48</v>
      </c>
      <c r="I29" s="17">
        <v>0.48</v>
      </c>
      <c r="J29" s="18">
        <v>0.04</v>
      </c>
    </row>
    <row r="30" spans="1:10" x14ac:dyDescent="0.35">
      <c r="A30" s="5" t="s">
        <v>347</v>
      </c>
      <c r="B30" s="16">
        <v>765</v>
      </c>
      <c r="C30" s="17">
        <v>0</v>
      </c>
      <c r="D30" s="16">
        <v>705</v>
      </c>
      <c r="E30" s="16">
        <v>360</v>
      </c>
      <c r="F30" s="16">
        <v>315</v>
      </c>
      <c r="G30" s="16">
        <v>30</v>
      </c>
      <c r="H30" s="17">
        <v>0.51</v>
      </c>
      <c r="I30" s="17">
        <v>0.45</v>
      </c>
      <c r="J30" s="18">
        <v>0.04</v>
      </c>
    </row>
    <row r="31" spans="1:10" x14ac:dyDescent="0.35">
      <c r="A31" s="5" t="s">
        <v>348</v>
      </c>
      <c r="B31" s="16">
        <v>8670</v>
      </c>
      <c r="C31" s="17">
        <v>0.03</v>
      </c>
      <c r="D31" s="16">
        <v>8110</v>
      </c>
      <c r="E31" s="16">
        <v>3820</v>
      </c>
      <c r="F31" s="16">
        <v>3970</v>
      </c>
      <c r="G31" s="16">
        <v>325</v>
      </c>
      <c r="H31" s="17">
        <v>0.47</v>
      </c>
      <c r="I31" s="17">
        <v>0.49</v>
      </c>
      <c r="J31" s="18">
        <v>0.04</v>
      </c>
    </row>
    <row r="32" spans="1:10" x14ac:dyDescent="0.35">
      <c r="A32" s="5" t="s">
        <v>349</v>
      </c>
      <c r="B32" s="16">
        <v>12175</v>
      </c>
      <c r="C32" s="17">
        <v>0.04</v>
      </c>
      <c r="D32" s="16">
        <v>11235</v>
      </c>
      <c r="E32" s="16">
        <v>5420</v>
      </c>
      <c r="F32" s="16">
        <v>5400</v>
      </c>
      <c r="G32" s="16">
        <v>410</v>
      </c>
      <c r="H32" s="17">
        <v>0.48</v>
      </c>
      <c r="I32" s="17">
        <v>0.48</v>
      </c>
      <c r="J32" s="18">
        <v>0.04</v>
      </c>
    </row>
    <row r="33" spans="1:10" x14ac:dyDescent="0.35">
      <c r="A33" s="5" t="s">
        <v>350</v>
      </c>
      <c r="B33" s="16">
        <v>5320</v>
      </c>
      <c r="C33" s="17">
        <v>0.02</v>
      </c>
      <c r="D33" s="16">
        <v>4880</v>
      </c>
      <c r="E33" s="16">
        <v>2330</v>
      </c>
      <c r="F33" s="16">
        <v>2345</v>
      </c>
      <c r="G33" s="16">
        <v>205</v>
      </c>
      <c r="H33" s="17">
        <v>0.48</v>
      </c>
      <c r="I33" s="17">
        <v>0.48</v>
      </c>
      <c r="J33" s="18">
        <v>0.04</v>
      </c>
    </row>
    <row r="34" spans="1:10" x14ac:dyDescent="0.35">
      <c r="A34" s="5" t="s">
        <v>351</v>
      </c>
      <c r="B34" s="16">
        <v>850</v>
      </c>
      <c r="C34" s="17">
        <v>0</v>
      </c>
      <c r="D34" s="16">
        <v>765</v>
      </c>
      <c r="E34" s="16">
        <v>375</v>
      </c>
      <c r="F34" s="16">
        <v>360</v>
      </c>
      <c r="G34" s="16">
        <v>30</v>
      </c>
      <c r="H34" s="17">
        <v>0.49</v>
      </c>
      <c r="I34" s="17">
        <v>0.47</v>
      </c>
      <c r="J34" s="18">
        <v>0.04</v>
      </c>
    </row>
    <row r="35" spans="1:10" x14ac:dyDescent="0.35">
      <c r="A35" s="5" t="s">
        <v>352</v>
      </c>
      <c r="B35" s="16">
        <v>7075</v>
      </c>
      <c r="C35" s="17">
        <v>0.02</v>
      </c>
      <c r="D35" s="16">
        <v>6555</v>
      </c>
      <c r="E35" s="16">
        <v>3220</v>
      </c>
      <c r="F35" s="16">
        <v>3110</v>
      </c>
      <c r="G35" s="16">
        <v>225</v>
      </c>
      <c r="H35" s="17">
        <v>0.49</v>
      </c>
      <c r="I35" s="17">
        <v>0.47</v>
      </c>
      <c r="J35" s="18">
        <v>0.03</v>
      </c>
    </row>
    <row r="36" spans="1:10" x14ac:dyDescent="0.35">
      <c r="A36" s="5" t="s">
        <v>353</v>
      </c>
      <c r="B36" s="16">
        <v>23465</v>
      </c>
      <c r="C36" s="17">
        <v>7.0000000000000007E-2</v>
      </c>
      <c r="D36" s="16">
        <v>21675</v>
      </c>
      <c r="E36" s="16">
        <v>10470</v>
      </c>
      <c r="F36" s="16">
        <v>10395</v>
      </c>
      <c r="G36" s="16">
        <v>815</v>
      </c>
      <c r="H36" s="17">
        <v>0.48</v>
      </c>
      <c r="I36" s="17">
        <v>0.48</v>
      </c>
      <c r="J36" s="18">
        <v>0.04</v>
      </c>
    </row>
    <row r="37" spans="1:10" x14ac:dyDescent="0.35">
      <c r="A37" s="5" t="s">
        <v>354</v>
      </c>
      <c r="B37" s="16">
        <v>4235</v>
      </c>
      <c r="C37" s="17">
        <v>0.01</v>
      </c>
      <c r="D37" s="16">
        <v>3885</v>
      </c>
      <c r="E37" s="16">
        <v>1930</v>
      </c>
      <c r="F37" s="16">
        <v>1815</v>
      </c>
      <c r="G37" s="16">
        <v>140</v>
      </c>
      <c r="H37" s="17">
        <v>0.5</v>
      </c>
      <c r="I37" s="17">
        <v>0.47</v>
      </c>
      <c r="J37" s="18">
        <v>0.04</v>
      </c>
    </row>
    <row r="38" spans="1:10" x14ac:dyDescent="0.35">
      <c r="A38" s="5" t="s">
        <v>355</v>
      </c>
      <c r="B38" s="16">
        <v>7240</v>
      </c>
      <c r="C38" s="17">
        <v>0.02</v>
      </c>
      <c r="D38" s="16">
        <v>6625</v>
      </c>
      <c r="E38" s="16">
        <v>3225</v>
      </c>
      <c r="F38" s="16">
        <v>3180</v>
      </c>
      <c r="G38" s="16">
        <v>215</v>
      </c>
      <c r="H38" s="17">
        <v>0.49</v>
      </c>
      <c r="I38" s="17">
        <v>0.48</v>
      </c>
      <c r="J38" s="18">
        <v>0.03</v>
      </c>
    </row>
    <row r="39" spans="1:10" x14ac:dyDescent="0.35">
      <c r="A39" s="5" t="s">
        <v>356</v>
      </c>
      <c r="B39" s="16">
        <v>12500</v>
      </c>
      <c r="C39" s="17">
        <v>0.04</v>
      </c>
      <c r="D39" s="16">
        <v>11495</v>
      </c>
      <c r="E39" s="16">
        <v>5355</v>
      </c>
      <c r="F39" s="16">
        <v>5775</v>
      </c>
      <c r="G39" s="16">
        <v>365</v>
      </c>
      <c r="H39" s="17">
        <v>0.47</v>
      </c>
      <c r="I39" s="17">
        <v>0.5</v>
      </c>
      <c r="J39" s="18">
        <v>0.03</v>
      </c>
    </row>
    <row r="40" spans="1:10" x14ac:dyDescent="0.35">
      <c r="A40" s="5" t="s">
        <v>357</v>
      </c>
      <c r="B40" s="16">
        <v>2330</v>
      </c>
      <c r="C40" s="17">
        <v>0.01</v>
      </c>
      <c r="D40" s="16">
        <v>2245</v>
      </c>
      <c r="E40" s="16">
        <v>530</v>
      </c>
      <c r="F40" s="16">
        <v>955</v>
      </c>
      <c r="G40" s="16">
        <v>755</v>
      </c>
      <c r="H40" s="17">
        <v>0.24</v>
      </c>
      <c r="I40" s="17">
        <v>0.43</v>
      </c>
      <c r="J40" s="18">
        <v>0.34</v>
      </c>
    </row>
    <row r="41" spans="1:10" x14ac:dyDescent="0.35">
      <c r="A41" t="s">
        <v>38</v>
      </c>
      <c r="B41" t="s">
        <v>39</v>
      </c>
    </row>
    <row r="42" spans="1:10" x14ac:dyDescent="0.35">
      <c r="A42" t="s">
        <v>40</v>
      </c>
      <c r="B42" t="s">
        <v>41</v>
      </c>
    </row>
    <row r="43" spans="1:10" x14ac:dyDescent="0.35">
      <c r="A43" t="s">
        <v>50</v>
      </c>
      <c r="B43" t="s">
        <v>51</v>
      </c>
    </row>
    <row r="44" spans="1:10" x14ac:dyDescent="0.35">
      <c r="A44" t="s">
        <v>56</v>
      </c>
      <c r="B44" t="s">
        <v>57</v>
      </c>
    </row>
    <row r="45" spans="1:10" x14ac:dyDescent="0.35">
      <c r="A45" t="s">
        <v>58</v>
      </c>
      <c r="B45" t="s">
        <v>59</v>
      </c>
    </row>
    <row r="46" spans="1:10" x14ac:dyDescent="0.35">
      <c r="A46" t="s">
        <v>78</v>
      </c>
      <c r="B46" t="s">
        <v>79</v>
      </c>
    </row>
  </sheetData>
  <conditionalFormatting sqref="C7:C40 H7:J40">
    <cfRule type="dataBar" priority="1">
      <dataBar>
        <cfvo type="num" val="0"/>
        <cfvo type="num" val="1"/>
        <color theme="7" tint="0.39997558519241921"/>
      </dataBar>
      <extLst>
        <ext xmlns:x14="http://schemas.microsoft.com/office/spreadsheetml/2009/9/main" uri="{B025F937-C7B1-47D3-B67F-A62EFF666E3E}">
          <x14:id>{CAE506CD-C351-4195-B106-A3D3BBBF3EE1}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AE506CD-C351-4195-B106-A3D3BBBF3EE1}">
            <x14:dataBar minLength="0" maxLength="100" gradient="0">
              <x14:cfvo type="num">
                <xm:f>0</xm:f>
              </x14:cfvo>
              <x14:cfvo type="num">
                <xm:f>1</xm:f>
              </x14:cfvo>
              <x14:negativeFillColor rgb="FFFF0000"/>
              <x14:axisColor rgb="FF000000"/>
            </x14:dataBar>
          </x14:cfRule>
          <xm:sqref>C7:C40 H7:J40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11"/>
  <sheetViews>
    <sheetView showGridLines="0" zoomScaleNormal="100" workbookViewId="0"/>
  </sheetViews>
  <sheetFormatPr defaultColWidth="11.1640625" defaultRowHeight="15.5" x14ac:dyDescent="0.35"/>
  <cols>
    <col min="1" max="1" width="36.33203125" customWidth="1"/>
    <col min="2" max="11" width="20.6640625" customWidth="1"/>
  </cols>
  <sheetData>
    <row r="1" spans="1:11" ht="19.5" x14ac:dyDescent="0.45">
      <c r="A1" s="2" t="s">
        <v>358</v>
      </c>
    </row>
    <row r="2" spans="1:11" x14ac:dyDescent="0.35">
      <c r="A2" t="s">
        <v>359</v>
      </c>
    </row>
    <row r="3" spans="1:11" x14ac:dyDescent="0.35">
      <c r="A3" t="s">
        <v>360</v>
      </c>
    </row>
    <row r="4" spans="1:11" x14ac:dyDescent="0.35">
      <c r="A4" t="s">
        <v>559</v>
      </c>
    </row>
    <row r="5" spans="1:11" x14ac:dyDescent="0.35">
      <c r="A5" t="s">
        <v>204</v>
      </c>
    </row>
    <row r="6" spans="1:11" x14ac:dyDescent="0.35">
      <c r="A6" s="4" t="s">
        <v>373</v>
      </c>
    </row>
    <row r="7" spans="1:11" ht="62" x14ac:dyDescent="0.35">
      <c r="A7" s="83" t="s">
        <v>361</v>
      </c>
      <c r="B7" s="84" t="s">
        <v>362</v>
      </c>
      <c r="C7" s="84" t="s">
        <v>363</v>
      </c>
      <c r="D7" s="84" t="s">
        <v>364</v>
      </c>
      <c r="E7" s="84" t="s">
        <v>365</v>
      </c>
      <c r="F7" s="84" t="s">
        <v>366</v>
      </c>
      <c r="G7" s="84" t="s">
        <v>367</v>
      </c>
      <c r="H7" s="84" t="s">
        <v>368</v>
      </c>
      <c r="I7" s="84" t="s">
        <v>369</v>
      </c>
      <c r="J7" s="84" t="s">
        <v>370</v>
      </c>
      <c r="K7" s="85" t="s">
        <v>371</v>
      </c>
    </row>
    <row r="8" spans="1:11" x14ac:dyDescent="0.35">
      <c r="A8" s="23" t="s">
        <v>217</v>
      </c>
      <c r="B8" s="24">
        <v>260585</v>
      </c>
      <c r="C8" s="24">
        <v>18615</v>
      </c>
      <c r="D8" s="24">
        <v>50120</v>
      </c>
      <c r="E8" s="24">
        <v>51430</v>
      </c>
      <c r="F8" s="24">
        <v>51275</v>
      </c>
      <c r="G8" s="24">
        <v>38500</v>
      </c>
      <c r="H8" s="24">
        <v>24910</v>
      </c>
      <c r="I8" s="24">
        <v>13315</v>
      </c>
      <c r="J8" s="24">
        <v>12420</v>
      </c>
      <c r="K8" s="34">
        <v>64</v>
      </c>
    </row>
    <row r="9" spans="1:11" x14ac:dyDescent="0.35">
      <c r="A9" s="66" t="s">
        <v>388</v>
      </c>
      <c r="B9" s="81">
        <v>1</v>
      </c>
      <c r="C9" s="81">
        <v>7.0000000000000007E-2</v>
      </c>
      <c r="D9" s="81">
        <v>0.19</v>
      </c>
      <c r="E9" s="81">
        <v>0.2</v>
      </c>
      <c r="F9" s="81">
        <v>0.2</v>
      </c>
      <c r="G9" s="81">
        <v>0.15</v>
      </c>
      <c r="H9" s="81">
        <v>0.1</v>
      </c>
      <c r="I9" s="81">
        <v>0.05</v>
      </c>
      <c r="J9" s="81">
        <v>0.05</v>
      </c>
      <c r="K9" s="82" t="s">
        <v>372</v>
      </c>
    </row>
    <row r="10" spans="1:11" x14ac:dyDescent="0.35">
      <c r="A10" s="5" t="s">
        <v>218</v>
      </c>
      <c r="B10" s="16">
        <v>5</v>
      </c>
      <c r="C10" s="16">
        <v>5</v>
      </c>
      <c r="D10" s="16">
        <v>0</v>
      </c>
      <c r="E10" s="16">
        <v>0</v>
      </c>
      <c r="F10" s="16">
        <v>0</v>
      </c>
      <c r="G10" s="16">
        <v>0</v>
      </c>
      <c r="H10" s="16">
        <v>0</v>
      </c>
      <c r="I10" s="16">
        <v>0</v>
      </c>
      <c r="J10" s="16">
        <v>0</v>
      </c>
      <c r="K10" s="6">
        <v>2.5</v>
      </c>
    </row>
    <row r="11" spans="1:11" x14ac:dyDescent="0.35">
      <c r="A11" s="5" t="s">
        <v>219</v>
      </c>
      <c r="B11" s="16">
        <v>20</v>
      </c>
      <c r="C11" s="16">
        <v>20</v>
      </c>
      <c r="D11" s="16" t="s">
        <v>261</v>
      </c>
      <c r="E11" s="16">
        <v>0</v>
      </c>
      <c r="F11" s="16">
        <v>0</v>
      </c>
      <c r="G11" s="16">
        <v>0</v>
      </c>
      <c r="H11" s="16">
        <v>0</v>
      </c>
      <c r="I11" s="16">
        <v>0</v>
      </c>
      <c r="J11" s="16">
        <v>0</v>
      </c>
      <c r="K11" s="6">
        <v>7</v>
      </c>
    </row>
    <row r="12" spans="1:11" x14ac:dyDescent="0.35">
      <c r="A12" s="5" t="s">
        <v>220</v>
      </c>
      <c r="B12" s="16">
        <v>70</v>
      </c>
      <c r="C12" s="16">
        <v>15</v>
      </c>
      <c r="D12" s="16">
        <v>45</v>
      </c>
      <c r="E12" s="16">
        <v>15</v>
      </c>
      <c r="F12" s="16">
        <v>0</v>
      </c>
      <c r="G12" s="16">
        <v>0</v>
      </c>
      <c r="H12" s="16">
        <v>0</v>
      </c>
      <c r="I12" s="16">
        <v>0</v>
      </c>
      <c r="J12" s="16" t="s">
        <v>261</v>
      </c>
      <c r="K12" s="6">
        <v>30</v>
      </c>
    </row>
    <row r="13" spans="1:11" x14ac:dyDescent="0.35">
      <c r="A13" s="5" t="s">
        <v>221</v>
      </c>
      <c r="B13" s="16">
        <v>190</v>
      </c>
      <c r="C13" s="16">
        <v>25</v>
      </c>
      <c r="D13" s="16">
        <v>75</v>
      </c>
      <c r="E13" s="16">
        <v>70</v>
      </c>
      <c r="F13" s="16">
        <v>20</v>
      </c>
      <c r="G13" s="16">
        <v>0</v>
      </c>
      <c r="H13" s="16">
        <v>0</v>
      </c>
      <c r="I13" s="16">
        <v>0</v>
      </c>
      <c r="J13" s="16">
        <v>0</v>
      </c>
      <c r="K13" s="6">
        <v>40</v>
      </c>
    </row>
    <row r="14" spans="1:11" x14ac:dyDescent="0.35">
      <c r="A14" s="5" t="s">
        <v>222</v>
      </c>
      <c r="B14" s="16">
        <v>375</v>
      </c>
      <c r="C14" s="16">
        <v>40</v>
      </c>
      <c r="D14" s="16">
        <v>150</v>
      </c>
      <c r="E14" s="16">
        <v>95</v>
      </c>
      <c r="F14" s="16">
        <v>70</v>
      </c>
      <c r="G14" s="16">
        <v>10</v>
      </c>
      <c r="H14" s="16">
        <v>0</v>
      </c>
      <c r="I14" s="16">
        <v>0</v>
      </c>
      <c r="J14" s="16" t="s">
        <v>261</v>
      </c>
      <c r="K14" s="6">
        <v>39</v>
      </c>
    </row>
    <row r="15" spans="1:11" x14ac:dyDescent="0.35">
      <c r="A15" s="5" t="s">
        <v>223</v>
      </c>
      <c r="B15" s="16">
        <v>750</v>
      </c>
      <c r="C15" s="16">
        <v>85</v>
      </c>
      <c r="D15" s="16">
        <v>255</v>
      </c>
      <c r="E15" s="16">
        <v>190</v>
      </c>
      <c r="F15" s="16">
        <v>145</v>
      </c>
      <c r="G15" s="16">
        <v>60</v>
      </c>
      <c r="H15" s="16">
        <v>10</v>
      </c>
      <c r="I15" s="16">
        <v>0</v>
      </c>
      <c r="J15" s="16" t="s">
        <v>261</v>
      </c>
      <c r="K15" s="6">
        <v>43</v>
      </c>
    </row>
    <row r="16" spans="1:11" x14ac:dyDescent="0.35">
      <c r="A16" s="5" t="s">
        <v>224</v>
      </c>
      <c r="B16" s="16">
        <v>1000</v>
      </c>
      <c r="C16" s="16">
        <v>60</v>
      </c>
      <c r="D16" s="16">
        <v>380</v>
      </c>
      <c r="E16" s="16">
        <v>270</v>
      </c>
      <c r="F16" s="16">
        <v>175</v>
      </c>
      <c r="G16" s="16">
        <v>70</v>
      </c>
      <c r="H16" s="16">
        <v>40</v>
      </c>
      <c r="I16" s="16">
        <v>10</v>
      </c>
      <c r="J16" s="16">
        <v>0</v>
      </c>
      <c r="K16" s="6">
        <v>43</v>
      </c>
    </row>
    <row r="17" spans="1:11" x14ac:dyDescent="0.35">
      <c r="A17" s="5" t="s">
        <v>225</v>
      </c>
      <c r="B17" s="16">
        <v>1680</v>
      </c>
      <c r="C17" s="16">
        <v>65</v>
      </c>
      <c r="D17" s="16">
        <v>355</v>
      </c>
      <c r="E17" s="16">
        <v>710</v>
      </c>
      <c r="F17" s="16">
        <v>335</v>
      </c>
      <c r="G17" s="16">
        <v>135</v>
      </c>
      <c r="H17" s="16">
        <v>55</v>
      </c>
      <c r="I17" s="16">
        <v>25</v>
      </c>
      <c r="J17" s="16">
        <v>5</v>
      </c>
      <c r="K17" s="6">
        <v>51.5</v>
      </c>
    </row>
    <row r="18" spans="1:11" x14ac:dyDescent="0.35">
      <c r="A18" s="5" t="s">
        <v>226</v>
      </c>
      <c r="B18" s="16">
        <v>2945</v>
      </c>
      <c r="C18" s="16">
        <v>65</v>
      </c>
      <c r="D18" s="16">
        <v>485</v>
      </c>
      <c r="E18" s="16">
        <v>1190</v>
      </c>
      <c r="F18" s="16">
        <v>835</v>
      </c>
      <c r="G18" s="16">
        <v>265</v>
      </c>
      <c r="H18" s="16">
        <v>70</v>
      </c>
      <c r="I18" s="16">
        <v>20</v>
      </c>
      <c r="J18" s="16">
        <v>15</v>
      </c>
      <c r="K18" s="6">
        <v>57</v>
      </c>
    </row>
    <row r="19" spans="1:11" x14ac:dyDescent="0.35">
      <c r="A19" s="5" t="s">
        <v>227</v>
      </c>
      <c r="B19" s="16">
        <v>3535</v>
      </c>
      <c r="C19" s="16">
        <v>55</v>
      </c>
      <c r="D19" s="16">
        <v>430</v>
      </c>
      <c r="E19" s="16">
        <v>875</v>
      </c>
      <c r="F19" s="16">
        <v>1460</v>
      </c>
      <c r="G19" s="16">
        <v>530</v>
      </c>
      <c r="H19" s="16">
        <v>135</v>
      </c>
      <c r="I19" s="16">
        <v>40</v>
      </c>
      <c r="J19" s="16">
        <v>15</v>
      </c>
      <c r="K19" s="6">
        <v>65</v>
      </c>
    </row>
    <row r="20" spans="1:11" x14ac:dyDescent="0.35">
      <c r="A20" s="5" t="s">
        <v>228</v>
      </c>
      <c r="B20" s="16">
        <v>4655</v>
      </c>
      <c r="C20" s="16">
        <v>65</v>
      </c>
      <c r="D20" s="16">
        <v>155</v>
      </c>
      <c r="E20" s="16">
        <v>965</v>
      </c>
      <c r="F20" s="16">
        <v>1535</v>
      </c>
      <c r="G20" s="16">
        <v>1420</v>
      </c>
      <c r="H20" s="16">
        <v>390</v>
      </c>
      <c r="I20" s="16">
        <v>95</v>
      </c>
      <c r="J20" s="16">
        <v>35</v>
      </c>
      <c r="K20" s="6">
        <v>76</v>
      </c>
    </row>
    <row r="21" spans="1:11" x14ac:dyDescent="0.35">
      <c r="A21" s="5" t="s">
        <v>229</v>
      </c>
      <c r="B21" s="16">
        <v>5680</v>
      </c>
      <c r="C21" s="16">
        <v>70</v>
      </c>
      <c r="D21" s="16">
        <v>150</v>
      </c>
      <c r="E21" s="16">
        <v>760</v>
      </c>
      <c r="F21" s="16">
        <v>1435</v>
      </c>
      <c r="G21" s="16">
        <v>1815</v>
      </c>
      <c r="H21" s="16">
        <v>1140</v>
      </c>
      <c r="I21" s="16">
        <v>235</v>
      </c>
      <c r="J21" s="16">
        <v>80</v>
      </c>
      <c r="K21" s="6">
        <v>85</v>
      </c>
    </row>
    <row r="22" spans="1:11" x14ac:dyDescent="0.35">
      <c r="A22" s="5" t="s">
        <v>230</v>
      </c>
      <c r="B22" s="16">
        <v>7220</v>
      </c>
      <c r="C22" s="16">
        <v>80</v>
      </c>
      <c r="D22" s="16">
        <v>225</v>
      </c>
      <c r="E22" s="16">
        <v>715</v>
      </c>
      <c r="F22" s="16">
        <v>1305</v>
      </c>
      <c r="G22" s="16">
        <v>2125</v>
      </c>
      <c r="H22" s="16">
        <v>1640</v>
      </c>
      <c r="I22" s="16">
        <v>885</v>
      </c>
      <c r="J22" s="16">
        <v>245</v>
      </c>
      <c r="K22" s="6">
        <v>92</v>
      </c>
    </row>
    <row r="23" spans="1:11" x14ac:dyDescent="0.35">
      <c r="A23" s="5" t="s">
        <v>231</v>
      </c>
      <c r="B23" s="16">
        <v>5775</v>
      </c>
      <c r="C23" s="16">
        <v>60</v>
      </c>
      <c r="D23" s="16">
        <v>155</v>
      </c>
      <c r="E23" s="16">
        <v>485</v>
      </c>
      <c r="F23" s="16">
        <v>1000</v>
      </c>
      <c r="G23" s="16">
        <v>1500</v>
      </c>
      <c r="H23" s="16">
        <v>1320</v>
      </c>
      <c r="I23" s="16">
        <v>775</v>
      </c>
      <c r="J23" s="16">
        <v>480</v>
      </c>
      <c r="K23" s="6">
        <v>96</v>
      </c>
    </row>
    <row r="24" spans="1:11" x14ac:dyDescent="0.35">
      <c r="A24" s="5" t="s">
        <v>232</v>
      </c>
      <c r="B24" s="16">
        <v>8060</v>
      </c>
      <c r="C24" s="16">
        <v>65</v>
      </c>
      <c r="D24" s="16">
        <v>180</v>
      </c>
      <c r="E24" s="16">
        <v>790</v>
      </c>
      <c r="F24" s="16">
        <v>1840</v>
      </c>
      <c r="G24" s="16">
        <v>1800</v>
      </c>
      <c r="H24" s="16">
        <v>1550</v>
      </c>
      <c r="I24" s="16">
        <v>1010</v>
      </c>
      <c r="J24" s="16">
        <v>825</v>
      </c>
      <c r="K24" s="6">
        <v>93</v>
      </c>
    </row>
    <row r="25" spans="1:11" x14ac:dyDescent="0.35">
      <c r="A25" s="5" t="s">
        <v>233</v>
      </c>
      <c r="B25" s="16">
        <v>10875</v>
      </c>
      <c r="C25" s="16">
        <v>60</v>
      </c>
      <c r="D25" s="16">
        <v>260</v>
      </c>
      <c r="E25" s="16">
        <v>1095</v>
      </c>
      <c r="F25" s="16">
        <v>2445</v>
      </c>
      <c r="G25" s="16">
        <v>2420</v>
      </c>
      <c r="H25" s="16">
        <v>1765</v>
      </c>
      <c r="I25" s="16">
        <v>1335</v>
      </c>
      <c r="J25" s="16">
        <v>1495</v>
      </c>
      <c r="K25" s="6">
        <v>93</v>
      </c>
    </row>
    <row r="26" spans="1:11" x14ac:dyDescent="0.35">
      <c r="A26" s="5" t="s">
        <v>234</v>
      </c>
      <c r="B26" s="16">
        <v>9405</v>
      </c>
      <c r="C26" s="16">
        <v>75</v>
      </c>
      <c r="D26" s="16">
        <v>190</v>
      </c>
      <c r="E26" s="16">
        <v>1055</v>
      </c>
      <c r="F26" s="16">
        <v>2350</v>
      </c>
      <c r="G26" s="16">
        <v>2135</v>
      </c>
      <c r="H26" s="16">
        <v>1585</v>
      </c>
      <c r="I26" s="16">
        <v>980</v>
      </c>
      <c r="J26" s="16">
        <v>1035</v>
      </c>
      <c r="K26" s="6">
        <v>90</v>
      </c>
    </row>
    <row r="27" spans="1:11" x14ac:dyDescent="0.35">
      <c r="A27" s="5" t="s">
        <v>235</v>
      </c>
      <c r="B27" s="16">
        <v>11720</v>
      </c>
      <c r="C27" s="16">
        <v>150</v>
      </c>
      <c r="D27" s="16">
        <v>455</v>
      </c>
      <c r="E27" s="16">
        <v>1020</v>
      </c>
      <c r="F27" s="16">
        <v>2345</v>
      </c>
      <c r="G27" s="16">
        <v>2790</v>
      </c>
      <c r="H27" s="16">
        <v>2125</v>
      </c>
      <c r="I27" s="16">
        <v>1450</v>
      </c>
      <c r="J27" s="16">
        <v>1385</v>
      </c>
      <c r="K27" s="6">
        <v>93</v>
      </c>
    </row>
    <row r="28" spans="1:11" x14ac:dyDescent="0.35">
      <c r="A28" s="5" t="s">
        <v>236</v>
      </c>
      <c r="B28" s="16">
        <v>10120</v>
      </c>
      <c r="C28" s="16">
        <v>65</v>
      </c>
      <c r="D28" s="16">
        <v>135</v>
      </c>
      <c r="E28" s="16">
        <v>1160</v>
      </c>
      <c r="F28" s="16">
        <v>2405</v>
      </c>
      <c r="G28" s="16">
        <v>2840</v>
      </c>
      <c r="H28" s="16">
        <v>2015</v>
      </c>
      <c r="I28" s="16">
        <v>875</v>
      </c>
      <c r="J28" s="16">
        <v>625</v>
      </c>
      <c r="K28" s="6">
        <v>89</v>
      </c>
    </row>
    <row r="29" spans="1:11" x14ac:dyDescent="0.35">
      <c r="A29" s="5" t="s">
        <v>237</v>
      </c>
      <c r="B29" s="16">
        <v>10300</v>
      </c>
      <c r="C29" s="16">
        <v>110</v>
      </c>
      <c r="D29" s="16">
        <v>275</v>
      </c>
      <c r="E29" s="16">
        <v>1635</v>
      </c>
      <c r="F29" s="16">
        <v>2885</v>
      </c>
      <c r="G29" s="16">
        <v>2285</v>
      </c>
      <c r="H29" s="16">
        <v>1695</v>
      </c>
      <c r="I29" s="16">
        <v>875</v>
      </c>
      <c r="J29" s="16">
        <v>545</v>
      </c>
      <c r="K29" s="6">
        <v>82</v>
      </c>
    </row>
    <row r="30" spans="1:11" x14ac:dyDescent="0.35">
      <c r="A30" s="5" t="s">
        <v>238</v>
      </c>
      <c r="B30" s="16">
        <v>13340</v>
      </c>
      <c r="C30" s="16">
        <v>205</v>
      </c>
      <c r="D30" s="16">
        <v>1335</v>
      </c>
      <c r="E30" s="16">
        <v>2690</v>
      </c>
      <c r="F30" s="16">
        <v>3725</v>
      </c>
      <c r="G30" s="16">
        <v>2525</v>
      </c>
      <c r="H30" s="16">
        <v>1485</v>
      </c>
      <c r="I30" s="16">
        <v>760</v>
      </c>
      <c r="J30" s="16">
        <v>615</v>
      </c>
      <c r="K30" s="6">
        <v>73</v>
      </c>
    </row>
    <row r="31" spans="1:11" x14ac:dyDescent="0.35">
      <c r="A31" s="5" t="s">
        <v>239</v>
      </c>
      <c r="B31" s="16">
        <v>9785</v>
      </c>
      <c r="C31" s="16">
        <v>105</v>
      </c>
      <c r="D31" s="16">
        <v>2150</v>
      </c>
      <c r="E31" s="16">
        <v>2430</v>
      </c>
      <c r="F31" s="16">
        <v>2065</v>
      </c>
      <c r="G31" s="16">
        <v>1380</v>
      </c>
      <c r="H31" s="16">
        <v>865</v>
      </c>
      <c r="I31" s="16">
        <v>400</v>
      </c>
      <c r="J31" s="16">
        <v>390</v>
      </c>
      <c r="K31" s="6">
        <v>62</v>
      </c>
    </row>
    <row r="32" spans="1:11" x14ac:dyDescent="0.35">
      <c r="A32" s="5" t="s">
        <v>240</v>
      </c>
      <c r="B32" s="16">
        <v>11725</v>
      </c>
      <c r="C32" s="16">
        <v>620</v>
      </c>
      <c r="D32" s="16">
        <v>3360</v>
      </c>
      <c r="E32" s="16">
        <v>2325</v>
      </c>
      <c r="F32" s="16">
        <v>2060</v>
      </c>
      <c r="G32" s="16">
        <v>1550</v>
      </c>
      <c r="H32" s="16">
        <v>905</v>
      </c>
      <c r="I32" s="16">
        <v>445</v>
      </c>
      <c r="J32" s="16">
        <v>460</v>
      </c>
      <c r="K32" s="6">
        <v>56</v>
      </c>
    </row>
    <row r="33" spans="1:11" x14ac:dyDescent="0.35">
      <c r="A33" s="5" t="s">
        <v>241</v>
      </c>
      <c r="B33" s="16">
        <v>10515</v>
      </c>
      <c r="C33" s="16">
        <v>1280</v>
      </c>
      <c r="D33" s="16">
        <v>2595</v>
      </c>
      <c r="E33" s="16">
        <v>2515</v>
      </c>
      <c r="F33" s="16">
        <v>1740</v>
      </c>
      <c r="G33" s="16">
        <v>1020</v>
      </c>
      <c r="H33" s="16">
        <v>640</v>
      </c>
      <c r="I33" s="16">
        <v>325</v>
      </c>
      <c r="J33" s="16">
        <v>405</v>
      </c>
      <c r="K33" s="6">
        <v>51</v>
      </c>
    </row>
    <row r="34" spans="1:11" x14ac:dyDescent="0.35">
      <c r="A34" s="5" t="s">
        <v>242</v>
      </c>
      <c r="B34" s="16">
        <v>8340</v>
      </c>
      <c r="C34" s="16">
        <v>1155</v>
      </c>
      <c r="D34" s="16">
        <v>2520</v>
      </c>
      <c r="E34" s="16">
        <v>1755</v>
      </c>
      <c r="F34" s="16">
        <v>1265</v>
      </c>
      <c r="G34" s="16">
        <v>715</v>
      </c>
      <c r="H34" s="16">
        <v>395</v>
      </c>
      <c r="I34" s="16">
        <v>245</v>
      </c>
      <c r="J34" s="16">
        <v>290</v>
      </c>
      <c r="K34" s="6">
        <v>45</v>
      </c>
    </row>
    <row r="35" spans="1:11" x14ac:dyDescent="0.35">
      <c r="A35" s="5" t="s">
        <v>243</v>
      </c>
      <c r="B35" s="16">
        <v>7745</v>
      </c>
      <c r="C35" s="16">
        <v>1075</v>
      </c>
      <c r="D35" s="16">
        <v>2300</v>
      </c>
      <c r="E35" s="16">
        <v>1920</v>
      </c>
      <c r="F35" s="16">
        <v>1055</v>
      </c>
      <c r="G35" s="16">
        <v>610</v>
      </c>
      <c r="H35" s="16">
        <v>350</v>
      </c>
      <c r="I35" s="16">
        <v>155</v>
      </c>
      <c r="J35" s="16">
        <v>280</v>
      </c>
      <c r="K35" s="6">
        <v>45</v>
      </c>
    </row>
    <row r="36" spans="1:11" x14ac:dyDescent="0.35">
      <c r="A36" s="5" t="s">
        <v>244</v>
      </c>
      <c r="B36" s="16">
        <v>8195</v>
      </c>
      <c r="C36" s="16">
        <v>445</v>
      </c>
      <c r="D36" s="16">
        <v>3010</v>
      </c>
      <c r="E36" s="16">
        <v>1835</v>
      </c>
      <c r="F36" s="16">
        <v>1535</v>
      </c>
      <c r="G36" s="16">
        <v>605</v>
      </c>
      <c r="H36" s="16">
        <v>310</v>
      </c>
      <c r="I36" s="16">
        <v>190</v>
      </c>
      <c r="J36" s="16">
        <v>275</v>
      </c>
      <c r="K36" s="6">
        <v>47</v>
      </c>
    </row>
    <row r="37" spans="1:11" x14ac:dyDescent="0.35">
      <c r="A37" s="5" t="s">
        <v>245</v>
      </c>
      <c r="B37" s="16">
        <v>8495</v>
      </c>
      <c r="C37" s="16">
        <v>150</v>
      </c>
      <c r="D37" s="16">
        <v>2985</v>
      </c>
      <c r="E37" s="16">
        <v>1975</v>
      </c>
      <c r="F37" s="16">
        <v>1895</v>
      </c>
      <c r="G37" s="16">
        <v>780</v>
      </c>
      <c r="H37" s="16">
        <v>300</v>
      </c>
      <c r="I37" s="16">
        <v>165</v>
      </c>
      <c r="J37" s="16">
        <v>245</v>
      </c>
      <c r="K37" s="6">
        <v>52</v>
      </c>
    </row>
    <row r="38" spans="1:11" x14ac:dyDescent="0.35">
      <c r="A38" s="5" t="s">
        <v>246</v>
      </c>
      <c r="B38" s="16">
        <v>8865</v>
      </c>
      <c r="C38" s="16">
        <v>345</v>
      </c>
      <c r="D38" s="16">
        <v>2585</v>
      </c>
      <c r="E38" s="16">
        <v>1940</v>
      </c>
      <c r="F38" s="16">
        <v>2130</v>
      </c>
      <c r="G38" s="16">
        <v>935</v>
      </c>
      <c r="H38" s="16">
        <v>510</v>
      </c>
      <c r="I38" s="16">
        <v>195</v>
      </c>
      <c r="J38" s="16">
        <v>220</v>
      </c>
      <c r="K38" s="6">
        <v>56</v>
      </c>
    </row>
    <row r="39" spans="1:11" x14ac:dyDescent="0.35">
      <c r="A39" s="5" t="s">
        <v>247</v>
      </c>
      <c r="B39" s="16">
        <v>8865</v>
      </c>
      <c r="C39" s="16">
        <v>375</v>
      </c>
      <c r="D39" s="16">
        <v>1890</v>
      </c>
      <c r="E39" s="16">
        <v>2555</v>
      </c>
      <c r="F39" s="16">
        <v>2165</v>
      </c>
      <c r="G39" s="16">
        <v>1025</v>
      </c>
      <c r="H39" s="16">
        <v>465</v>
      </c>
      <c r="I39" s="16">
        <v>200</v>
      </c>
      <c r="J39" s="16">
        <v>200</v>
      </c>
      <c r="K39" s="6">
        <v>57</v>
      </c>
    </row>
    <row r="40" spans="1:11" x14ac:dyDescent="0.35">
      <c r="A40" s="5" t="s">
        <v>248</v>
      </c>
      <c r="B40" s="16">
        <v>8875</v>
      </c>
      <c r="C40" s="16">
        <v>440</v>
      </c>
      <c r="D40" s="16">
        <v>2240</v>
      </c>
      <c r="E40" s="16">
        <v>2780</v>
      </c>
      <c r="F40" s="16">
        <v>1595</v>
      </c>
      <c r="G40" s="16">
        <v>880</v>
      </c>
      <c r="H40" s="16">
        <v>515</v>
      </c>
      <c r="I40" s="16">
        <v>200</v>
      </c>
      <c r="J40" s="16">
        <v>230</v>
      </c>
      <c r="K40" s="6">
        <v>52</v>
      </c>
    </row>
    <row r="41" spans="1:11" x14ac:dyDescent="0.35">
      <c r="A41" s="5" t="s">
        <v>249</v>
      </c>
      <c r="B41" s="16">
        <v>9985</v>
      </c>
      <c r="C41" s="16">
        <v>505</v>
      </c>
      <c r="D41" s="16">
        <v>2970</v>
      </c>
      <c r="E41" s="16">
        <v>2895</v>
      </c>
      <c r="F41" s="16">
        <v>1445</v>
      </c>
      <c r="G41" s="16">
        <v>925</v>
      </c>
      <c r="H41" s="16">
        <v>610</v>
      </c>
      <c r="I41" s="16">
        <v>320</v>
      </c>
      <c r="J41" s="16">
        <v>310</v>
      </c>
      <c r="K41" s="6">
        <v>49</v>
      </c>
    </row>
    <row r="42" spans="1:11" x14ac:dyDescent="0.35">
      <c r="A42" s="5" t="s">
        <v>250</v>
      </c>
      <c r="B42" s="16">
        <v>9730</v>
      </c>
      <c r="C42" s="16">
        <v>525</v>
      </c>
      <c r="D42" s="16">
        <v>3735</v>
      </c>
      <c r="E42" s="16">
        <v>2420</v>
      </c>
      <c r="F42" s="16">
        <v>1280</v>
      </c>
      <c r="G42" s="16">
        <v>710</v>
      </c>
      <c r="H42" s="16">
        <v>470</v>
      </c>
      <c r="I42" s="16">
        <v>255</v>
      </c>
      <c r="J42" s="16">
        <v>340</v>
      </c>
      <c r="K42" s="6">
        <v>44</v>
      </c>
    </row>
    <row r="43" spans="1:11" x14ac:dyDescent="0.35">
      <c r="A43" s="5" t="s">
        <v>251</v>
      </c>
      <c r="B43" s="16">
        <v>8110</v>
      </c>
      <c r="C43" s="16">
        <v>895</v>
      </c>
      <c r="D43" s="16">
        <v>3075</v>
      </c>
      <c r="E43" s="16">
        <v>1705</v>
      </c>
      <c r="F43" s="16">
        <v>1050</v>
      </c>
      <c r="G43" s="16">
        <v>600</v>
      </c>
      <c r="H43" s="16">
        <v>295</v>
      </c>
      <c r="I43" s="16">
        <v>180</v>
      </c>
      <c r="J43" s="16">
        <v>315</v>
      </c>
      <c r="K43" s="6">
        <v>41</v>
      </c>
    </row>
    <row r="44" spans="1:11" x14ac:dyDescent="0.35">
      <c r="A44" s="5" t="s">
        <v>252</v>
      </c>
      <c r="B44" s="16">
        <v>8540</v>
      </c>
      <c r="C44" s="16">
        <v>1685</v>
      </c>
      <c r="D44" s="16">
        <v>2350</v>
      </c>
      <c r="E44" s="16">
        <v>1970</v>
      </c>
      <c r="F44" s="16">
        <v>1135</v>
      </c>
      <c r="G44" s="16">
        <v>630</v>
      </c>
      <c r="H44" s="16">
        <v>315</v>
      </c>
      <c r="I44" s="16">
        <v>160</v>
      </c>
      <c r="J44" s="16">
        <v>295</v>
      </c>
      <c r="K44" s="6">
        <v>42</v>
      </c>
    </row>
    <row r="45" spans="1:11" x14ac:dyDescent="0.35">
      <c r="A45" s="5" t="s">
        <v>253</v>
      </c>
      <c r="B45" s="16">
        <v>8440</v>
      </c>
      <c r="C45" s="16">
        <v>2550</v>
      </c>
      <c r="D45" s="16">
        <v>2110</v>
      </c>
      <c r="E45" s="16">
        <v>1590</v>
      </c>
      <c r="F45" s="16">
        <v>940</v>
      </c>
      <c r="G45" s="16">
        <v>455</v>
      </c>
      <c r="H45" s="16">
        <v>345</v>
      </c>
      <c r="I45" s="16">
        <v>180</v>
      </c>
      <c r="J45" s="16">
        <v>280</v>
      </c>
      <c r="K45" s="6">
        <v>37</v>
      </c>
    </row>
    <row r="46" spans="1:11" x14ac:dyDescent="0.35">
      <c r="A46" s="5" t="s">
        <v>254</v>
      </c>
      <c r="B46" s="16">
        <v>8745</v>
      </c>
      <c r="C46" s="16">
        <v>2815</v>
      </c>
      <c r="D46" s="16">
        <v>2305</v>
      </c>
      <c r="E46" s="16">
        <v>1450</v>
      </c>
      <c r="F46" s="16">
        <v>870</v>
      </c>
      <c r="G46" s="16">
        <v>530</v>
      </c>
      <c r="H46" s="16">
        <v>335</v>
      </c>
      <c r="I46" s="16">
        <v>185</v>
      </c>
      <c r="J46" s="16">
        <v>255</v>
      </c>
      <c r="K46" s="6">
        <v>35</v>
      </c>
    </row>
    <row r="47" spans="1:11" x14ac:dyDescent="0.35">
      <c r="A47" s="29" t="s">
        <v>255</v>
      </c>
      <c r="B47" s="30">
        <v>7915</v>
      </c>
      <c r="C47" s="30">
        <v>2220</v>
      </c>
      <c r="D47" s="30">
        <v>2245</v>
      </c>
      <c r="E47" s="30">
        <v>1595</v>
      </c>
      <c r="F47" s="30">
        <v>765</v>
      </c>
      <c r="G47" s="30">
        <v>440</v>
      </c>
      <c r="H47" s="30">
        <v>265</v>
      </c>
      <c r="I47" s="30">
        <v>140</v>
      </c>
      <c r="J47" s="30">
        <v>240</v>
      </c>
      <c r="K47" s="35">
        <v>37</v>
      </c>
    </row>
    <row r="48" spans="1:11" x14ac:dyDescent="0.35">
      <c r="A48" s="12" t="s">
        <v>256</v>
      </c>
      <c r="B48" s="13">
        <v>5</v>
      </c>
      <c r="C48" s="13">
        <v>5</v>
      </c>
      <c r="D48" s="13">
        <v>0</v>
      </c>
      <c r="E48" s="13">
        <v>0</v>
      </c>
      <c r="F48" s="13">
        <v>0</v>
      </c>
      <c r="G48" s="13">
        <v>0</v>
      </c>
      <c r="H48" s="13">
        <v>0</v>
      </c>
      <c r="I48" s="13">
        <v>0</v>
      </c>
      <c r="J48" s="13">
        <v>0</v>
      </c>
      <c r="K48" s="33">
        <v>2.5</v>
      </c>
    </row>
    <row r="49" spans="1:11" x14ac:dyDescent="0.35">
      <c r="A49" s="12" t="s">
        <v>257</v>
      </c>
      <c r="B49" s="13">
        <v>28120</v>
      </c>
      <c r="C49" s="13">
        <v>640</v>
      </c>
      <c r="D49" s="13">
        <v>2705</v>
      </c>
      <c r="E49" s="13">
        <v>5855</v>
      </c>
      <c r="F49" s="13">
        <v>7310</v>
      </c>
      <c r="G49" s="13">
        <v>6425</v>
      </c>
      <c r="H49" s="13">
        <v>3475</v>
      </c>
      <c r="I49" s="13">
        <v>1310</v>
      </c>
      <c r="J49" s="13">
        <v>400</v>
      </c>
      <c r="K49" s="33">
        <v>74</v>
      </c>
    </row>
    <row r="50" spans="1:11" x14ac:dyDescent="0.35">
      <c r="A50" s="12" t="s">
        <v>258</v>
      </c>
      <c r="B50" s="13">
        <v>119950</v>
      </c>
      <c r="C50" s="13">
        <v>3945</v>
      </c>
      <c r="D50" s="13">
        <v>13605</v>
      </c>
      <c r="E50" s="13">
        <v>18950</v>
      </c>
      <c r="F50" s="13">
        <v>26120</v>
      </c>
      <c r="G50" s="13">
        <v>22955</v>
      </c>
      <c r="H50" s="13">
        <v>16350</v>
      </c>
      <c r="I50" s="13">
        <v>9485</v>
      </c>
      <c r="J50" s="13">
        <v>8545</v>
      </c>
      <c r="K50" s="33">
        <v>79</v>
      </c>
    </row>
    <row r="51" spans="1:11" x14ac:dyDescent="0.35">
      <c r="A51" s="12" t="s">
        <v>259</v>
      </c>
      <c r="B51" s="13">
        <v>104595</v>
      </c>
      <c r="C51" s="13">
        <v>11805</v>
      </c>
      <c r="D51" s="13">
        <v>31555</v>
      </c>
      <c r="E51" s="13">
        <v>25030</v>
      </c>
      <c r="F51" s="13">
        <v>17080</v>
      </c>
      <c r="G51" s="13">
        <v>8680</v>
      </c>
      <c r="H51" s="13">
        <v>4825</v>
      </c>
      <c r="I51" s="13">
        <v>2385</v>
      </c>
      <c r="J51" s="13">
        <v>3235</v>
      </c>
      <c r="K51" s="33">
        <v>46</v>
      </c>
    </row>
    <row r="52" spans="1:11" x14ac:dyDescent="0.35">
      <c r="A52" s="12" t="s">
        <v>260</v>
      </c>
      <c r="B52" s="13">
        <v>7915</v>
      </c>
      <c r="C52" s="13">
        <v>2220</v>
      </c>
      <c r="D52" s="13">
        <v>2245</v>
      </c>
      <c r="E52" s="13">
        <v>1595</v>
      </c>
      <c r="F52" s="13">
        <v>765</v>
      </c>
      <c r="G52" s="13">
        <v>440</v>
      </c>
      <c r="H52" s="13">
        <v>265</v>
      </c>
      <c r="I52" s="13">
        <v>140</v>
      </c>
      <c r="J52" s="13">
        <v>240</v>
      </c>
      <c r="K52" s="33">
        <v>37</v>
      </c>
    </row>
    <row r="54" spans="1:11" x14ac:dyDescent="0.35">
      <c r="A54" s="4" t="s">
        <v>382</v>
      </c>
    </row>
    <row r="55" spans="1:11" ht="62" x14ac:dyDescent="0.35">
      <c r="A55" s="9" t="s">
        <v>361</v>
      </c>
      <c r="B55" s="10" t="s">
        <v>362</v>
      </c>
      <c r="C55" s="10" t="s">
        <v>374</v>
      </c>
      <c r="D55" s="10" t="s">
        <v>375</v>
      </c>
      <c r="E55" s="10" t="s">
        <v>376</v>
      </c>
      <c r="F55" s="10" t="s">
        <v>377</v>
      </c>
      <c r="G55" s="10" t="s">
        <v>378</v>
      </c>
      <c r="H55" s="10" t="s">
        <v>379</v>
      </c>
      <c r="I55" s="10" t="s">
        <v>380</v>
      </c>
      <c r="J55" s="10" t="s">
        <v>381</v>
      </c>
    </row>
    <row r="56" spans="1:11" x14ac:dyDescent="0.35">
      <c r="A56" s="23" t="s">
        <v>217</v>
      </c>
      <c r="B56" s="24">
        <v>260585</v>
      </c>
      <c r="C56" s="25">
        <v>7.0000000000000007E-2</v>
      </c>
      <c r="D56" s="25">
        <v>0.26</v>
      </c>
      <c r="E56" s="25">
        <v>0.46</v>
      </c>
      <c r="F56" s="25">
        <v>0.66</v>
      </c>
      <c r="G56" s="25">
        <v>0.81</v>
      </c>
      <c r="H56" s="25">
        <v>0.9</v>
      </c>
      <c r="I56" s="25">
        <v>0.95</v>
      </c>
      <c r="J56" s="25">
        <v>1</v>
      </c>
    </row>
    <row r="57" spans="1:11" x14ac:dyDescent="0.35">
      <c r="A57" s="5" t="s">
        <v>218</v>
      </c>
      <c r="B57" s="16">
        <v>5</v>
      </c>
      <c r="C57" s="17">
        <v>1</v>
      </c>
      <c r="D57" s="17">
        <v>1</v>
      </c>
      <c r="E57" s="17">
        <v>1</v>
      </c>
      <c r="F57" s="17">
        <v>1</v>
      </c>
      <c r="G57" s="17">
        <v>1</v>
      </c>
      <c r="H57" s="17">
        <v>1</v>
      </c>
      <c r="I57" s="17">
        <v>1</v>
      </c>
      <c r="J57" s="17">
        <v>1</v>
      </c>
    </row>
    <row r="58" spans="1:11" x14ac:dyDescent="0.35">
      <c r="A58" s="5" t="s">
        <v>219</v>
      </c>
      <c r="B58" s="16">
        <v>20</v>
      </c>
      <c r="C58" s="17">
        <v>0.95</v>
      </c>
      <c r="D58" s="17">
        <v>1</v>
      </c>
      <c r="E58" s="17">
        <v>1</v>
      </c>
      <c r="F58" s="17">
        <v>1</v>
      </c>
      <c r="G58" s="17">
        <v>1</v>
      </c>
      <c r="H58" s="17">
        <v>1</v>
      </c>
      <c r="I58" s="17">
        <v>1</v>
      </c>
      <c r="J58" s="17">
        <v>1</v>
      </c>
    </row>
    <row r="59" spans="1:11" x14ac:dyDescent="0.35">
      <c r="A59" s="5" t="s">
        <v>220</v>
      </c>
      <c r="B59" s="16">
        <v>70</v>
      </c>
      <c r="C59" s="17">
        <v>0.2</v>
      </c>
      <c r="D59" s="17">
        <v>0.8</v>
      </c>
      <c r="E59" s="17">
        <v>0.99</v>
      </c>
      <c r="F59" s="17">
        <v>0.99</v>
      </c>
      <c r="G59" s="17">
        <v>0.99</v>
      </c>
      <c r="H59" s="17">
        <v>0.99</v>
      </c>
      <c r="I59" s="17">
        <v>0.99</v>
      </c>
      <c r="J59" s="17">
        <v>1</v>
      </c>
    </row>
    <row r="60" spans="1:11" x14ac:dyDescent="0.35">
      <c r="A60" s="5" t="s">
        <v>221</v>
      </c>
      <c r="B60" s="16">
        <v>190</v>
      </c>
      <c r="C60" s="17">
        <v>0.13</v>
      </c>
      <c r="D60" s="17">
        <v>0.53</v>
      </c>
      <c r="E60" s="17">
        <v>0.91</v>
      </c>
      <c r="F60" s="17">
        <v>1</v>
      </c>
      <c r="G60" s="17">
        <v>1</v>
      </c>
      <c r="H60" s="17">
        <v>1</v>
      </c>
      <c r="I60" s="17">
        <v>1</v>
      </c>
      <c r="J60" s="17">
        <v>1</v>
      </c>
    </row>
    <row r="61" spans="1:11" x14ac:dyDescent="0.35">
      <c r="A61" s="5" t="s">
        <v>222</v>
      </c>
      <c r="B61" s="16">
        <v>375</v>
      </c>
      <c r="C61" s="17">
        <v>0.11</v>
      </c>
      <c r="D61" s="17">
        <v>0.51</v>
      </c>
      <c r="E61" s="17">
        <v>0.77</v>
      </c>
      <c r="F61" s="17">
        <v>0.97</v>
      </c>
      <c r="G61" s="17">
        <v>1</v>
      </c>
      <c r="H61" s="17">
        <v>1</v>
      </c>
      <c r="I61" s="17">
        <v>1</v>
      </c>
      <c r="J61" s="17">
        <v>1</v>
      </c>
    </row>
    <row r="62" spans="1:11" x14ac:dyDescent="0.35">
      <c r="A62" s="5" t="s">
        <v>223</v>
      </c>
      <c r="B62" s="16">
        <v>750</v>
      </c>
      <c r="C62" s="17">
        <v>0.11</v>
      </c>
      <c r="D62" s="17">
        <v>0.46</v>
      </c>
      <c r="E62" s="17">
        <v>0.71</v>
      </c>
      <c r="F62" s="17">
        <v>0.91</v>
      </c>
      <c r="G62" s="17">
        <v>0.98</v>
      </c>
      <c r="H62" s="17">
        <v>1</v>
      </c>
      <c r="I62" s="17">
        <v>1</v>
      </c>
      <c r="J62" s="17">
        <v>1</v>
      </c>
    </row>
    <row r="63" spans="1:11" x14ac:dyDescent="0.35">
      <c r="A63" s="5" t="s">
        <v>224</v>
      </c>
      <c r="B63" s="16">
        <v>1000</v>
      </c>
      <c r="C63" s="17">
        <v>0.06</v>
      </c>
      <c r="D63" s="17">
        <v>0.44</v>
      </c>
      <c r="E63" s="17">
        <v>0.71</v>
      </c>
      <c r="F63" s="17">
        <v>0.88</v>
      </c>
      <c r="G63" s="17">
        <v>0.95</v>
      </c>
      <c r="H63" s="17">
        <v>0.99</v>
      </c>
      <c r="I63" s="17">
        <v>1</v>
      </c>
      <c r="J63" s="17">
        <v>1</v>
      </c>
    </row>
    <row r="64" spans="1:11" x14ac:dyDescent="0.35">
      <c r="A64" s="5" t="s">
        <v>225</v>
      </c>
      <c r="B64" s="16">
        <v>1680</v>
      </c>
      <c r="C64" s="17">
        <v>0.04</v>
      </c>
      <c r="D64" s="17">
        <v>0.25</v>
      </c>
      <c r="E64" s="17">
        <v>0.67</v>
      </c>
      <c r="F64" s="17">
        <v>0.87</v>
      </c>
      <c r="G64" s="17">
        <v>0.95</v>
      </c>
      <c r="H64" s="17">
        <v>0.98</v>
      </c>
      <c r="I64" s="17">
        <v>1</v>
      </c>
      <c r="J64" s="17">
        <v>1</v>
      </c>
    </row>
    <row r="65" spans="1:10" x14ac:dyDescent="0.35">
      <c r="A65" s="5" t="s">
        <v>226</v>
      </c>
      <c r="B65" s="16">
        <v>2945</v>
      </c>
      <c r="C65" s="17">
        <v>0.02</v>
      </c>
      <c r="D65" s="17">
        <v>0.19</v>
      </c>
      <c r="E65" s="17">
        <v>0.59</v>
      </c>
      <c r="F65" s="17">
        <v>0.87</v>
      </c>
      <c r="G65" s="17">
        <v>0.96</v>
      </c>
      <c r="H65" s="17">
        <v>0.99</v>
      </c>
      <c r="I65" s="17">
        <v>0.99</v>
      </c>
      <c r="J65" s="17">
        <v>1</v>
      </c>
    </row>
    <row r="66" spans="1:10" x14ac:dyDescent="0.35">
      <c r="A66" s="5" t="s">
        <v>227</v>
      </c>
      <c r="B66" s="16">
        <v>3535</v>
      </c>
      <c r="C66" s="17">
        <v>0.02</v>
      </c>
      <c r="D66" s="17">
        <v>0.14000000000000001</v>
      </c>
      <c r="E66" s="17">
        <v>0.38</v>
      </c>
      <c r="F66" s="17">
        <v>0.8</v>
      </c>
      <c r="G66" s="17">
        <v>0.95</v>
      </c>
      <c r="H66" s="17">
        <v>0.98</v>
      </c>
      <c r="I66" s="17">
        <v>1</v>
      </c>
      <c r="J66" s="17">
        <v>1</v>
      </c>
    </row>
    <row r="67" spans="1:10" x14ac:dyDescent="0.35">
      <c r="A67" s="5" t="s">
        <v>228</v>
      </c>
      <c r="B67" s="16">
        <v>4655</v>
      </c>
      <c r="C67" s="17">
        <v>0.01</v>
      </c>
      <c r="D67" s="17">
        <v>0.05</v>
      </c>
      <c r="E67" s="17">
        <v>0.25</v>
      </c>
      <c r="F67" s="17">
        <v>0.57999999999999996</v>
      </c>
      <c r="G67" s="17">
        <v>0.89</v>
      </c>
      <c r="H67" s="17">
        <v>0.97</v>
      </c>
      <c r="I67" s="17">
        <v>0.99</v>
      </c>
      <c r="J67" s="17">
        <v>1</v>
      </c>
    </row>
    <row r="68" spans="1:10" x14ac:dyDescent="0.35">
      <c r="A68" s="5" t="s">
        <v>229</v>
      </c>
      <c r="B68" s="16">
        <v>5680</v>
      </c>
      <c r="C68" s="17">
        <v>0.01</v>
      </c>
      <c r="D68" s="17">
        <v>0.04</v>
      </c>
      <c r="E68" s="17">
        <v>0.17</v>
      </c>
      <c r="F68" s="17">
        <v>0.43</v>
      </c>
      <c r="G68" s="17">
        <v>0.74</v>
      </c>
      <c r="H68" s="17">
        <v>0.94</v>
      </c>
      <c r="I68" s="17">
        <v>0.99</v>
      </c>
      <c r="J68" s="17">
        <v>1</v>
      </c>
    </row>
    <row r="69" spans="1:10" x14ac:dyDescent="0.35">
      <c r="A69" s="5" t="s">
        <v>230</v>
      </c>
      <c r="B69" s="16">
        <v>7220</v>
      </c>
      <c r="C69" s="17">
        <v>0.01</v>
      </c>
      <c r="D69" s="17">
        <v>0.04</v>
      </c>
      <c r="E69" s="17">
        <v>0.14000000000000001</v>
      </c>
      <c r="F69" s="17">
        <v>0.32</v>
      </c>
      <c r="G69" s="17">
        <v>0.62</v>
      </c>
      <c r="H69" s="17">
        <v>0.84</v>
      </c>
      <c r="I69" s="17">
        <v>0.97</v>
      </c>
      <c r="J69" s="17">
        <v>1</v>
      </c>
    </row>
    <row r="70" spans="1:10" x14ac:dyDescent="0.35">
      <c r="A70" s="5" t="s">
        <v>231</v>
      </c>
      <c r="B70" s="16">
        <v>5775</v>
      </c>
      <c r="C70" s="17">
        <v>0.01</v>
      </c>
      <c r="D70" s="17">
        <v>0.04</v>
      </c>
      <c r="E70" s="17">
        <v>0.12</v>
      </c>
      <c r="F70" s="17">
        <v>0.28999999999999998</v>
      </c>
      <c r="G70" s="17">
        <v>0.55000000000000004</v>
      </c>
      <c r="H70" s="17">
        <v>0.78</v>
      </c>
      <c r="I70" s="17">
        <v>0.92</v>
      </c>
      <c r="J70" s="17">
        <v>1</v>
      </c>
    </row>
    <row r="71" spans="1:10" x14ac:dyDescent="0.35">
      <c r="A71" s="5" t="s">
        <v>232</v>
      </c>
      <c r="B71" s="16">
        <v>8060</v>
      </c>
      <c r="C71" s="17">
        <v>0.01</v>
      </c>
      <c r="D71" s="17">
        <v>0.03</v>
      </c>
      <c r="E71" s="17">
        <v>0.13</v>
      </c>
      <c r="F71" s="17">
        <v>0.36</v>
      </c>
      <c r="G71" s="17">
        <v>0.57999999999999996</v>
      </c>
      <c r="H71" s="17">
        <v>0.77</v>
      </c>
      <c r="I71" s="17">
        <v>0.9</v>
      </c>
      <c r="J71" s="17">
        <v>1</v>
      </c>
    </row>
    <row r="72" spans="1:10" x14ac:dyDescent="0.35">
      <c r="A72" s="5" t="s">
        <v>233</v>
      </c>
      <c r="B72" s="16">
        <v>10875</v>
      </c>
      <c r="C72" s="17">
        <v>0.01</v>
      </c>
      <c r="D72" s="17">
        <v>0.03</v>
      </c>
      <c r="E72" s="17">
        <v>0.13</v>
      </c>
      <c r="F72" s="17">
        <v>0.35</v>
      </c>
      <c r="G72" s="17">
        <v>0.57999999999999996</v>
      </c>
      <c r="H72" s="17">
        <v>0.74</v>
      </c>
      <c r="I72" s="17">
        <v>0.86</v>
      </c>
      <c r="J72" s="17">
        <v>1</v>
      </c>
    </row>
    <row r="73" spans="1:10" x14ac:dyDescent="0.35">
      <c r="A73" s="5" t="s">
        <v>234</v>
      </c>
      <c r="B73" s="16">
        <v>9405</v>
      </c>
      <c r="C73" s="17">
        <v>0.01</v>
      </c>
      <c r="D73" s="17">
        <v>0.03</v>
      </c>
      <c r="E73" s="17">
        <v>0.14000000000000001</v>
      </c>
      <c r="F73" s="17">
        <v>0.39</v>
      </c>
      <c r="G73" s="17">
        <v>0.62</v>
      </c>
      <c r="H73" s="17">
        <v>0.79</v>
      </c>
      <c r="I73" s="17">
        <v>0.89</v>
      </c>
      <c r="J73" s="17">
        <v>1</v>
      </c>
    </row>
    <row r="74" spans="1:10" x14ac:dyDescent="0.35">
      <c r="A74" s="5" t="s">
        <v>235</v>
      </c>
      <c r="B74" s="16">
        <v>11720</v>
      </c>
      <c r="C74" s="17">
        <v>0.01</v>
      </c>
      <c r="D74" s="17">
        <v>0.05</v>
      </c>
      <c r="E74" s="17">
        <v>0.14000000000000001</v>
      </c>
      <c r="F74" s="17">
        <v>0.34</v>
      </c>
      <c r="G74" s="17">
        <v>0.57999999999999996</v>
      </c>
      <c r="H74" s="17">
        <v>0.76</v>
      </c>
      <c r="I74" s="17">
        <v>0.88</v>
      </c>
      <c r="J74" s="17">
        <v>1</v>
      </c>
    </row>
    <row r="75" spans="1:10" x14ac:dyDescent="0.35">
      <c r="A75" s="5" t="s">
        <v>236</v>
      </c>
      <c r="B75" s="16">
        <v>10120</v>
      </c>
      <c r="C75" s="17">
        <v>0.01</v>
      </c>
      <c r="D75" s="17">
        <v>0.02</v>
      </c>
      <c r="E75" s="17">
        <v>0.13</v>
      </c>
      <c r="F75" s="17">
        <v>0.37</v>
      </c>
      <c r="G75" s="17">
        <v>0.65</v>
      </c>
      <c r="H75" s="17">
        <v>0.85</v>
      </c>
      <c r="I75" s="17">
        <v>0.94</v>
      </c>
      <c r="J75" s="17">
        <v>1</v>
      </c>
    </row>
    <row r="76" spans="1:10" x14ac:dyDescent="0.35">
      <c r="A76" s="5" t="s">
        <v>237</v>
      </c>
      <c r="B76" s="16">
        <v>10300</v>
      </c>
      <c r="C76" s="17">
        <v>0.01</v>
      </c>
      <c r="D76" s="17">
        <v>0.04</v>
      </c>
      <c r="E76" s="17">
        <v>0.2</v>
      </c>
      <c r="F76" s="17">
        <v>0.48</v>
      </c>
      <c r="G76" s="17">
        <v>0.7</v>
      </c>
      <c r="H76" s="17">
        <v>0.86</v>
      </c>
      <c r="I76" s="17">
        <v>0.95</v>
      </c>
      <c r="J76" s="17">
        <v>1</v>
      </c>
    </row>
    <row r="77" spans="1:10" x14ac:dyDescent="0.35">
      <c r="A77" s="5" t="s">
        <v>238</v>
      </c>
      <c r="B77" s="16">
        <v>13340</v>
      </c>
      <c r="C77" s="17">
        <v>0.02</v>
      </c>
      <c r="D77" s="17">
        <v>0.12</v>
      </c>
      <c r="E77" s="17">
        <v>0.32</v>
      </c>
      <c r="F77" s="17">
        <v>0.6</v>
      </c>
      <c r="G77" s="17">
        <v>0.79</v>
      </c>
      <c r="H77" s="17">
        <v>0.9</v>
      </c>
      <c r="I77" s="17">
        <v>0.95</v>
      </c>
      <c r="J77" s="17">
        <v>1</v>
      </c>
    </row>
    <row r="78" spans="1:10" x14ac:dyDescent="0.35">
      <c r="A78" s="5" t="s">
        <v>239</v>
      </c>
      <c r="B78" s="16">
        <v>9785</v>
      </c>
      <c r="C78" s="17">
        <v>0.01</v>
      </c>
      <c r="D78" s="17">
        <v>0.23</v>
      </c>
      <c r="E78" s="17">
        <v>0.48</v>
      </c>
      <c r="F78" s="17">
        <v>0.69</v>
      </c>
      <c r="G78" s="17">
        <v>0.83</v>
      </c>
      <c r="H78" s="17">
        <v>0.92</v>
      </c>
      <c r="I78" s="17">
        <v>0.96</v>
      </c>
      <c r="J78" s="17">
        <v>1</v>
      </c>
    </row>
    <row r="79" spans="1:10" x14ac:dyDescent="0.35">
      <c r="A79" s="5" t="s">
        <v>240</v>
      </c>
      <c r="B79" s="16">
        <v>11725</v>
      </c>
      <c r="C79" s="17">
        <v>0.05</v>
      </c>
      <c r="D79" s="17">
        <v>0.34</v>
      </c>
      <c r="E79" s="17">
        <v>0.54</v>
      </c>
      <c r="F79" s="17">
        <v>0.71</v>
      </c>
      <c r="G79" s="17">
        <v>0.85</v>
      </c>
      <c r="H79" s="17">
        <v>0.92</v>
      </c>
      <c r="I79" s="17">
        <v>0.96</v>
      </c>
      <c r="J79" s="17">
        <v>1</v>
      </c>
    </row>
    <row r="80" spans="1:10" x14ac:dyDescent="0.35">
      <c r="A80" s="5" t="s">
        <v>241</v>
      </c>
      <c r="B80" s="16">
        <v>10515</v>
      </c>
      <c r="C80" s="17">
        <v>0.12</v>
      </c>
      <c r="D80" s="17">
        <v>0.37</v>
      </c>
      <c r="E80" s="17">
        <v>0.61</v>
      </c>
      <c r="F80" s="17">
        <v>0.77</v>
      </c>
      <c r="G80" s="17">
        <v>0.87</v>
      </c>
      <c r="H80" s="17">
        <v>0.93</v>
      </c>
      <c r="I80" s="17">
        <v>0.96</v>
      </c>
      <c r="J80" s="17">
        <v>1</v>
      </c>
    </row>
    <row r="81" spans="1:10" x14ac:dyDescent="0.35">
      <c r="A81" s="5" t="s">
        <v>242</v>
      </c>
      <c r="B81" s="16">
        <v>8340</v>
      </c>
      <c r="C81" s="17">
        <v>0.14000000000000001</v>
      </c>
      <c r="D81" s="17">
        <v>0.44</v>
      </c>
      <c r="E81" s="17">
        <v>0.65</v>
      </c>
      <c r="F81" s="17">
        <v>0.8</v>
      </c>
      <c r="G81" s="17">
        <v>0.89</v>
      </c>
      <c r="H81" s="17">
        <v>0.94</v>
      </c>
      <c r="I81" s="17">
        <v>0.97</v>
      </c>
      <c r="J81" s="17">
        <v>1</v>
      </c>
    </row>
    <row r="82" spans="1:10" x14ac:dyDescent="0.35">
      <c r="A82" s="5" t="s">
        <v>243</v>
      </c>
      <c r="B82" s="16">
        <v>7745</v>
      </c>
      <c r="C82" s="17">
        <v>0.14000000000000001</v>
      </c>
      <c r="D82" s="17">
        <v>0.44</v>
      </c>
      <c r="E82" s="17">
        <v>0.68</v>
      </c>
      <c r="F82" s="17">
        <v>0.82</v>
      </c>
      <c r="G82" s="17">
        <v>0.9</v>
      </c>
      <c r="H82" s="17">
        <v>0.94</v>
      </c>
      <c r="I82" s="17">
        <v>0.96</v>
      </c>
      <c r="J82" s="17">
        <v>1</v>
      </c>
    </row>
    <row r="83" spans="1:10" x14ac:dyDescent="0.35">
      <c r="A83" s="5" t="s">
        <v>244</v>
      </c>
      <c r="B83" s="16">
        <v>8195</v>
      </c>
      <c r="C83" s="17">
        <v>0.05</v>
      </c>
      <c r="D83" s="17">
        <v>0.42</v>
      </c>
      <c r="E83" s="17">
        <v>0.65</v>
      </c>
      <c r="F83" s="17">
        <v>0.83</v>
      </c>
      <c r="G83" s="17">
        <v>0.91</v>
      </c>
      <c r="H83" s="17">
        <v>0.94</v>
      </c>
      <c r="I83" s="17">
        <v>0.97</v>
      </c>
      <c r="J83" s="17">
        <v>1</v>
      </c>
    </row>
    <row r="84" spans="1:10" x14ac:dyDescent="0.35">
      <c r="A84" s="5" t="s">
        <v>245</v>
      </c>
      <c r="B84" s="16">
        <v>8495</v>
      </c>
      <c r="C84" s="17">
        <v>0.02</v>
      </c>
      <c r="D84" s="17">
        <v>0.37</v>
      </c>
      <c r="E84" s="17">
        <v>0.6</v>
      </c>
      <c r="F84" s="17">
        <v>0.82</v>
      </c>
      <c r="G84" s="17">
        <v>0.92</v>
      </c>
      <c r="H84" s="17">
        <v>0.95</v>
      </c>
      <c r="I84" s="17">
        <v>0.97</v>
      </c>
      <c r="J84" s="17">
        <v>1</v>
      </c>
    </row>
    <row r="85" spans="1:10" x14ac:dyDescent="0.35">
      <c r="A85" s="5" t="s">
        <v>246</v>
      </c>
      <c r="B85" s="16">
        <v>8865</v>
      </c>
      <c r="C85" s="17">
        <v>0.04</v>
      </c>
      <c r="D85" s="17">
        <v>0.33</v>
      </c>
      <c r="E85" s="17">
        <v>0.55000000000000004</v>
      </c>
      <c r="F85" s="17">
        <v>0.79</v>
      </c>
      <c r="G85" s="17">
        <v>0.9</v>
      </c>
      <c r="H85" s="17">
        <v>0.95</v>
      </c>
      <c r="I85" s="17">
        <v>0.97</v>
      </c>
      <c r="J85" s="17">
        <v>1</v>
      </c>
    </row>
    <row r="86" spans="1:10" x14ac:dyDescent="0.35">
      <c r="A86" s="5" t="s">
        <v>247</v>
      </c>
      <c r="B86" s="16">
        <v>8865</v>
      </c>
      <c r="C86" s="17">
        <v>0.04</v>
      </c>
      <c r="D86" s="17">
        <v>0.26</v>
      </c>
      <c r="E86" s="17">
        <v>0.54</v>
      </c>
      <c r="F86" s="17">
        <v>0.79</v>
      </c>
      <c r="G86" s="17">
        <v>0.9</v>
      </c>
      <c r="H86" s="17">
        <v>0.96</v>
      </c>
      <c r="I86" s="17">
        <v>0.98</v>
      </c>
      <c r="J86" s="17">
        <v>1</v>
      </c>
    </row>
    <row r="87" spans="1:10" x14ac:dyDescent="0.35">
      <c r="A87" s="5" t="s">
        <v>248</v>
      </c>
      <c r="B87" s="16">
        <v>8875</v>
      </c>
      <c r="C87" s="17">
        <v>0.05</v>
      </c>
      <c r="D87" s="17">
        <v>0.3</v>
      </c>
      <c r="E87" s="17">
        <v>0.61</v>
      </c>
      <c r="F87" s="17">
        <v>0.79</v>
      </c>
      <c r="G87" s="17">
        <v>0.89</v>
      </c>
      <c r="H87" s="17">
        <v>0.95</v>
      </c>
      <c r="I87" s="17">
        <v>0.97</v>
      </c>
      <c r="J87" s="17">
        <v>1</v>
      </c>
    </row>
    <row r="88" spans="1:10" x14ac:dyDescent="0.35">
      <c r="A88" s="5" t="s">
        <v>249</v>
      </c>
      <c r="B88" s="16">
        <v>9985</v>
      </c>
      <c r="C88" s="17">
        <v>0.05</v>
      </c>
      <c r="D88" s="17">
        <v>0.35</v>
      </c>
      <c r="E88" s="17">
        <v>0.64</v>
      </c>
      <c r="F88" s="17">
        <v>0.78</v>
      </c>
      <c r="G88" s="17">
        <v>0.88</v>
      </c>
      <c r="H88" s="17">
        <v>0.94</v>
      </c>
      <c r="I88" s="17">
        <v>0.97</v>
      </c>
      <c r="J88" s="17">
        <v>1</v>
      </c>
    </row>
    <row r="89" spans="1:10" x14ac:dyDescent="0.35">
      <c r="A89" s="5" t="s">
        <v>250</v>
      </c>
      <c r="B89" s="16">
        <v>9730</v>
      </c>
      <c r="C89" s="17">
        <v>0.05</v>
      </c>
      <c r="D89" s="17">
        <v>0.44</v>
      </c>
      <c r="E89" s="17">
        <v>0.69</v>
      </c>
      <c r="F89" s="17">
        <v>0.82</v>
      </c>
      <c r="G89" s="17">
        <v>0.89</v>
      </c>
      <c r="H89" s="17">
        <v>0.94</v>
      </c>
      <c r="I89" s="17">
        <v>0.97</v>
      </c>
      <c r="J89" s="17">
        <v>1</v>
      </c>
    </row>
    <row r="90" spans="1:10" x14ac:dyDescent="0.35">
      <c r="A90" s="5" t="s">
        <v>251</v>
      </c>
      <c r="B90" s="16">
        <v>8110</v>
      </c>
      <c r="C90" s="17">
        <v>0.11</v>
      </c>
      <c r="D90" s="17">
        <v>0.49</v>
      </c>
      <c r="E90" s="17">
        <v>0.7</v>
      </c>
      <c r="F90" s="17">
        <v>0.83</v>
      </c>
      <c r="G90" s="17">
        <v>0.9</v>
      </c>
      <c r="H90" s="17">
        <v>0.94</v>
      </c>
      <c r="I90" s="17">
        <v>0.96</v>
      </c>
      <c r="J90" s="17">
        <v>1</v>
      </c>
    </row>
    <row r="91" spans="1:10" x14ac:dyDescent="0.35">
      <c r="A91" s="5" t="s">
        <v>252</v>
      </c>
      <c r="B91" s="16">
        <v>8540</v>
      </c>
      <c r="C91" s="17">
        <v>0.2</v>
      </c>
      <c r="D91" s="17">
        <v>0.47</v>
      </c>
      <c r="E91" s="17">
        <v>0.7</v>
      </c>
      <c r="F91" s="17">
        <v>0.84</v>
      </c>
      <c r="G91" s="17">
        <v>0.91</v>
      </c>
      <c r="H91" s="17">
        <v>0.95</v>
      </c>
      <c r="I91" s="17">
        <v>0.97</v>
      </c>
      <c r="J91" s="17">
        <v>1</v>
      </c>
    </row>
    <row r="92" spans="1:10" x14ac:dyDescent="0.35">
      <c r="A92" s="5" t="s">
        <v>253</v>
      </c>
      <c r="B92" s="16">
        <v>8440</v>
      </c>
      <c r="C92" s="17">
        <v>0.3</v>
      </c>
      <c r="D92" s="17">
        <v>0.55000000000000004</v>
      </c>
      <c r="E92" s="17">
        <v>0.74</v>
      </c>
      <c r="F92" s="17">
        <v>0.85</v>
      </c>
      <c r="G92" s="17">
        <v>0.91</v>
      </c>
      <c r="H92" s="17">
        <v>0.95</v>
      </c>
      <c r="I92" s="17">
        <v>0.97</v>
      </c>
      <c r="J92" s="17">
        <v>1</v>
      </c>
    </row>
    <row r="93" spans="1:10" x14ac:dyDescent="0.35">
      <c r="A93" s="5" t="s">
        <v>254</v>
      </c>
      <c r="B93" s="16">
        <v>8745</v>
      </c>
      <c r="C93" s="17">
        <v>0.32</v>
      </c>
      <c r="D93" s="17">
        <v>0.59</v>
      </c>
      <c r="E93" s="17">
        <v>0.75</v>
      </c>
      <c r="F93" s="17">
        <v>0.85</v>
      </c>
      <c r="G93" s="17">
        <v>0.91</v>
      </c>
      <c r="H93" s="17">
        <v>0.95</v>
      </c>
      <c r="I93" s="17">
        <v>0.97</v>
      </c>
      <c r="J93" s="17">
        <v>1</v>
      </c>
    </row>
    <row r="94" spans="1:10" x14ac:dyDescent="0.35">
      <c r="A94" s="29" t="s">
        <v>255</v>
      </c>
      <c r="B94" s="30">
        <v>7915</v>
      </c>
      <c r="C94" s="31">
        <v>0.28000000000000003</v>
      </c>
      <c r="D94" s="31">
        <v>0.56000000000000005</v>
      </c>
      <c r="E94" s="31">
        <v>0.77</v>
      </c>
      <c r="F94" s="31">
        <v>0.86</v>
      </c>
      <c r="G94" s="31">
        <v>0.92</v>
      </c>
      <c r="H94" s="31">
        <v>0.95</v>
      </c>
      <c r="I94" s="31">
        <v>0.97</v>
      </c>
      <c r="J94" s="31">
        <v>1</v>
      </c>
    </row>
    <row r="95" spans="1:10" x14ac:dyDescent="0.35">
      <c r="A95" s="12" t="s">
        <v>256</v>
      </c>
      <c r="B95" s="13">
        <v>5</v>
      </c>
      <c r="C95" s="14">
        <v>1</v>
      </c>
      <c r="D95" s="14">
        <v>1</v>
      </c>
      <c r="E95" s="14">
        <v>1</v>
      </c>
      <c r="F95" s="14">
        <v>1</v>
      </c>
      <c r="G95" s="14">
        <v>1</v>
      </c>
      <c r="H95" s="14">
        <v>1</v>
      </c>
      <c r="I95" s="14">
        <v>1</v>
      </c>
      <c r="J95" s="14">
        <v>1</v>
      </c>
    </row>
    <row r="96" spans="1:10" x14ac:dyDescent="0.35">
      <c r="A96" s="12" t="s">
        <v>257</v>
      </c>
      <c r="B96" s="13">
        <v>28120</v>
      </c>
      <c r="C96" s="14">
        <v>0.02</v>
      </c>
      <c r="D96" s="14">
        <v>0.12</v>
      </c>
      <c r="E96" s="14">
        <v>0.33</v>
      </c>
      <c r="F96" s="14">
        <v>0.59</v>
      </c>
      <c r="G96" s="14">
        <v>0.82</v>
      </c>
      <c r="H96" s="14">
        <v>0.94</v>
      </c>
      <c r="I96" s="14">
        <v>0.99</v>
      </c>
      <c r="J96" s="14">
        <v>1</v>
      </c>
    </row>
    <row r="97" spans="1:10" x14ac:dyDescent="0.35">
      <c r="A97" s="12" t="s">
        <v>258</v>
      </c>
      <c r="B97" s="13">
        <v>119950</v>
      </c>
      <c r="C97" s="14">
        <v>0.03</v>
      </c>
      <c r="D97" s="14">
        <v>0.15</v>
      </c>
      <c r="E97" s="14">
        <v>0.3</v>
      </c>
      <c r="F97" s="14">
        <v>0.52</v>
      </c>
      <c r="G97" s="14">
        <v>0.71</v>
      </c>
      <c r="H97" s="14">
        <v>0.85</v>
      </c>
      <c r="I97" s="14">
        <v>0.93</v>
      </c>
      <c r="J97" s="14">
        <v>1</v>
      </c>
    </row>
    <row r="98" spans="1:10" x14ac:dyDescent="0.35">
      <c r="A98" s="12" t="s">
        <v>259</v>
      </c>
      <c r="B98" s="13">
        <v>104595</v>
      </c>
      <c r="C98" s="14">
        <v>0.11</v>
      </c>
      <c r="D98" s="14">
        <v>0.41</v>
      </c>
      <c r="E98" s="14">
        <v>0.65</v>
      </c>
      <c r="F98" s="14">
        <v>0.82</v>
      </c>
      <c r="G98" s="14">
        <v>0.9</v>
      </c>
      <c r="H98" s="14">
        <v>0.95</v>
      </c>
      <c r="I98" s="14">
        <v>0.97</v>
      </c>
      <c r="J98" s="14">
        <v>1</v>
      </c>
    </row>
    <row r="99" spans="1:10" x14ac:dyDescent="0.35">
      <c r="A99" s="12" t="s">
        <v>260</v>
      </c>
      <c r="B99" s="13">
        <v>7915</v>
      </c>
      <c r="C99" s="14">
        <v>0.28000000000000003</v>
      </c>
      <c r="D99" s="14">
        <v>0.56000000000000005</v>
      </c>
      <c r="E99" s="14">
        <v>0.77</v>
      </c>
      <c r="F99" s="14">
        <v>0.86</v>
      </c>
      <c r="G99" s="14">
        <v>0.92</v>
      </c>
      <c r="H99" s="14">
        <v>0.95</v>
      </c>
      <c r="I99" s="14">
        <v>0.97</v>
      </c>
      <c r="J99" s="14">
        <v>1</v>
      </c>
    </row>
    <row r="100" spans="1:10" x14ac:dyDescent="0.35">
      <c r="A100" t="s">
        <v>38</v>
      </c>
      <c r="B100" t="s">
        <v>39</v>
      </c>
    </row>
    <row r="101" spans="1:10" x14ac:dyDescent="0.35">
      <c r="A101" t="s">
        <v>40</v>
      </c>
      <c r="B101" t="s">
        <v>41</v>
      </c>
    </row>
    <row r="102" spans="1:10" x14ac:dyDescent="0.35">
      <c r="A102" t="s">
        <v>58</v>
      </c>
      <c r="B102" t="s">
        <v>59</v>
      </c>
    </row>
    <row r="103" spans="1:10" x14ac:dyDescent="0.35">
      <c r="A103" t="s">
        <v>80</v>
      </c>
      <c r="B103" t="s">
        <v>81</v>
      </c>
    </row>
    <row r="104" spans="1:10" x14ac:dyDescent="0.35">
      <c r="A104" t="s">
        <v>82</v>
      </c>
      <c r="B104" t="s">
        <v>83</v>
      </c>
    </row>
    <row r="105" spans="1:10" x14ac:dyDescent="0.35">
      <c r="A105" t="s">
        <v>84</v>
      </c>
      <c r="B105" t="s">
        <v>85</v>
      </c>
    </row>
    <row r="106" spans="1:10" x14ac:dyDescent="0.35">
      <c r="A106" t="s">
        <v>86</v>
      </c>
      <c r="B106" t="s">
        <v>87</v>
      </c>
    </row>
    <row r="107" spans="1:10" x14ac:dyDescent="0.35">
      <c r="A107" t="s">
        <v>88</v>
      </c>
      <c r="B107" t="s">
        <v>89</v>
      </c>
    </row>
    <row r="108" spans="1:10" x14ac:dyDescent="0.35">
      <c r="A108" t="s">
        <v>90</v>
      </c>
      <c r="B108" t="s">
        <v>91</v>
      </c>
    </row>
    <row r="109" spans="1:10" x14ac:dyDescent="0.35">
      <c r="A109" t="s">
        <v>92</v>
      </c>
      <c r="B109" t="s">
        <v>93</v>
      </c>
    </row>
    <row r="110" spans="1:10" x14ac:dyDescent="0.35">
      <c r="A110" t="s">
        <v>94</v>
      </c>
      <c r="B110" t="s">
        <v>95</v>
      </c>
    </row>
    <row r="111" spans="1:10" x14ac:dyDescent="0.35">
      <c r="A111" t="s">
        <v>198</v>
      </c>
      <c r="B111" t="s">
        <v>199</v>
      </c>
    </row>
  </sheetData>
  <conditionalFormatting sqref="B9:K9 C56:J99">
    <cfRule type="dataBar" priority="1">
      <dataBar>
        <cfvo type="num" val="0"/>
        <cfvo type="num" val="1"/>
        <color theme="7" tint="0.39997558519241921"/>
      </dataBar>
      <extLst>
        <ext xmlns:x14="http://schemas.microsoft.com/office/spreadsheetml/2009/9/main" uri="{B025F937-C7B1-47D3-B67F-A62EFF666E3E}">
          <x14:id>{6F81F752-A446-4188-B81E-5AF0824CA8BF}</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6F81F752-A446-4188-B81E-5AF0824CA8BF}">
            <x14:dataBar minLength="0" maxLength="100" gradient="0">
              <x14:cfvo type="num">
                <xm:f>0</xm:f>
              </x14:cfvo>
              <x14:cfvo type="num">
                <xm:f>1</xm:f>
              </x14:cfvo>
              <x14:negativeFillColor rgb="FFFF0000"/>
              <x14:axisColor rgb="FF000000"/>
            </x14:dataBar>
          </x14:cfRule>
          <xm:sqref>B9:K9 C56:J99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68"/>
  <sheetViews>
    <sheetView showGridLines="0" zoomScaleNormal="100" workbookViewId="0"/>
  </sheetViews>
  <sheetFormatPr defaultColWidth="11.1640625" defaultRowHeight="15.5" x14ac:dyDescent="0.35"/>
  <cols>
    <col min="1" max="1" width="40.1640625" customWidth="1"/>
    <col min="2" max="3" width="20.6640625" customWidth="1"/>
  </cols>
  <sheetData>
    <row r="1" spans="1:3" ht="19.5" x14ac:dyDescent="0.45">
      <c r="A1" s="2" t="s">
        <v>383</v>
      </c>
    </row>
    <row r="2" spans="1:3" x14ac:dyDescent="0.35">
      <c r="A2" t="s">
        <v>201</v>
      </c>
    </row>
    <row r="3" spans="1:3" x14ac:dyDescent="0.35">
      <c r="A3" t="s">
        <v>202</v>
      </c>
    </row>
    <row r="4" spans="1:3" x14ac:dyDescent="0.35">
      <c r="A4" t="s">
        <v>384</v>
      </c>
    </row>
    <row r="5" spans="1:3" x14ac:dyDescent="0.35">
      <c r="A5" t="s">
        <v>204</v>
      </c>
    </row>
    <row r="6" spans="1:3" ht="46.5" x14ac:dyDescent="0.35">
      <c r="A6" s="83" t="s">
        <v>361</v>
      </c>
      <c r="B6" s="84" t="s">
        <v>210</v>
      </c>
      <c r="C6" s="85" t="s">
        <v>385</v>
      </c>
    </row>
    <row r="7" spans="1:3" x14ac:dyDescent="0.35">
      <c r="A7" s="23" t="s">
        <v>217</v>
      </c>
      <c r="B7" s="24">
        <v>7080</v>
      </c>
      <c r="C7" s="37">
        <v>2</v>
      </c>
    </row>
    <row r="8" spans="1:3" x14ac:dyDescent="0.35">
      <c r="A8" s="5" t="s">
        <v>386</v>
      </c>
      <c r="B8" s="38" t="s">
        <v>554</v>
      </c>
      <c r="C8" s="39" t="s">
        <v>554</v>
      </c>
    </row>
    <row r="9" spans="1:3" x14ac:dyDescent="0.35">
      <c r="A9" s="29" t="s">
        <v>387</v>
      </c>
      <c r="B9" s="40" t="s">
        <v>554</v>
      </c>
      <c r="C9" s="41" t="s">
        <v>554</v>
      </c>
    </row>
    <row r="10" spans="1:3" x14ac:dyDescent="0.35">
      <c r="A10" s="29" t="s">
        <v>388</v>
      </c>
      <c r="B10" s="80">
        <v>0.02</v>
      </c>
      <c r="C10" s="42" t="s">
        <v>372</v>
      </c>
    </row>
    <row r="11" spans="1:3" x14ac:dyDescent="0.35">
      <c r="A11" s="5" t="s">
        <v>389</v>
      </c>
      <c r="B11" s="38" t="s">
        <v>554</v>
      </c>
      <c r="C11" s="39" t="s">
        <v>554</v>
      </c>
    </row>
    <row r="12" spans="1:3" x14ac:dyDescent="0.35">
      <c r="A12" s="29" t="s">
        <v>390</v>
      </c>
      <c r="B12" s="40" t="s">
        <v>554</v>
      </c>
      <c r="C12" s="41" t="s">
        <v>554</v>
      </c>
    </row>
    <row r="13" spans="1:3" x14ac:dyDescent="0.35">
      <c r="A13" s="5" t="s">
        <v>218</v>
      </c>
      <c r="B13" s="16">
        <v>5</v>
      </c>
      <c r="C13" s="43">
        <v>5</v>
      </c>
    </row>
    <row r="14" spans="1:3" x14ac:dyDescent="0.35">
      <c r="A14" s="5" t="s">
        <v>219</v>
      </c>
      <c r="B14" s="16">
        <v>15</v>
      </c>
      <c r="C14" s="43">
        <v>4</v>
      </c>
    </row>
    <row r="15" spans="1:3" x14ac:dyDescent="0.35">
      <c r="A15" s="5" t="s">
        <v>220</v>
      </c>
      <c r="B15" s="16">
        <v>15</v>
      </c>
      <c r="C15" s="43">
        <v>2</v>
      </c>
    </row>
    <row r="16" spans="1:3" x14ac:dyDescent="0.35">
      <c r="A16" s="5" t="s">
        <v>221</v>
      </c>
      <c r="B16" s="16">
        <v>15</v>
      </c>
      <c r="C16" s="43">
        <v>2</v>
      </c>
    </row>
    <row r="17" spans="1:3" x14ac:dyDescent="0.35">
      <c r="A17" s="5" t="s">
        <v>222</v>
      </c>
      <c r="B17" s="16">
        <v>35</v>
      </c>
      <c r="C17" s="43">
        <v>2</v>
      </c>
    </row>
    <row r="18" spans="1:3" x14ac:dyDescent="0.35">
      <c r="A18" s="5" t="s">
        <v>223</v>
      </c>
      <c r="B18" s="16">
        <v>120</v>
      </c>
      <c r="C18" s="43">
        <v>2</v>
      </c>
    </row>
    <row r="19" spans="1:3" x14ac:dyDescent="0.35">
      <c r="A19" s="5" t="s">
        <v>224</v>
      </c>
      <c r="B19" s="16">
        <v>210</v>
      </c>
      <c r="C19" s="43">
        <v>2</v>
      </c>
    </row>
    <row r="20" spans="1:3" x14ac:dyDescent="0.35">
      <c r="A20" s="5" t="s">
        <v>225</v>
      </c>
      <c r="B20" s="16">
        <v>200</v>
      </c>
      <c r="C20" s="43">
        <v>2</v>
      </c>
    </row>
    <row r="21" spans="1:3" x14ac:dyDescent="0.35">
      <c r="A21" s="5" t="s">
        <v>226</v>
      </c>
      <c r="B21" s="16">
        <v>225</v>
      </c>
      <c r="C21" s="43">
        <v>2</v>
      </c>
    </row>
    <row r="22" spans="1:3" x14ac:dyDescent="0.35">
      <c r="A22" s="5" t="s">
        <v>227</v>
      </c>
      <c r="B22" s="16">
        <v>200</v>
      </c>
      <c r="C22" s="43">
        <v>3</v>
      </c>
    </row>
    <row r="23" spans="1:3" x14ac:dyDescent="0.35">
      <c r="A23" s="5" t="s">
        <v>228</v>
      </c>
      <c r="B23" s="16">
        <v>215</v>
      </c>
      <c r="C23" s="43">
        <v>3</v>
      </c>
    </row>
    <row r="24" spans="1:3" x14ac:dyDescent="0.35">
      <c r="A24" s="5" t="s">
        <v>229</v>
      </c>
      <c r="B24" s="16">
        <v>225</v>
      </c>
      <c r="C24" s="43">
        <v>3</v>
      </c>
    </row>
    <row r="25" spans="1:3" x14ac:dyDescent="0.35">
      <c r="A25" s="5" t="s">
        <v>230</v>
      </c>
      <c r="B25" s="16">
        <v>260</v>
      </c>
      <c r="C25" s="43">
        <v>3</v>
      </c>
    </row>
    <row r="26" spans="1:3" x14ac:dyDescent="0.35">
      <c r="A26" s="5" t="s">
        <v>231</v>
      </c>
      <c r="B26" s="16">
        <v>185</v>
      </c>
      <c r="C26" s="43">
        <v>2</v>
      </c>
    </row>
    <row r="27" spans="1:3" x14ac:dyDescent="0.35">
      <c r="A27" s="5" t="s">
        <v>232</v>
      </c>
      <c r="B27" s="16">
        <v>260</v>
      </c>
      <c r="C27" s="43">
        <v>3</v>
      </c>
    </row>
    <row r="28" spans="1:3" x14ac:dyDescent="0.35">
      <c r="A28" s="5" t="s">
        <v>233</v>
      </c>
      <c r="B28" s="16">
        <v>215</v>
      </c>
      <c r="C28" s="43">
        <v>4</v>
      </c>
    </row>
    <row r="29" spans="1:3" x14ac:dyDescent="0.35">
      <c r="A29" s="5" t="s">
        <v>234</v>
      </c>
      <c r="B29" s="16">
        <v>220</v>
      </c>
      <c r="C29" s="43">
        <v>2</v>
      </c>
    </row>
    <row r="30" spans="1:3" x14ac:dyDescent="0.35">
      <c r="A30" s="5" t="s">
        <v>235</v>
      </c>
      <c r="B30" s="16">
        <v>255</v>
      </c>
      <c r="C30" s="43">
        <v>3</v>
      </c>
    </row>
    <row r="31" spans="1:3" x14ac:dyDescent="0.35">
      <c r="A31" s="5" t="s">
        <v>236</v>
      </c>
      <c r="B31" s="16">
        <v>220</v>
      </c>
      <c r="C31" s="43">
        <v>3</v>
      </c>
    </row>
    <row r="32" spans="1:3" x14ac:dyDescent="0.35">
      <c r="A32" s="5" t="s">
        <v>237</v>
      </c>
      <c r="B32" s="16">
        <v>265</v>
      </c>
      <c r="C32" s="43">
        <v>4</v>
      </c>
    </row>
    <row r="33" spans="1:3" x14ac:dyDescent="0.35">
      <c r="A33" s="5" t="s">
        <v>238</v>
      </c>
      <c r="B33" s="16">
        <v>235</v>
      </c>
      <c r="C33" s="43">
        <v>3</v>
      </c>
    </row>
    <row r="34" spans="1:3" x14ac:dyDescent="0.35">
      <c r="A34" s="5" t="s">
        <v>239</v>
      </c>
      <c r="B34" s="16">
        <v>210</v>
      </c>
      <c r="C34" s="43">
        <v>2</v>
      </c>
    </row>
    <row r="35" spans="1:3" x14ac:dyDescent="0.35">
      <c r="A35" s="5" t="s">
        <v>240</v>
      </c>
      <c r="B35" s="16">
        <v>190</v>
      </c>
      <c r="C35" s="43">
        <v>3</v>
      </c>
    </row>
    <row r="36" spans="1:3" x14ac:dyDescent="0.35">
      <c r="A36" s="5" t="s">
        <v>241</v>
      </c>
      <c r="B36" s="16">
        <v>250</v>
      </c>
      <c r="C36" s="43">
        <v>3</v>
      </c>
    </row>
    <row r="37" spans="1:3" x14ac:dyDescent="0.35">
      <c r="A37" s="5" t="s">
        <v>242</v>
      </c>
      <c r="B37" s="16">
        <v>205</v>
      </c>
      <c r="C37" s="43">
        <v>2</v>
      </c>
    </row>
    <row r="38" spans="1:3" x14ac:dyDescent="0.35">
      <c r="A38" s="5" t="s">
        <v>243</v>
      </c>
      <c r="B38" s="16">
        <v>220</v>
      </c>
      <c r="C38" s="43">
        <v>2</v>
      </c>
    </row>
    <row r="39" spans="1:3" x14ac:dyDescent="0.35">
      <c r="A39" s="5" t="s">
        <v>244</v>
      </c>
      <c r="B39" s="16">
        <v>260</v>
      </c>
      <c r="C39" s="43">
        <v>2</v>
      </c>
    </row>
    <row r="40" spans="1:3" x14ac:dyDescent="0.35">
      <c r="A40" s="5" t="s">
        <v>245</v>
      </c>
      <c r="B40" s="16">
        <v>180</v>
      </c>
      <c r="C40" s="43">
        <v>1</v>
      </c>
    </row>
    <row r="41" spans="1:3" x14ac:dyDescent="0.35">
      <c r="A41" s="5" t="s">
        <v>246</v>
      </c>
      <c r="B41" s="16">
        <v>215</v>
      </c>
      <c r="C41" s="43">
        <v>1</v>
      </c>
    </row>
    <row r="42" spans="1:3" x14ac:dyDescent="0.35">
      <c r="A42" s="5" t="s">
        <v>247</v>
      </c>
      <c r="B42" s="16">
        <v>210</v>
      </c>
      <c r="C42" s="43">
        <v>2</v>
      </c>
    </row>
    <row r="43" spans="1:3" x14ac:dyDescent="0.35">
      <c r="A43" s="5" t="s">
        <v>248</v>
      </c>
      <c r="B43" s="16">
        <v>180</v>
      </c>
      <c r="C43" s="43">
        <v>2</v>
      </c>
    </row>
    <row r="44" spans="1:3" x14ac:dyDescent="0.35">
      <c r="A44" s="5" t="s">
        <v>249</v>
      </c>
      <c r="B44" s="16">
        <v>205</v>
      </c>
      <c r="C44" s="43">
        <v>2</v>
      </c>
    </row>
    <row r="45" spans="1:3" x14ac:dyDescent="0.35">
      <c r="A45" s="5" t="s">
        <v>250</v>
      </c>
      <c r="B45" s="16">
        <v>190</v>
      </c>
      <c r="C45" s="43">
        <v>2</v>
      </c>
    </row>
    <row r="46" spans="1:3" x14ac:dyDescent="0.35">
      <c r="A46" s="5" t="s">
        <v>251</v>
      </c>
      <c r="B46" s="16">
        <v>200</v>
      </c>
      <c r="C46" s="43">
        <v>2</v>
      </c>
    </row>
    <row r="47" spans="1:3" x14ac:dyDescent="0.35">
      <c r="A47" s="5" t="s">
        <v>252</v>
      </c>
      <c r="B47" s="16">
        <v>175</v>
      </c>
      <c r="C47" s="43">
        <v>2</v>
      </c>
    </row>
    <row r="48" spans="1:3" x14ac:dyDescent="0.35">
      <c r="A48" s="5" t="s">
        <v>253</v>
      </c>
      <c r="B48" s="16">
        <v>200</v>
      </c>
      <c r="C48" s="43">
        <v>2</v>
      </c>
    </row>
    <row r="49" spans="1:3" x14ac:dyDescent="0.35">
      <c r="A49" s="5" t="s">
        <v>254</v>
      </c>
      <c r="B49" s="16">
        <v>190</v>
      </c>
      <c r="C49" s="43">
        <v>2</v>
      </c>
    </row>
    <row r="50" spans="1:3" x14ac:dyDescent="0.35">
      <c r="A50" s="29" t="s">
        <v>255</v>
      </c>
      <c r="B50" s="30">
        <v>205</v>
      </c>
      <c r="C50" s="42">
        <v>2</v>
      </c>
    </row>
    <row r="51" spans="1:3" x14ac:dyDescent="0.35">
      <c r="A51" s="12" t="s">
        <v>256</v>
      </c>
      <c r="B51" s="13">
        <v>5</v>
      </c>
      <c r="C51" s="44">
        <v>5</v>
      </c>
    </row>
    <row r="52" spans="1:3" x14ac:dyDescent="0.35">
      <c r="A52" s="12" t="s">
        <v>257</v>
      </c>
      <c r="B52" s="13">
        <v>1735</v>
      </c>
      <c r="C52" s="44">
        <v>2</v>
      </c>
    </row>
    <row r="53" spans="1:3" x14ac:dyDescent="0.35">
      <c r="A53" s="12" t="s">
        <v>258</v>
      </c>
      <c r="B53" s="13">
        <v>2715</v>
      </c>
      <c r="C53" s="44">
        <v>3</v>
      </c>
    </row>
    <row r="54" spans="1:3" x14ac:dyDescent="0.35">
      <c r="A54" s="12" t="s">
        <v>259</v>
      </c>
      <c r="B54" s="13">
        <v>2425</v>
      </c>
      <c r="C54" s="44">
        <v>2</v>
      </c>
    </row>
    <row r="55" spans="1:3" x14ac:dyDescent="0.35">
      <c r="A55" s="12" t="s">
        <v>260</v>
      </c>
      <c r="B55" s="13">
        <v>205</v>
      </c>
      <c r="C55" s="44">
        <v>2</v>
      </c>
    </row>
    <row r="56" spans="1:3" x14ac:dyDescent="0.35">
      <c r="A56" t="s">
        <v>38</v>
      </c>
      <c r="B56" t="s">
        <v>39</v>
      </c>
    </row>
    <row r="57" spans="1:3" x14ac:dyDescent="0.35">
      <c r="A57" t="s">
        <v>40</v>
      </c>
      <c r="B57" t="s">
        <v>41</v>
      </c>
    </row>
    <row r="58" spans="1:3" x14ac:dyDescent="0.35">
      <c r="A58" t="s">
        <v>58</v>
      </c>
      <c r="B58" t="s">
        <v>59</v>
      </c>
    </row>
    <row r="59" spans="1:3" x14ac:dyDescent="0.35">
      <c r="A59" t="s">
        <v>80</v>
      </c>
      <c r="B59" t="s">
        <v>81</v>
      </c>
    </row>
    <row r="60" spans="1:3" x14ac:dyDescent="0.35">
      <c r="A60" t="s">
        <v>82</v>
      </c>
      <c r="B60" t="s">
        <v>83</v>
      </c>
    </row>
    <row r="61" spans="1:3" x14ac:dyDescent="0.35">
      <c r="A61" t="s">
        <v>88</v>
      </c>
      <c r="B61" t="s">
        <v>89</v>
      </c>
    </row>
    <row r="62" spans="1:3" x14ac:dyDescent="0.35">
      <c r="A62" t="s">
        <v>90</v>
      </c>
      <c r="B62" t="s">
        <v>91</v>
      </c>
    </row>
    <row r="63" spans="1:3" x14ac:dyDescent="0.35">
      <c r="A63" t="s">
        <v>92</v>
      </c>
      <c r="B63" t="s">
        <v>93</v>
      </c>
    </row>
    <row r="64" spans="1:3" x14ac:dyDescent="0.35">
      <c r="A64" t="s">
        <v>94</v>
      </c>
      <c r="B64" t="s">
        <v>95</v>
      </c>
    </row>
    <row r="65" spans="1:2" x14ac:dyDescent="0.35">
      <c r="A65" t="s">
        <v>168</v>
      </c>
      <c r="B65" t="s">
        <v>169</v>
      </c>
    </row>
    <row r="66" spans="1:2" x14ac:dyDescent="0.35">
      <c r="A66" t="s">
        <v>170</v>
      </c>
      <c r="B66" t="s">
        <v>171</v>
      </c>
    </row>
    <row r="67" spans="1:2" x14ac:dyDescent="0.35">
      <c r="A67" t="s">
        <v>172</v>
      </c>
      <c r="B67" t="s">
        <v>173</v>
      </c>
    </row>
    <row r="68" spans="1:2" x14ac:dyDescent="0.35">
      <c r="A68" t="s">
        <v>565</v>
      </c>
      <c r="B68" t="s">
        <v>566</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45"/>
  <sheetViews>
    <sheetView showGridLines="0" zoomScaleNormal="100" workbookViewId="0"/>
  </sheetViews>
  <sheetFormatPr defaultColWidth="11.1640625" defaultRowHeight="15.5" x14ac:dyDescent="0.35"/>
  <cols>
    <col min="1" max="1" width="20.6640625" customWidth="1"/>
    <col min="2" max="2" width="25.4140625" customWidth="1"/>
    <col min="3" max="12" width="20.6640625" customWidth="1"/>
  </cols>
  <sheetData>
    <row r="1" spans="1:12" ht="19.5" x14ac:dyDescent="0.45">
      <c r="A1" s="2" t="s">
        <v>391</v>
      </c>
    </row>
    <row r="2" spans="1:12" x14ac:dyDescent="0.35">
      <c r="A2" t="s">
        <v>201</v>
      </c>
    </row>
    <row r="3" spans="1:12" x14ac:dyDescent="0.35">
      <c r="A3" t="s">
        <v>202</v>
      </c>
    </row>
    <row r="4" spans="1:12" x14ac:dyDescent="0.35">
      <c r="A4" t="s">
        <v>392</v>
      </c>
    </row>
    <row r="5" spans="1:12" x14ac:dyDescent="0.35">
      <c r="A5" t="s">
        <v>204</v>
      </c>
    </row>
    <row r="6" spans="1:12" ht="62" x14ac:dyDescent="0.35">
      <c r="A6" s="83" t="s">
        <v>393</v>
      </c>
      <c r="B6" s="84" t="s">
        <v>205</v>
      </c>
      <c r="C6" s="84" t="s">
        <v>394</v>
      </c>
      <c r="D6" s="84" t="s">
        <v>395</v>
      </c>
      <c r="E6" s="84" t="s">
        <v>396</v>
      </c>
      <c r="F6" s="84" t="s">
        <v>397</v>
      </c>
      <c r="G6" s="84" t="s">
        <v>398</v>
      </c>
      <c r="H6" s="84" t="s">
        <v>399</v>
      </c>
      <c r="I6" s="84" t="s">
        <v>400</v>
      </c>
      <c r="J6" s="84" t="s">
        <v>401</v>
      </c>
      <c r="K6" s="84" t="s">
        <v>402</v>
      </c>
      <c r="L6" s="85" t="s">
        <v>403</v>
      </c>
    </row>
    <row r="7" spans="1:12" x14ac:dyDescent="0.35">
      <c r="A7" s="23" t="s">
        <v>404</v>
      </c>
      <c r="B7" s="48" t="s">
        <v>217</v>
      </c>
      <c r="C7" s="24">
        <v>14866245</v>
      </c>
      <c r="D7" s="24">
        <v>8354610</v>
      </c>
      <c r="E7" s="24">
        <v>6511635</v>
      </c>
      <c r="F7" s="49">
        <v>3611035320</v>
      </c>
      <c r="G7" s="49">
        <v>2489570540</v>
      </c>
      <c r="H7" s="52">
        <v>1121464780</v>
      </c>
      <c r="I7" s="25">
        <v>0.69</v>
      </c>
      <c r="J7" s="25">
        <v>0.31</v>
      </c>
      <c r="K7" s="24">
        <v>902955</v>
      </c>
      <c r="L7" s="56">
        <v>220075880</v>
      </c>
    </row>
    <row r="8" spans="1:12" x14ac:dyDescent="0.35">
      <c r="A8" s="5" t="s">
        <v>404</v>
      </c>
      <c r="B8" s="8" t="s">
        <v>218</v>
      </c>
      <c r="C8" s="16">
        <v>0</v>
      </c>
      <c r="D8" s="16">
        <v>0</v>
      </c>
      <c r="E8" s="16">
        <v>0</v>
      </c>
      <c r="F8" s="47">
        <v>0</v>
      </c>
      <c r="G8" s="47">
        <v>0</v>
      </c>
      <c r="H8" s="53">
        <v>0</v>
      </c>
      <c r="I8" s="17" t="s">
        <v>372</v>
      </c>
      <c r="J8" s="17" t="s">
        <v>372</v>
      </c>
      <c r="K8" s="16">
        <v>0</v>
      </c>
      <c r="L8" s="57">
        <v>0</v>
      </c>
    </row>
    <row r="9" spans="1:12" x14ac:dyDescent="0.35">
      <c r="A9" s="5" t="s">
        <v>404</v>
      </c>
      <c r="B9" s="8" t="s">
        <v>219</v>
      </c>
      <c r="C9" s="16">
        <v>180</v>
      </c>
      <c r="D9" s="16">
        <v>90</v>
      </c>
      <c r="E9" s="16">
        <v>90</v>
      </c>
      <c r="F9" s="47">
        <v>12390</v>
      </c>
      <c r="G9" s="47">
        <v>7350</v>
      </c>
      <c r="H9" s="53">
        <v>5040</v>
      </c>
      <c r="I9" s="17">
        <v>0.59</v>
      </c>
      <c r="J9" s="17">
        <v>0.41</v>
      </c>
      <c r="K9" s="16">
        <v>0</v>
      </c>
      <c r="L9" s="57">
        <v>0</v>
      </c>
    </row>
    <row r="10" spans="1:12" x14ac:dyDescent="0.35">
      <c r="A10" s="5" t="s">
        <v>404</v>
      </c>
      <c r="B10" s="8" t="s">
        <v>220</v>
      </c>
      <c r="C10" s="16">
        <v>470</v>
      </c>
      <c r="D10" s="16">
        <v>240</v>
      </c>
      <c r="E10" s="16">
        <v>230</v>
      </c>
      <c r="F10" s="47">
        <v>53470</v>
      </c>
      <c r="G10" s="47">
        <v>33890</v>
      </c>
      <c r="H10" s="53">
        <v>19580</v>
      </c>
      <c r="I10" s="17">
        <v>0.63</v>
      </c>
      <c r="J10" s="17">
        <v>0.37</v>
      </c>
      <c r="K10" s="16">
        <v>0</v>
      </c>
      <c r="L10" s="57">
        <v>0</v>
      </c>
    </row>
    <row r="11" spans="1:12" x14ac:dyDescent="0.35">
      <c r="A11" s="5" t="s">
        <v>404</v>
      </c>
      <c r="B11" s="8" t="s">
        <v>221</v>
      </c>
      <c r="C11" s="16">
        <v>1080</v>
      </c>
      <c r="D11" s="16">
        <v>565</v>
      </c>
      <c r="E11" s="16">
        <v>515</v>
      </c>
      <c r="F11" s="47">
        <v>172100</v>
      </c>
      <c r="G11" s="47">
        <v>111760</v>
      </c>
      <c r="H11" s="53">
        <v>60340</v>
      </c>
      <c r="I11" s="17">
        <v>0.65</v>
      </c>
      <c r="J11" s="17">
        <v>0.35</v>
      </c>
      <c r="K11" s="16" t="s">
        <v>261</v>
      </c>
      <c r="L11" s="57">
        <v>260</v>
      </c>
    </row>
    <row r="12" spans="1:12" x14ac:dyDescent="0.35">
      <c r="A12" s="5" t="s">
        <v>404</v>
      </c>
      <c r="B12" s="8" t="s">
        <v>222</v>
      </c>
      <c r="C12" s="16">
        <v>2355</v>
      </c>
      <c r="D12" s="16">
        <v>1260</v>
      </c>
      <c r="E12" s="16">
        <v>1100</v>
      </c>
      <c r="F12" s="47">
        <v>429630</v>
      </c>
      <c r="G12" s="47">
        <v>287950</v>
      </c>
      <c r="H12" s="53">
        <v>141670</v>
      </c>
      <c r="I12" s="17">
        <v>0.67</v>
      </c>
      <c r="J12" s="17">
        <v>0.33</v>
      </c>
      <c r="K12" s="16" t="s">
        <v>261</v>
      </c>
      <c r="L12" s="57">
        <v>520</v>
      </c>
    </row>
    <row r="13" spans="1:12" x14ac:dyDescent="0.35">
      <c r="A13" s="5" t="s">
        <v>404</v>
      </c>
      <c r="B13" s="8" t="s">
        <v>223</v>
      </c>
      <c r="C13" s="16">
        <v>5610</v>
      </c>
      <c r="D13" s="16">
        <v>2985</v>
      </c>
      <c r="E13" s="16">
        <v>2630</v>
      </c>
      <c r="F13" s="47">
        <v>1043580</v>
      </c>
      <c r="G13" s="47">
        <v>691880</v>
      </c>
      <c r="H13" s="53">
        <v>351700</v>
      </c>
      <c r="I13" s="17">
        <v>0.66</v>
      </c>
      <c r="J13" s="17">
        <v>0.34</v>
      </c>
      <c r="K13" s="16">
        <v>15</v>
      </c>
      <c r="L13" s="57">
        <v>1290</v>
      </c>
    </row>
    <row r="14" spans="1:12" x14ac:dyDescent="0.35">
      <c r="A14" s="5" t="s">
        <v>404</v>
      </c>
      <c r="B14" s="8" t="s">
        <v>224</v>
      </c>
      <c r="C14" s="16">
        <v>10975</v>
      </c>
      <c r="D14" s="16">
        <v>5755</v>
      </c>
      <c r="E14" s="16">
        <v>5225</v>
      </c>
      <c r="F14" s="47">
        <v>1853170</v>
      </c>
      <c r="G14" s="47">
        <v>1227690</v>
      </c>
      <c r="H14" s="53">
        <v>625480</v>
      </c>
      <c r="I14" s="17">
        <v>0.66</v>
      </c>
      <c r="J14" s="17">
        <v>0.34</v>
      </c>
      <c r="K14" s="16">
        <v>175</v>
      </c>
      <c r="L14" s="57">
        <v>11560</v>
      </c>
    </row>
    <row r="15" spans="1:12" x14ac:dyDescent="0.35">
      <c r="A15" s="5" t="s">
        <v>404</v>
      </c>
      <c r="B15" s="8" t="s">
        <v>225</v>
      </c>
      <c r="C15" s="16">
        <v>17285</v>
      </c>
      <c r="D15" s="16">
        <v>9085</v>
      </c>
      <c r="E15" s="16">
        <v>8200</v>
      </c>
      <c r="F15" s="47">
        <v>3020080</v>
      </c>
      <c r="G15" s="47">
        <v>2017120</v>
      </c>
      <c r="H15" s="53">
        <v>1002960</v>
      </c>
      <c r="I15" s="17">
        <v>0.67</v>
      </c>
      <c r="J15" s="17">
        <v>0.33</v>
      </c>
      <c r="K15" s="16">
        <v>250</v>
      </c>
      <c r="L15" s="57">
        <v>17480</v>
      </c>
    </row>
    <row r="16" spans="1:12" x14ac:dyDescent="0.35">
      <c r="A16" s="5" t="s">
        <v>404</v>
      </c>
      <c r="B16" s="8" t="s">
        <v>226</v>
      </c>
      <c r="C16" s="16">
        <v>30405</v>
      </c>
      <c r="D16" s="16">
        <v>16085</v>
      </c>
      <c r="E16" s="16">
        <v>14320</v>
      </c>
      <c r="F16" s="47">
        <v>5612830</v>
      </c>
      <c r="G16" s="47">
        <v>3739910</v>
      </c>
      <c r="H16" s="53">
        <v>1872920</v>
      </c>
      <c r="I16" s="17">
        <v>0.67</v>
      </c>
      <c r="J16" s="17">
        <v>0.33</v>
      </c>
      <c r="K16" s="16">
        <v>375</v>
      </c>
      <c r="L16" s="57">
        <v>28760</v>
      </c>
    </row>
    <row r="17" spans="1:12" x14ac:dyDescent="0.35">
      <c r="A17" s="5" t="s">
        <v>404</v>
      </c>
      <c r="B17" s="8" t="s">
        <v>227</v>
      </c>
      <c r="C17" s="16">
        <v>45565</v>
      </c>
      <c r="D17" s="16">
        <v>24050</v>
      </c>
      <c r="E17" s="16">
        <v>21515</v>
      </c>
      <c r="F17" s="47">
        <v>8412800</v>
      </c>
      <c r="G17" s="47">
        <v>5621630</v>
      </c>
      <c r="H17" s="53">
        <v>2791170</v>
      </c>
      <c r="I17" s="17">
        <v>0.67</v>
      </c>
      <c r="J17" s="17">
        <v>0.33</v>
      </c>
      <c r="K17" s="16">
        <v>640</v>
      </c>
      <c r="L17" s="57">
        <v>62140</v>
      </c>
    </row>
    <row r="18" spans="1:12" x14ac:dyDescent="0.35">
      <c r="A18" s="5" t="s">
        <v>404</v>
      </c>
      <c r="B18" s="8" t="s">
        <v>228</v>
      </c>
      <c r="C18" s="16">
        <v>64350</v>
      </c>
      <c r="D18" s="16">
        <v>34660</v>
      </c>
      <c r="E18" s="16">
        <v>29690</v>
      </c>
      <c r="F18" s="47">
        <v>12764540</v>
      </c>
      <c r="G18" s="47">
        <v>8659060</v>
      </c>
      <c r="H18" s="53">
        <v>4105480</v>
      </c>
      <c r="I18" s="17">
        <v>0.68</v>
      </c>
      <c r="J18" s="17">
        <v>0.32</v>
      </c>
      <c r="K18" s="16">
        <v>965</v>
      </c>
      <c r="L18" s="57">
        <v>161580</v>
      </c>
    </row>
    <row r="19" spans="1:12" x14ac:dyDescent="0.35">
      <c r="A19" s="5" t="s">
        <v>404</v>
      </c>
      <c r="B19" s="8" t="s">
        <v>229</v>
      </c>
      <c r="C19" s="16">
        <v>89105</v>
      </c>
      <c r="D19" s="16">
        <v>48630</v>
      </c>
      <c r="E19" s="16">
        <v>40475</v>
      </c>
      <c r="F19" s="47">
        <v>18336840</v>
      </c>
      <c r="G19" s="47">
        <v>12588180</v>
      </c>
      <c r="H19" s="53">
        <v>5748670</v>
      </c>
      <c r="I19" s="17">
        <v>0.69</v>
      </c>
      <c r="J19" s="17">
        <v>0.31</v>
      </c>
      <c r="K19" s="16">
        <v>1630</v>
      </c>
      <c r="L19" s="57">
        <v>300650</v>
      </c>
    </row>
    <row r="20" spans="1:12" x14ac:dyDescent="0.35">
      <c r="A20" s="5" t="s">
        <v>404</v>
      </c>
      <c r="B20" s="8" t="s">
        <v>230</v>
      </c>
      <c r="C20" s="16">
        <v>133380</v>
      </c>
      <c r="D20" s="16">
        <v>73505</v>
      </c>
      <c r="E20" s="16">
        <v>59875</v>
      </c>
      <c r="F20" s="47">
        <v>27710070</v>
      </c>
      <c r="G20" s="47">
        <v>19168860</v>
      </c>
      <c r="H20" s="53">
        <v>8541210</v>
      </c>
      <c r="I20" s="17">
        <v>0.69</v>
      </c>
      <c r="J20" s="17">
        <v>0.31</v>
      </c>
      <c r="K20" s="16">
        <v>2540</v>
      </c>
      <c r="L20" s="57">
        <v>493770</v>
      </c>
    </row>
    <row r="21" spans="1:12" x14ac:dyDescent="0.35">
      <c r="A21" s="5" t="s">
        <v>404</v>
      </c>
      <c r="B21" s="8" t="s">
        <v>231</v>
      </c>
      <c r="C21" s="16">
        <v>201295</v>
      </c>
      <c r="D21" s="16">
        <v>112465</v>
      </c>
      <c r="E21" s="16">
        <v>88835</v>
      </c>
      <c r="F21" s="47">
        <v>30331820</v>
      </c>
      <c r="G21" s="47">
        <v>21125780</v>
      </c>
      <c r="H21" s="53">
        <v>9206030</v>
      </c>
      <c r="I21" s="17">
        <v>0.7</v>
      </c>
      <c r="J21" s="17">
        <v>0.3</v>
      </c>
      <c r="K21" s="16">
        <v>5135</v>
      </c>
      <c r="L21" s="57">
        <v>683170</v>
      </c>
    </row>
    <row r="22" spans="1:12" x14ac:dyDescent="0.35">
      <c r="A22" s="5" t="s">
        <v>404</v>
      </c>
      <c r="B22" s="8" t="s">
        <v>232</v>
      </c>
      <c r="C22" s="16">
        <v>205045</v>
      </c>
      <c r="D22" s="16">
        <v>115080</v>
      </c>
      <c r="E22" s="16">
        <v>89965</v>
      </c>
      <c r="F22" s="47">
        <v>41077570</v>
      </c>
      <c r="G22" s="47">
        <v>28866340</v>
      </c>
      <c r="H22" s="53">
        <v>12211230</v>
      </c>
      <c r="I22" s="17">
        <v>0.7</v>
      </c>
      <c r="J22" s="17">
        <v>0.3</v>
      </c>
      <c r="K22" s="16">
        <v>4840</v>
      </c>
      <c r="L22" s="57">
        <v>969180</v>
      </c>
    </row>
    <row r="23" spans="1:12" x14ac:dyDescent="0.35">
      <c r="A23" s="5" t="s">
        <v>404</v>
      </c>
      <c r="B23" s="8" t="s">
        <v>233</v>
      </c>
      <c r="C23" s="16">
        <v>225585</v>
      </c>
      <c r="D23" s="16">
        <v>127105</v>
      </c>
      <c r="E23" s="16">
        <v>98480</v>
      </c>
      <c r="F23" s="47">
        <v>49791440</v>
      </c>
      <c r="G23" s="47">
        <v>35182770</v>
      </c>
      <c r="H23" s="53">
        <v>14608670</v>
      </c>
      <c r="I23" s="17">
        <v>0.71</v>
      </c>
      <c r="J23" s="17">
        <v>0.28999999999999998</v>
      </c>
      <c r="K23" s="16">
        <v>5420</v>
      </c>
      <c r="L23" s="57">
        <v>1221620</v>
      </c>
    </row>
    <row r="24" spans="1:12" x14ac:dyDescent="0.35">
      <c r="A24" s="5" t="s">
        <v>404</v>
      </c>
      <c r="B24" s="8" t="s">
        <v>234</v>
      </c>
      <c r="C24" s="16">
        <v>240990</v>
      </c>
      <c r="D24" s="16">
        <v>135495</v>
      </c>
      <c r="E24" s="16">
        <v>105495</v>
      </c>
      <c r="F24" s="47">
        <v>54070840</v>
      </c>
      <c r="G24" s="47">
        <v>38185560</v>
      </c>
      <c r="H24" s="53">
        <v>15885280</v>
      </c>
      <c r="I24" s="17">
        <v>0.71</v>
      </c>
      <c r="J24" s="17">
        <v>0.28999999999999998</v>
      </c>
      <c r="K24" s="16">
        <v>6465</v>
      </c>
      <c r="L24" s="57">
        <v>1454220</v>
      </c>
    </row>
    <row r="25" spans="1:12" x14ac:dyDescent="0.35">
      <c r="A25" s="5" t="s">
        <v>404</v>
      </c>
      <c r="B25" s="8" t="s">
        <v>235</v>
      </c>
      <c r="C25" s="16">
        <v>288080</v>
      </c>
      <c r="D25" s="16">
        <v>163165</v>
      </c>
      <c r="E25" s="16">
        <v>124915</v>
      </c>
      <c r="F25" s="47">
        <v>65668900</v>
      </c>
      <c r="G25" s="47">
        <v>46570040</v>
      </c>
      <c r="H25" s="53">
        <v>19098850</v>
      </c>
      <c r="I25" s="17">
        <v>0.71</v>
      </c>
      <c r="J25" s="17">
        <v>0.28999999999999998</v>
      </c>
      <c r="K25" s="16">
        <v>8120</v>
      </c>
      <c r="L25" s="57">
        <v>1845620</v>
      </c>
    </row>
    <row r="26" spans="1:12" x14ac:dyDescent="0.35">
      <c r="A26" s="5" t="s">
        <v>404</v>
      </c>
      <c r="B26" s="8" t="s">
        <v>236</v>
      </c>
      <c r="C26" s="16">
        <v>286820</v>
      </c>
      <c r="D26" s="16">
        <v>162970</v>
      </c>
      <c r="E26" s="16">
        <v>123850</v>
      </c>
      <c r="F26" s="47">
        <v>66402170</v>
      </c>
      <c r="G26" s="47">
        <v>47284630</v>
      </c>
      <c r="H26" s="53">
        <v>19117540</v>
      </c>
      <c r="I26" s="17">
        <v>0.71</v>
      </c>
      <c r="J26" s="17">
        <v>0.28999999999999998</v>
      </c>
      <c r="K26" s="16">
        <v>8310</v>
      </c>
      <c r="L26" s="57">
        <v>1892360</v>
      </c>
    </row>
    <row r="27" spans="1:12" x14ac:dyDescent="0.35">
      <c r="A27" s="5" t="s">
        <v>404</v>
      </c>
      <c r="B27" s="8" t="s">
        <v>237</v>
      </c>
      <c r="C27" s="16">
        <v>321755</v>
      </c>
      <c r="D27" s="16">
        <v>180375</v>
      </c>
      <c r="E27" s="16">
        <v>141380</v>
      </c>
      <c r="F27" s="47">
        <v>75254410</v>
      </c>
      <c r="G27" s="47">
        <v>53236290</v>
      </c>
      <c r="H27" s="53">
        <v>22018120</v>
      </c>
      <c r="I27" s="17">
        <v>0.71</v>
      </c>
      <c r="J27" s="17">
        <v>0.28999999999999998</v>
      </c>
      <c r="K27" s="16">
        <v>10480</v>
      </c>
      <c r="L27" s="57">
        <v>2400120</v>
      </c>
    </row>
    <row r="28" spans="1:12" x14ac:dyDescent="0.35">
      <c r="A28" s="5" t="s">
        <v>404</v>
      </c>
      <c r="B28" s="8" t="s">
        <v>238</v>
      </c>
      <c r="C28" s="16">
        <v>364925</v>
      </c>
      <c r="D28" s="16">
        <v>204870</v>
      </c>
      <c r="E28" s="16">
        <v>160055</v>
      </c>
      <c r="F28" s="47">
        <v>85796290</v>
      </c>
      <c r="G28" s="47">
        <v>60741370</v>
      </c>
      <c r="H28" s="53">
        <v>25054920</v>
      </c>
      <c r="I28" s="17">
        <v>0.71</v>
      </c>
      <c r="J28" s="17">
        <v>0.28999999999999998</v>
      </c>
      <c r="K28" s="16">
        <v>12125</v>
      </c>
      <c r="L28" s="57">
        <v>2793480</v>
      </c>
    </row>
    <row r="29" spans="1:12" x14ac:dyDescent="0.35">
      <c r="A29" s="5" t="s">
        <v>404</v>
      </c>
      <c r="B29" s="8" t="s">
        <v>239</v>
      </c>
      <c r="C29" s="16">
        <v>413340</v>
      </c>
      <c r="D29" s="16">
        <v>230835</v>
      </c>
      <c r="E29" s="16">
        <v>182505</v>
      </c>
      <c r="F29" s="47">
        <v>97827570</v>
      </c>
      <c r="G29" s="47">
        <v>69116060</v>
      </c>
      <c r="H29" s="53">
        <v>28711510</v>
      </c>
      <c r="I29" s="17">
        <v>0.71</v>
      </c>
      <c r="J29" s="17">
        <v>0.28999999999999998</v>
      </c>
      <c r="K29" s="16">
        <v>15515</v>
      </c>
      <c r="L29" s="57">
        <v>3618030</v>
      </c>
    </row>
    <row r="30" spans="1:12" x14ac:dyDescent="0.35">
      <c r="A30" s="5" t="s">
        <v>404</v>
      </c>
      <c r="B30" s="8" t="s">
        <v>240</v>
      </c>
      <c r="C30" s="16">
        <v>370235</v>
      </c>
      <c r="D30" s="16">
        <v>206495</v>
      </c>
      <c r="E30" s="16">
        <v>163740</v>
      </c>
      <c r="F30" s="47">
        <v>88010950</v>
      </c>
      <c r="G30" s="47">
        <v>62034840</v>
      </c>
      <c r="H30" s="53">
        <v>25976110</v>
      </c>
      <c r="I30" s="17">
        <v>0.7</v>
      </c>
      <c r="J30" s="17">
        <v>0.3</v>
      </c>
      <c r="K30" s="16">
        <v>14275</v>
      </c>
      <c r="L30" s="57">
        <v>3383460</v>
      </c>
    </row>
    <row r="31" spans="1:12" x14ac:dyDescent="0.35">
      <c r="A31" s="5" t="s">
        <v>404</v>
      </c>
      <c r="B31" s="8" t="s">
        <v>241</v>
      </c>
      <c r="C31" s="16">
        <v>445845</v>
      </c>
      <c r="D31" s="16">
        <v>246430</v>
      </c>
      <c r="E31" s="16">
        <v>199415</v>
      </c>
      <c r="F31" s="47">
        <v>106024430</v>
      </c>
      <c r="G31" s="47">
        <v>74364080</v>
      </c>
      <c r="H31" s="53">
        <v>31660350</v>
      </c>
      <c r="I31" s="17">
        <v>0.7</v>
      </c>
      <c r="J31" s="17">
        <v>0.3</v>
      </c>
      <c r="K31" s="16">
        <v>18495</v>
      </c>
      <c r="L31" s="57">
        <v>4425970</v>
      </c>
    </row>
    <row r="32" spans="1:12" x14ac:dyDescent="0.35">
      <c r="A32" s="5" t="s">
        <v>404</v>
      </c>
      <c r="B32" s="8" t="s">
        <v>242</v>
      </c>
      <c r="C32" s="16">
        <v>493280</v>
      </c>
      <c r="D32" s="16">
        <v>270040</v>
      </c>
      <c r="E32" s="16">
        <v>223240</v>
      </c>
      <c r="F32" s="47">
        <v>118456130</v>
      </c>
      <c r="G32" s="47">
        <v>82551810</v>
      </c>
      <c r="H32" s="53">
        <v>35904320</v>
      </c>
      <c r="I32" s="17">
        <v>0.7</v>
      </c>
      <c r="J32" s="17">
        <v>0.3</v>
      </c>
      <c r="K32" s="16">
        <v>23225</v>
      </c>
      <c r="L32" s="57">
        <v>5670530</v>
      </c>
    </row>
    <row r="33" spans="1:12" x14ac:dyDescent="0.35">
      <c r="A33" s="5" t="s">
        <v>404</v>
      </c>
      <c r="B33" s="8" t="s">
        <v>243</v>
      </c>
      <c r="C33" s="16">
        <v>837470</v>
      </c>
      <c r="D33" s="16">
        <v>461955</v>
      </c>
      <c r="E33" s="16">
        <v>375515</v>
      </c>
      <c r="F33" s="47">
        <v>127164530</v>
      </c>
      <c r="G33" s="47">
        <v>88125970</v>
      </c>
      <c r="H33" s="53">
        <v>39038560</v>
      </c>
      <c r="I33" s="17">
        <v>0.69</v>
      </c>
      <c r="J33" s="17">
        <v>0.31</v>
      </c>
      <c r="K33" s="16">
        <v>44135</v>
      </c>
      <c r="L33" s="57">
        <v>6656900</v>
      </c>
    </row>
    <row r="34" spans="1:12" x14ac:dyDescent="0.35">
      <c r="A34" s="5" t="s">
        <v>404</v>
      </c>
      <c r="B34" s="8" t="s">
        <v>244</v>
      </c>
      <c r="C34" s="16">
        <v>648110</v>
      </c>
      <c r="D34" s="16">
        <v>367890</v>
      </c>
      <c r="E34" s="16">
        <v>280220</v>
      </c>
      <c r="F34" s="47">
        <v>156889910</v>
      </c>
      <c r="G34" s="47">
        <v>108169720</v>
      </c>
      <c r="H34" s="53">
        <v>48720190</v>
      </c>
      <c r="I34" s="17">
        <v>0.69</v>
      </c>
      <c r="J34" s="17">
        <v>0.31</v>
      </c>
      <c r="K34" s="16">
        <v>37225</v>
      </c>
      <c r="L34" s="57">
        <v>8965180</v>
      </c>
    </row>
    <row r="35" spans="1:12" x14ac:dyDescent="0.35">
      <c r="A35" s="5" t="s">
        <v>404</v>
      </c>
      <c r="B35" s="8" t="s">
        <v>245</v>
      </c>
      <c r="C35" s="16">
        <v>546955</v>
      </c>
      <c r="D35" s="16">
        <v>308840</v>
      </c>
      <c r="E35" s="16">
        <v>238115</v>
      </c>
      <c r="F35" s="47">
        <v>147840970</v>
      </c>
      <c r="G35" s="47">
        <v>101505870</v>
      </c>
      <c r="H35" s="53">
        <v>46335100</v>
      </c>
      <c r="I35" s="17">
        <v>0.69</v>
      </c>
      <c r="J35" s="17">
        <v>0.31</v>
      </c>
      <c r="K35" s="16">
        <v>33800</v>
      </c>
      <c r="L35" s="57">
        <v>9062100</v>
      </c>
    </row>
    <row r="36" spans="1:12" x14ac:dyDescent="0.35">
      <c r="A36" s="5" t="s">
        <v>404</v>
      </c>
      <c r="B36" s="8" t="s">
        <v>246</v>
      </c>
      <c r="C36" s="16">
        <v>666995</v>
      </c>
      <c r="D36" s="16">
        <v>375735</v>
      </c>
      <c r="E36" s="16">
        <v>291260</v>
      </c>
      <c r="F36" s="98">
        <v>182392880</v>
      </c>
      <c r="G36" s="98">
        <v>124867690</v>
      </c>
      <c r="H36" s="53">
        <v>57525190</v>
      </c>
      <c r="I36" s="17">
        <v>0.68</v>
      </c>
      <c r="J36" s="17">
        <v>0.32</v>
      </c>
      <c r="K36" s="16">
        <v>43720</v>
      </c>
      <c r="L36" s="57">
        <v>11812260</v>
      </c>
    </row>
    <row r="37" spans="1:12" x14ac:dyDescent="0.35">
      <c r="A37" s="5" t="s">
        <v>404</v>
      </c>
      <c r="B37" s="8" t="s">
        <v>247</v>
      </c>
      <c r="C37" s="16">
        <v>673505</v>
      </c>
      <c r="D37" s="16">
        <v>380075</v>
      </c>
      <c r="E37" s="16">
        <v>293430</v>
      </c>
      <c r="F37" s="47">
        <v>185866310</v>
      </c>
      <c r="G37" s="47">
        <v>127291670</v>
      </c>
      <c r="H37" s="53">
        <v>58574640</v>
      </c>
      <c r="I37" s="17">
        <v>0.68</v>
      </c>
      <c r="J37" s="17">
        <v>0.32</v>
      </c>
      <c r="K37" s="16">
        <v>45415</v>
      </c>
      <c r="L37" s="57">
        <v>12355070</v>
      </c>
    </row>
    <row r="38" spans="1:12" x14ac:dyDescent="0.35">
      <c r="A38" s="5" t="s">
        <v>404</v>
      </c>
      <c r="B38" s="8" t="s">
        <v>248</v>
      </c>
      <c r="C38" s="16">
        <v>678215</v>
      </c>
      <c r="D38" s="16">
        <v>382385</v>
      </c>
      <c r="E38" s="16">
        <v>295830</v>
      </c>
      <c r="F38" s="47">
        <v>188863280</v>
      </c>
      <c r="G38" s="47">
        <v>129090070</v>
      </c>
      <c r="H38" s="53">
        <v>59773210</v>
      </c>
      <c r="I38" s="17">
        <v>0.68</v>
      </c>
      <c r="J38" s="17">
        <v>0.32</v>
      </c>
      <c r="K38" s="16">
        <v>48660</v>
      </c>
      <c r="L38" s="57">
        <v>13282290</v>
      </c>
    </row>
    <row r="39" spans="1:12" x14ac:dyDescent="0.35">
      <c r="A39" s="5" t="s">
        <v>404</v>
      </c>
      <c r="B39" s="8" t="s">
        <v>249</v>
      </c>
      <c r="C39" s="16">
        <v>781735</v>
      </c>
      <c r="D39" s="16">
        <v>440890</v>
      </c>
      <c r="E39" s="16">
        <v>340845</v>
      </c>
      <c r="F39" s="47">
        <v>219170250</v>
      </c>
      <c r="G39" s="47">
        <v>149677070</v>
      </c>
      <c r="H39" s="53">
        <v>69493180</v>
      </c>
      <c r="I39" s="17">
        <v>0.68</v>
      </c>
      <c r="J39" s="17">
        <v>0.32</v>
      </c>
      <c r="K39" s="16">
        <v>57840</v>
      </c>
      <c r="L39" s="57">
        <v>15868500</v>
      </c>
    </row>
    <row r="40" spans="1:12" x14ac:dyDescent="0.35">
      <c r="A40" s="5" t="s">
        <v>404</v>
      </c>
      <c r="B40" s="8" t="s">
        <v>250</v>
      </c>
      <c r="C40" s="16">
        <v>753560</v>
      </c>
      <c r="D40" s="16">
        <v>425900</v>
      </c>
      <c r="E40" s="16">
        <v>327660</v>
      </c>
      <c r="F40" s="47">
        <v>211748400</v>
      </c>
      <c r="G40" s="47">
        <v>144821190</v>
      </c>
      <c r="H40" s="53">
        <v>66927210</v>
      </c>
      <c r="I40" s="17">
        <v>0.68</v>
      </c>
      <c r="J40" s="17">
        <v>0.32</v>
      </c>
      <c r="K40" s="16">
        <v>56630</v>
      </c>
      <c r="L40" s="57">
        <v>15587970</v>
      </c>
    </row>
    <row r="41" spans="1:12" x14ac:dyDescent="0.35">
      <c r="A41" s="5" t="s">
        <v>404</v>
      </c>
      <c r="B41" s="8" t="s">
        <v>251</v>
      </c>
      <c r="C41" s="16">
        <v>889605</v>
      </c>
      <c r="D41" s="16">
        <v>501510</v>
      </c>
      <c r="E41" s="16">
        <v>388095</v>
      </c>
      <c r="F41" s="47">
        <v>251535080</v>
      </c>
      <c r="G41" s="47">
        <v>171593490</v>
      </c>
      <c r="H41" s="53">
        <v>79941580</v>
      </c>
      <c r="I41" s="17">
        <v>0.68</v>
      </c>
      <c r="J41" s="17">
        <v>0.32</v>
      </c>
      <c r="K41" s="16">
        <v>69280</v>
      </c>
      <c r="L41" s="57">
        <v>19133460</v>
      </c>
    </row>
    <row r="42" spans="1:12" x14ac:dyDescent="0.35">
      <c r="A42" s="5" t="s">
        <v>404</v>
      </c>
      <c r="B42" s="8" t="s">
        <v>252</v>
      </c>
      <c r="C42" s="16">
        <v>816500</v>
      </c>
      <c r="D42" s="16">
        <v>461055</v>
      </c>
      <c r="E42" s="16">
        <v>355450</v>
      </c>
      <c r="F42" s="47">
        <v>230980610</v>
      </c>
      <c r="G42" s="47">
        <v>157834010</v>
      </c>
      <c r="H42" s="53">
        <v>73146590</v>
      </c>
      <c r="I42" s="17">
        <v>0.68</v>
      </c>
      <c r="J42" s="17">
        <v>0.32</v>
      </c>
      <c r="K42" s="16">
        <v>63995</v>
      </c>
      <c r="L42" s="57">
        <v>17702580</v>
      </c>
    </row>
    <row r="43" spans="1:12" x14ac:dyDescent="0.35">
      <c r="A43" s="5" t="s">
        <v>404</v>
      </c>
      <c r="B43" s="8" t="s">
        <v>253</v>
      </c>
      <c r="C43" s="16">
        <v>811550</v>
      </c>
      <c r="D43" s="16">
        <v>458060</v>
      </c>
      <c r="E43" s="16">
        <v>353485</v>
      </c>
      <c r="F43" s="47">
        <v>229781720</v>
      </c>
      <c r="G43" s="47">
        <v>157016380</v>
      </c>
      <c r="H43" s="53">
        <v>72765340</v>
      </c>
      <c r="I43" s="17">
        <v>0.68</v>
      </c>
      <c r="J43" s="17">
        <v>0.32</v>
      </c>
      <c r="K43" s="16">
        <v>63930</v>
      </c>
      <c r="L43" s="57">
        <v>17727850</v>
      </c>
    </row>
    <row r="44" spans="1:12" x14ac:dyDescent="0.35">
      <c r="A44" s="5" t="s">
        <v>404</v>
      </c>
      <c r="B44" s="8" t="s">
        <v>254</v>
      </c>
      <c r="C44" s="16">
        <v>876030</v>
      </c>
      <c r="D44" s="16">
        <v>495130</v>
      </c>
      <c r="E44" s="16">
        <v>380895</v>
      </c>
      <c r="F44" s="47">
        <v>248367980</v>
      </c>
      <c r="G44" s="47">
        <v>169868600</v>
      </c>
      <c r="H44" s="53">
        <v>78499380</v>
      </c>
      <c r="I44" s="17">
        <v>0.68</v>
      </c>
      <c r="J44" s="17">
        <v>0.32</v>
      </c>
      <c r="K44" s="16">
        <v>69425</v>
      </c>
      <c r="L44" s="57">
        <v>19278130</v>
      </c>
    </row>
    <row r="45" spans="1:12" x14ac:dyDescent="0.35">
      <c r="A45" s="29" t="s">
        <v>404</v>
      </c>
      <c r="B45" s="50" t="s">
        <v>255</v>
      </c>
      <c r="C45" s="30">
        <v>1628055</v>
      </c>
      <c r="D45" s="30">
        <v>922965</v>
      </c>
      <c r="E45" s="30">
        <v>705090</v>
      </c>
      <c r="F45" s="51">
        <v>272299390</v>
      </c>
      <c r="G45" s="51">
        <v>186293950</v>
      </c>
      <c r="H45" s="54">
        <v>86005440</v>
      </c>
      <c r="I45" s="31">
        <v>0.68</v>
      </c>
      <c r="J45" s="31">
        <v>0.32</v>
      </c>
      <c r="K45" s="30">
        <v>129915</v>
      </c>
      <c r="L45" s="58">
        <v>21207850</v>
      </c>
    </row>
    <row r="46" spans="1:12" x14ac:dyDescent="0.35">
      <c r="A46" s="23" t="s">
        <v>405</v>
      </c>
      <c r="B46" s="48" t="s">
        <v>217</v>
      </c>
      <c r="C46" s="24">
        <v>6433925</v>
      </c>
      <c r="D46" s="24">
        <v>3757500</v>
      </c>
      <c r="E46" s="24">
        <v>2676430</v>
      </c>
      <c r="F46" s="49">
        <v>1471693490</v>
      </c>
      <c r="G46" s="49">
        <v>1059947690</v>
      </c>
      <c r="H46" s="52">
        <v>411745800</v>
      </c>
      <c r="I46" s="25">
        <v>0.72</v>
      </c>
      <c r="J46" s="25">
        <v>0.28000000000000003</v>
      </c>
      <c r="K46" s="24">
        <v>176235</v>
      </c>
      <c r="L46" s="56">
        <v>38548560</v>
      </c>
    </row>
    <row r="47" spans="1:12" x14ac:dyDescent="0.35">
      <c r="A47" s="5" t="s">
        <v>405</v>
      </c>
      <c r="B47" s="8" t="s">
        <v>218</v>
      </c>
      <c r="C47" s="16">
        <v>0</v>
      </c>
      <c r="D47" s="16">
        <v>0</v>
      </c>
      <c r="E47" s="16">
        <v>0</v>
      </c>
      <c r="F47" s="47">
        <v>0</v>
      </c>
      <c r="G47" s="47">
        <v>0</v>
      </c>
      <c r="H47" s="53">
        <v>0</v>
      </c>
      <c r="I47" s="17" t="s">
        <v>372</v>
      </c>
      <c r="J47" s="17" t="s">
        <v>372</v>
      </c>
      <c r="K47" s="16">
        <v>0</v>
      </c>
      <c r="L47" s="57">
        <v>0</v>
      </c>
    </row>
    <row r="48" spans="1:12" x14ac:dyDescent="0.35">
      <c r="A48" s="5" t="s">
        <v>405</v>
      </c>
      <c r="B48" s="8" t="s">
        <v>219</v>
      </c>
      <c r="C48" s="16">
        <v>180</v>
      </c>
      <c r="D48" s="16">
        <v>90</v>
      </c>
      <c r="E48" s="16">
        <v>90</v>
      </c>
      <c r="F48" s="47">
        <v>12390</v>
      </c>
      <c r="G48" s="47">
        <v>7350</v>
      </c>
      <c r="H48" s="53">
        <v>5040</v>
      </c>
      <c r="I48" s="17">
        <v>0.59</v>
      </c>
      <c r="J48" s="17">
        <v>0.41</v>
      </c>
      <c r="K48" s="16">
        <v>0</v>
      </c>
      <c r="L48" s="57">
        <v>0</v>
      </c>
    </row>
    <row r="49" spans="1:12" x14ac:dyDescent="0.35">
      <c r="A49" s="5" t="s">
        <v>405</v>
      </c>
      <c r="B49" s="8" t="s">
        <v>220</v>
      </c>
      <c r="C49" s="16">
        <v>470</v>
      </c>
      <c r="D49" s="16">
        <v>240</v>
      </c>
      <c r="E49" s="16">
        <v>230</v>
      </c>
      <c r="F49" s="47">
        <v>53470</v>
      </c>
      <c r="G49" s="47">
        <v>33890</v>
      </c>
      <c r="H49" s="53">
        <v>19580</v>
      </c>
      <c r="I49" s="17">
        <v>0.63</v>
      </c>
      <c r="J49" s="17">
        <v>0.37</v>
      </c>
      <c r="K49" s="16">
        <v>0</v>
      </c>
      <c r="L49" s="57">
        <v>0</v>
      </c>
    </row>
    <row r="50" spans="1:12" x14ac:dyDescent="0.35">
      <c r="A50" s="5" t="s">
        <v>405</v>
      </c>
      <c r="B50" s="8" t="s">
        <v>221</v>
      </c>
      <c r="C50" s="16">
        <v>1080</v>
      </c>
      <c r="D50" s="16">
        <v>565</v>
      </c>
      <c r="E50" s="16">
        <v>515</v>
      </c>
      <c r="F50" s="47">
        <v>172100</v>
      </c>
      <c r="G50" s="47">
        <v>111760</v>
      </c>
      <c r="H50" s="53">
        <v>60340</v>
      </c>
      <c r="I50" s="17">
        <v>0.65</v>
      </c>
      <c r="J50" s="17">
        <v>0.35</v>
      </c>
      <c r="K50" s="16" t="s">
        <v>261</v>
      </c>
      <c r="L50" s="57">
        <v>260</v>
      </c>
    </row>
    <row r="51" spans="1:12" x14ac:dyDescent="0.35">
      <c r="A51" s="5" t="s">
        <v>405</v>
      </c>
      <c r="B51" s="8" t="s">
        <v>222</v>
      </c>
      <c r="C51" s="16">
        <v>2355</v>
      </c>
      <c r="D51" s="16">
        <v>1260</v>
      </c>
      <c r="E51" s="16">
        <v>1100</v>
      </c>
      <c r="F51" s="47">
        <v>429630</v>
      </c>
      <c r="G51" s="47">
        <v>287950</v>
      </c>
      <c r="H51" s="53">
        <v>141670</v>
      </c>
      <c r="I51" s="17">
        <v>0.67</v>
      </c>
      <c r="J51" s="17">
        <v>0.33</v>
      </c>
      <c r="K51" s="16" t="s">
        <v>261</v>
      </c>
      <c r="L51" s="57">
        <v>520</v>
      </c>
    </row>
    <row r="52" spans="1:12" x14ac:dyDescent="0.35">
      <c r="A52" s="5" t="s">
        <v>405</v>
      </c>
      <c r="B52" s="8" t="s">
        <v>223</v>
      </c>
      <c r="C52" s="16">
        <v>5560</v>
      </c>
      <c r="D52" s="16">
        <v>2960</v>
      </c>
      <c r="E52" s="16">
        <v>2600</v>
      </c>
      <c r="F52" s="47">
        <v>1040040</v>
      </c>
      <c r="G52" s="47">
        <v>689850</v>
      </c>
      <c r="H52" s="53">
        <v>350190</v>
      </c>
      <c r="I52" s="17">
        <v>0.66</v>
      </c>
      <c r="J52" s="17">
        <v>0.34</v>
      </c>
      <c r="K52" s="16">
        <v>5</v>
      </c>
      <c r="L52" s="57">
        <v>920</v>
      </c>
    </row>
    <row r="53" spans="1:12" x14ac:dyDescent="0.35">
      <c r="A53" s="5" t="s">
        <v>405</v>
      </c>
      <c r="B53" s="8" t="s">
        <v>224</v>
      </c>
      <c r="C53" s="16">
        <v>9330</v>
      </c>
      <c r="D53" s="16">
        <v>5005</v>
      </c>
      <c r="E53" s="16">
        <v>4330</v>
      </c>
      <c r="F53" s="47">
        <v>1729440</v>
      </c>
      <c r="G53" s="47">
        <v>1153850</v>
      </c>
      <c r="H53" s="53">
        <v>575590</v>
      </c>
      <c r="I53" s="17">
        <v>0.67</v>
      </c>
      <c r="J53" s="17">
        <v>0.33</v>
      </c>
      <c r="K53" s="16">
        <v>15</v>
      </c>
      <c r="L53" s="57">
        <v>1430</v>
      </c>
    </row>
    <row r="54" spans="1:12" x14ac:dyDescent="0.35">
      <c r="A54" s="5" t="s">
        <v>405</v>
      </c>
      <c r="B54" s="8" t="s">
        <v>225</v>
      </c>
      <c r="C54" s="16">
        <v>15010</v>
      </c>
      <c r="D54" s="16">
        <v>8045</v>
      </c>
      <c r="E54" s="16">
        <v>6965</v>
      </c>
      <c r="F54" s="47">
        <v>2843810</v>
      </c>
      <c r="G54" s="47">
        <v>1910400</v>
      </c>
      <c r="H54" s="53">
        <v>933410</v>
      </c>
      <c r="I54" s="17">
        <v>0.67</v>
      </c>
      <c r="J54" s="17">
        <v>0.33</v>
      </c>
      <c r="K54" s="16">
        <v>30</v>
      </c>
      <c r="L54" s="57">
        <v>3130</v>
      </c>
    </row>
    <row r="55" spans="1:12" x14ac:dyDescent="0.35">
      <c r="A55" s="5" t="s">
        <v>405</v>
      </c>
      <c r="B55" s="8" t="s">
        <v>226</v>
      </c>
      <c r="C55" s="16">
        <v>26495</v>
      </c>
      <c r="D55" s="16">
        <v>14200</v>
      </c>
      <c r="E55" s="16">
        <v>12300</v>
      </c>
      <c r="F55" s="47">
        <v>5286220</v>
      </c>
      <c r="G55" s="47">
        <v>3527310</v>
      </c>
      <c r="H55" s="53">
        <v>1758910</v>
      </c>
      <c r="I55" s="17">
        <v>0.67</v>
      </c>
      <c r="J55" s="17">
        <v>0.33</v>
      </c>
      <c r="K55" s="16">
        <v>60</v>
      </c>
      <c r="L55" s="57">
        <v>7600</v>
      </c>
    </row>
    <row r="56" spans="1:12" x14ac:dyDescent="0.35">
      <c r="A56" s="5" t="s">
        <v>405</v>
      </c>
      <c r="B56" s="8" t="s">
        <v>227</v>
      </c>
      <c r="C56" s="16">
        <v>38855</v>
      </c>
      <c r="D56" s="16">
        <v>20705</v>
      </c>
      <c r="E56" s="16">
        <v>18150</v>
      </c>
      <c r="F56" s="47">
        <v>7688240</v>
      </c>
      <c r="G56" s="47">
        <v>5130730</v>
      </c>
      <c r="H56" s="53">
        <v>2557510</v>
      </c>
      <c r="I56" s="17">
        <v>0.67</v>
      </c>
      <c r="J56" s="17">
        <v>0.33</v>
      </c>
      <c r="K56" s="16">
        <v>135</v>
      </c>
      <c r="L56" s="57">
        <v>18940</v>
      </c>
    </row>
    <row r="57" spans="1:12" x14ac:dyDescent="0.35">
      <c r="A57" s="5" t="s">
        <v>405</v>
      </c>
      <c r="B57" s="8" t="s">
        <v>228</v>
      </c>
      <c r="C57" s="16">
        <v>50425</v>
      </c>
      <c r="D57" s="16">
        <v>27125</v>
      </c>
      <c r="E57" s="16">
        <v>23305</v>
      </c>
      <c r="F57" s="47">
        <v>10232780</v>
      </c>
      <c r="G57" s="47">
        <v>6876370</v>
      </c>
      <c r="H57" s="53">
        <v>3356410</v>
      </c>
      <c r="I57" s="17">
        <v>0.67</v>
      </c>
      <c r="J57" s="17">
        <v>0.33</v>
      </c>
      <c r="K57" s="16">
        <v>115</v>
      </c>
      <c r="L57" s="57">
        <v>18460</v>
      </c>
    </row>
    <row r="58" spans="1:12" x14ac:dyDescent="0.35">
      <c r="A58" s="5" t="s">
        <v>405</v>
      </c>
      <c r="B58" s="8" t="s">
        <v>229</v>
      </c>
      <c r="C58" s="16">
        <v>65390</v>
      </c>
      <c r="D58" s="16">
        <v>35475</v>
      </c>
      <c r="E58" s="16">
        <v>29915</v>
      </c>
      <c r="F58" s="47">
        <v>13661250</v>
      </c>
      <c r="G58" s="47">
        <v>9262270</v>
      </c>
      <c r="H58" s="53">
        <v>4398980</v>
      </c>
      <c r="I58" s="17">
        <v>0.68</v>
      </c>
      <c r="J58" s="17">
        <v>0.32</v>
      </c>
      <c r="K58" s="16">
        <v>290</v>
      </c>
      <c r="L58" s="57">
        <v>41090</v>
      </c>
    </row>
    <row r="59" spans="1:12" x14ac:dyDescent="0.35">
      <c r="A59" s="5" t="s">
        <v>405</v>
      </c>
      <c r="B59" s="8" t="s">
        <v>230</v>
      </c>
      <c r="C59" s="16">
        <v>93770</v>
      </c>
      <c r="D59" s="16">
        <v>51280</v>
      </c>
      <c r="E59" s="16">
        <v>42490</v>
      </c>
      <c r="F59" s="47">
        <v>19647790</v>
      </c>
      <c r="G59" s="47">
        <v>13390190</v>
      </c>
      <c r="H59" s="53">
        <v>6257600</v>
      </c>
      <c r="I59" s="17">
        <v>0.68</v>
      </c>
      <c r="J59" s="17">
        <v>0.32</v>
      </c>
      <c r="K59" s="16">
        <v>475</v>
      </c>
      <c r="L59" s="57">
        <v>74950</v>
      </c>
    </row>
    <row r="60" spans="1:12" x14ac:dyDescent="0.35">
      <c r="A60" s="5" t="s">
        <v>405</v>
      </c>
      <c r="B60" s="8" t="s">
        <v>231</v>
      </c>
      <c r="C60" s="16">
        <v>120400</v>
      </c>
      <c r="D60" s="16">
        <v>66355</v>
      </c>
      <c r="E60" s="16">
        <v>54050</v>
      </c>
      <c r="F60" s="47">
        <v>19745320</v>
      </c>
      <c r="G60" s="47">
        <v>13547730</v>
      </c>
      <c r="H60" s="53">
        <v>6197590</v>
      </c>
      <c r="I60" s="17">
        <v>0.69</v>
      </c>
      <c r="J60" s="17">
        <v>0.31</v>
      </c>
      <c r="K60" s="16">
        <v>985</v>
      </c>
      <c r="L60" s="57">
        <v>117340</v>
      </c>
    </row>
    <row r="61" spans="1:12" x14ac:dyDescent="0.35">
      <c r="A61" s="5" t="s">
        <v>405</v>
      </c>
      <c r="B61" s="8" t="s">
        <v>232</v>
      </c>
      <c r="C61" s="16">
        <v>131015</v>
      </c>
      <c r="D61" s="16">
        <v>73175</v>
      </c>
      <c r="E61" s="16">
        <v>57840</v>
      </c>
      <c r="F61" s="47">
        <v>26137660</v>
      </c>
      <c r="G61" s="47">
        <v>18171110</v>
      </c>
      <c r="H61" s="53">
        <v>7966550</v>
      </c>
      <c r="I61" s="17">
        <v>0.7</v>
      </c>
      <c r="J61" s="17">
        <v>0.3</v>
      </c>
      <c r="K61" s="16">
        <v>1020</v>
      </c>
      <c r="L61" s="57">
        <v>178850</v>
      </c>
    </row>
    <row r="62" spans="1:12" x14ac:dyDescent="0.35">
      <c r="A62" s="5" t="s">
        <v>405</v>
      </c>
      <c r="B62" s="8" t="s">
        <v>233</v>
      </c>
      <c r="C62" s="16">
        <v>148050</v>
      </c>
      <c r="D62" s="16">
        <v>83570</v>
      </c>
      <c r="E62" s="16">
        <v>64480</v>
      </c>
      <c r="F62" s="47">
        <v>31706990</v>
      </c>
      <c r="G62" s="47">
        <v>22262120</v>
      </c>
      <c r="H62" s="53">
        <v>9444860</v>
      </c>
      <c r="I62" s="17">
        <v>0.7</v>
      </c>
      <c r="J62" s="17">
        <v>0.3</v>
      </c>
      <c r="K62" s="16">
        <v>1370</v>
      </c>
      <c r="L62" s="57">
        <v>258250</v>
      </c>
    </row>
    <row r="63" spans="1:12" x14ac:dyDescent="0.35">
      <c r="A63" s="5" t="s">
        <v>405</v>
      </c>
      <c r="B63" s="8" t="s">
        <v>234</v>
      </c>
      <c r="C63" s="16">
        <v>154195</v>
      </c>
      <c r="D63" s="16">
        <v>87030</v>
      </c>
      <c r="E63" s="16">
        <v>67165</v>
      </c>
      <c r="F63" s="47">
        <v>33835990</v>
      </c>
      <c r="G63" s="47">
        <v>23765190</v>
      </c>
      <c r="H63" s="53">
        <v>10070800</v>
      </c>
      <c r="I63" s="17">
        <v>0.7</v>
      </c>
      <c r="J63" s="17">
        <v>0.3</v>
      </c>
      <c r="K63" s="16">
        <v>1750</v>
      </c>
      <c r="L63" s="57">
        <v>348490</v>
      </c>
    </row>
    <row r="64" spans="1:12" x14ac:dyDescent="0.35">
      <c r="A64" s="5" t="s">
        <v>405</v>
      </c>
      <c r="B64" s="8" t="s">
        <v>235</v>
      </c>
      <c r="C64" s="16">
        <v>177400</v>
      </c>
      <c r="D64" s="16">
        <v>101345</v>
      </c>
      <c r="E64" s="16">
        <v>76055</v>
      </c>
      <c r="F64" s="47">
        <v>39811070</v>
      </c>
      <c r="G64" s="47">
        <v>28148310</v>
      </c>
      <c r="H64" s="53">
        <v>11662760</v>
      </c>
      <c r="I64" s="17">
        <v>0.71</v>
      </c>
      <c r="J64" s="17">
        <v>0.28999999999999998</v>
      </c>
      <c r="K64" s="16">
        <v>2235</v>
      </c>
      <c r="L64" s="57">
        <v>459420</v>
      </c>
    </row>
    <row r="65" spans="1:12" x14ac:dyDescent="0.35">
      <c r="A65" s="5" t="s">
        <v>405</v>
      </c>
      <c r="B65" s="8" t="s">
        <v>236</v>
      </c>
      <c r="C65" s="16">
        <v>176405</v>
      </c>
      <c r="D65" s="16">
        <v>101440</v>
      </c>
      <c r="E65" s="16">
        <v>74965</v>
      </c>
      <c r="F65" s="47">
        <v>40474420</v>
      </c>
      <c r="G65" s="47">
        <v>28845880</v>
      </c>
      <c r="H65" s="53">
        <v>11628550</v>
      </c>
      <c r="I65" s="17">
        <v>0.71</v>
      </c>
      <c r="J65" s="17">
        <v>0.28999999999999998</v>
      </c>
      <c r="K65" s="16">
        <v>2455</v>
      </c>
      <c r="L65" s="57">
        <v>508730</v>
      </c>
    </row>
    <row r="66" spans="1:12" x14ac:dyDescent="0.35">
      <c r="A66" s="5" t="s">
        <v>405</v>
      </c>
      <c r="B66" s="8" t="s">
        <v>237</v>
      </c>
      <c r="C66" s="16">
        <v>185030</v>
      </c>
      <c r="D66" s="16">
        <v>105180</v>
      </c>
      <c r="E66" s="16">
        <v>79850</v>
      </c>
      <c r="F66" s="47">
        <v>42981870</v>
      </c>
      <c r="G66" s="47">
        <v>30553590</v>
      </c>
      <c r="H66" s="53">
        <v>12428280</v>
      </c>
      <c r="I66" s="17">
        <v>0.71</v>
      </c>
      <c r="J66" s="17">
        <v>0.28999999999999998</v>
      </c>
      <c r="K66" s="16">
        <v>3120</v>
      </c>
      <c r="L66" s="57">
        <v>655640</v>
      </c>
    </row>
    <row r="67" spans="1:12" x14ac:dyDescent="0.35">
      <c r="A67" s="5" t="s">
        <v>405</v>
      </c>
      <c r="B67" s="8" t="s">
        <v>238</v>
      </c>
      <c r="C67" s="16">
        <v>207215</v>
      </c>
      <c r="D67" s="16">
        <v>118920</v>
      </c>
      <c r="E67" s="16">
        <v>88300</v>
      </c>
      <c r="F67" s="47">
        <v>48576900</v>
      </c>
      <c r="G67" s="47">
        <v>34769150</v>
      </c>
      <c r="H67" s="53">
        <v>13807750</v>
      </c>
      <c r="I67" s="17">
        <v>0.72</v>
      </c>
      <c r="J67" s="17">
        <v>0.28000000000000003</v>
      </c>
      <c r="K67" s="16">
        <v>3520</v>
      </c>
      <c r="L67" s="57">
        <v>759090</v>
      </c>
    </row>
    <row r="68" spans="1:12" x14ac:dyDescent="0.35">
      <c r="A68" s="5" t="s">
        <v>405</v>
      </c>
      <c r="B68" s="8" t="s">
        <v>239</v>
      </c>
      <c r="C68" s="16">
        <v>216445</v>
      </c>
      <c r="D68" s="16">
        <v>123555</v>
      </c>
      <c r="E68" s="16">
        <v>92890</v>
      </c>
      <c r="F68" s="47">
        <v>50997470</v>
      </c>
      <c r="G68" s="47">
        <v>36472000</v>
      </c>
      <c r="H68" s="53">
        <v>14525470</v>
      </c>
      <c r="I68" s="17">
        <v>0.72</v>
      </c>
      <c r="J68" s="17">
        <v>0.28000000000000003</v>
      </c>
      <c r="K68" s="16">
        <v>4605</v>
      </c>
      <c r="L68" s="57">
        <v>1016970</v>
      </c>
    </row>
    <row r="69" spans="1:12" x14ac:dyDescent="0.35">
      <c r="A69" s="5" t="s">
        <v>405</v>
      </c>
      <c r="B69" s="8" t="s">
        <v>240</v>
      </c>
      <c r="C69" s="16">
        <v>193665</v>
      </c>
      <c r="D69" s="16">
        <v>111725</v>
      </c>
      <c r="E69" s="16">
        <v>81940</v>
      </c>
      <c r="F69" s="47">
        <v>45608060</v>
      </c>
      <c r="G69" s="47">
        <v>32860850</v>
      </c>
      <c r="H69" s="53">
        <v>12747220</v>
      </c>
      <c r="I69" s="17">
        <v>0.72</v>
      </c>
      <c r="J69" s="17">
        <v>0.28000000000000003</v>
      </c>
      <c r="K69" s="16">
        <v>3995</v>
      </c>
      <c r="L69" s="57">
        <v>898140</v>
      </c>
    </row>
    <row r="70" spans="1:12" x14ac:dyDescent="0.35">
      <c r="A70" s="5" t="s">
        <v>405</v>
      </c>
      <c r="B70" s="8" t="s">
        <v>241</v>
      </c>
      <c r="C70" s="16">
        <v>222735</v>
      </c>
      <c r="D70" s="16">
        <v>128415</v>
      </c>
      <c r="E70" s="16">
        <v>94320</v>
      </c>
      <c r="F70" s="47">
        <v>52091030</v>
      </c>
      <c r="G70" s="47">
        <v>37581420</v>
      </c>
      <c r="H70" s="53">
        <v>14509610</v>
      </c>
      <c r="I70" s="17">
        <v>0.72</v>
      </c>
      <c r="J70" s="17">
        <v>0.28000000000000003</v>
      </c>
      <c r="K70" s="16">
        <v>4890</v>
      </c>
      <c r="L70" s="57">
        <v>1091580</v>
      </c>
    </row>
    <row r="71" spans="1:12" x14ac:dyDescent="0.35">
      <c r="A71" s="5" t="s">
        <v>405</v>
      </c>
      <c r="B71" s="8" t="s">
        <v>242</v>
      </c>
      <c r="C71" s="16">
        <v>228560</v>
      </c>
      <c r="D71" s="16">
        <v>131725</v>
      </c>
      <c r="E71" s="16">
        <v>96835</v>
      </c>
      <c r="F71" s="47">
        <v>53900400</v>
      </c>
      <c r="G71" s="47">
        <v>38927710</v>
      </c>
      <c r="H71" s="53">
        <v>14972690</v>
      </c>
      <c r="I71" s="17">
        <v>0.72</v>
      </c>
      <c r="J71" s="17">
        <v>0.28000000000000003</v>
      </c>
      <c r="K71" s="16">
        <v>5810</v>
      </c>
      <c r="L71" s="57">
        <v>1311550</v>
      </c>
    </row>
    <row r="72" spans="1:12" x14ac:dyDescent="0.35">
      <c r="A72" s="5" t="s">
        <v>405</v>
      </c>
      <c r="B72" s="8" t="s">
        <v>243</v>
      </c>
      <c r="C72" s="16">
        <v>350905</v>
      </c>
      <c r="D72" s="16">
        <v>204085</v>
      </c>
      <c r="E72" s="16">
        <v>146825</v>
      </c>
      <c r="F72" s="47">
        <v>54222950</v>
      </c>
      <c r="G72" s="47">
        <v>39260140</v>
      </c>
      <c r="H72" s="53">
        <v>14962810</v>
      </c>
      <c r="I72" s="17">
        <v>0.72</v>
      </c>
      <c r="J72" s="17">
        <v>0.28000000000000003</v>
      </c>
      <c r="K72" s="16">
        <v>9780</v>
      </c>
      <c r="L72" s="57">
        <v>1415090</v>
      </c>
    </row>
    <row r="73" spans="1:12" x14ac:dyDescent="0.35">
      <c r="A73" s="5" t="s">
        <v>405</v>
      </c>
      <c r="B73" s="8" t="s">
        <v>244</v>
      </c>
      <c r="C73" s="16">
        <v>277470</v>
      </c>
      <c r="D73" s="16">
        <v>164300</v>
      </c>
      <c r="E73" s="16">
        <v>113170</v>
      </c>
      <c r="F73" s="47">
        <v>63009070</v>
      </c>
      <c r="G73" s="47">
        <v>45583900</v>
      </c>
      <c r="H73" s="53">
        <v>17425160</v>
      </c>
      <c r="I73" s="17">
        <v>0.72</v>
      </c>
      <c r="J73" s="17">
        <v>0.28000000000000003</v>
      </c>
      <c r="K73" s="16">
        <v>8060</v>
      </c>
      <c r="L73" s="57">
        <v>1778860</v>
      </c>
    </row>
    <row r="74" spans="1:12" x14ac:dyDescent="0.35">
      <c r="A74" s="5" t="s">
        <v>405</v>
      </c>
      <c r="B74" s="8" t="s">
        <v>245</v>
      </c>
      <c r="C74" s="16">
        <v>230005</v>
      </c>
      <c r="D74" s="16">
        <v>136110</v>
      </c>
      <c r="E74" s="16">
        <v>93895</v>
      </c>
      <c r="F74" s="47">
        <v>57405810</v>
      </c>
      <c r="G74" s="47">
        <v>41555830</v>
      </c>
      <c r="H74" s="53">
        <v>15849980</v>
      </c>
      <c r="I74" s="17">
        <v>0.72</v>
      </c>
      <c r="J74" s="17">
        <v>0.28000000000000003</v>
      </c>
      <c r="K74" s="16">
        <v>6985</v>
      </c>
      <c r="L74" s="57">
        <v>1682460</v>
      </c>
    </row>
    <row r="75" spans="1:12" x14ac:dyDescent="0.35">
      <c r="A75" s="5" t="s">
        <v>405</v>
      </c>
      <c r="B75" s="8" t="s">
        <v>246</v>
      </c>
      <c r="C75" s="16">
        <v>269865</v>
      </c>
      <c r="D75" s="16">
        <v>159555</v>
      </c>
      <c r="E75" s="16">
        <v>110305</v>
      </c>
      <c r="F75" s="47">
        <v>68042070</v>
      </c>
      <c r="G75" s="47">
        <v>49275400</v>
      </c>
      <c r="H75" s="53">
        <v>18766670</v>
      </c>
      <c r="I75" s="17">
        <v>0.72</v>
      </c>
      <c r="J75" s="17">
        <v>0.28000000000000003</v>
      </c>
      <c r="K75" s="16">
        <v>8570</v>
      </c>
      <c r="L75" s="57">
        <v>2068580</v>
      </c>
    </row>
    <row r="76" spans="1:12" x14ac:dyDescent="0.35">
      <c r="A76" s="5" t="s">
        <v>405</v>
      </c>
      <c r="B76" s="8" t="s">
        <v>247</v>
      </c>
      <c r="C76" s="16">
        <v>269010</v>
      </c>
      <c r="D76" s="16">
        <v>159590</v>
      </c>
      <c r="E76" s="16">
        <v>109420</v>
      </c>
      <c r="F76" s="47">
        <v>68306000</v>
      </c>
      <c r="G76" s="47">
        <v>49586740</v>
      </c>
      <c r="H76" s="53">
        <v>18719260</v>
      </c>
      <c r="I76" s="17">
        <v>0.73</v>
      </c>
      <c r="J76" s="17">
        <v>0.27</v>
      </c>
      <c r="K76" s="16">
        <v>8725</v>
      </c>
      <c r="L76" s="57">
        <v>2098030</v>
      </c>
    </row>
    <row r="77" spans="1:12" x14ac:dyDescent="0.35">
      <c r="A77" s="5" t="s">
        <v>405</v>
      </c>
      <c r="B77" s="8" t="s">
        <v>248</v>
      </c>
      <c r="C77" s="16">
        <v>263550</v>
      </c>
      <c r="D77" s="16">
        <v>156410</v>
      </c>
      <c r="E77" s="16">
        <v>107140</v>
      </c>
      <c r="F77" s="47">
        <v>67482270</v>
      </c>
      <c r="G77" s="47">
        <v>49042840</v>
      </c>
      <c r="H77" s="53">
        <v>18439430</v>
      </c>
      <c r="I77" s="17">
        <v>0.73</v>
      </c>
      <c r="J77" s="17">
        <v>0.27</v>
      </c>
      <c r="K77" s="16">
        <v>9065</v>
      </c>
      <c r="L77" s="57">
        <v>2184260</v>
      </c>
    </row>
    <row r="78" spans="1:12" x14ac:dyDescent="0.35">
      <c r="A78" s="5" t="s">
        <v>405</v>
      </c>
      <c r="B78" s="8" t="s">
        <v>249</v>
      </c>
      <c r="C78" s="16">
        <v>292655</v>
      </c>
      <c r="D78" s="16">
        <v>174125</v>
      </c>
      <c r="E78" s="16">
        <v>118530</v>
      </c>
      <c r="F78" s="47">
        <v>75426940</v>
      </c>
      <c r="G78" s="47">
        <v>54873770</v>
      </c>
      <c r="H78" s="53">
        <v>20553180</v>
      </c>
      <c r="I78" s="17">
        <v>0.73</v>
      </c>
      <c r="J78" s="17">
        <v>0.27</v>
      </c>
      <c r="K78" s="16">
        <v>10365</v>
      </c>
      <c r="L78" s="57">
        <v>2510410</v>
      </c>
    </row>
    <row r="79" spans="1:12" x14ac:dyDescent="0.35">
      <c r="A79" s="5" t="s">
        <v>405</v>
      </c>
      <c r="B79" s="8" t="s">
        <v>250</v>
      </c>
      <c r="C79" s="16">
        <v>284545</v>
      </c>
      <c r="D79" s="16">
        <v>170160</v>
      </c>
      <c r="E79" s="16">
        <v>114385</v>
      </c>
      <c r="F79" s="47">
        <v>73518160</v>
      </c>
      <c r="G79" s="47">
        <v>53681270</v>
      </c>
      <c r="H79" s="53">
        <v>19836900</v>
      </c>
      <c r="I79" s="17">
        <v>0.73</v>
      </c>
      <c r="J79" s="17">
        <v>0.27</v>
      </c>
      <c r="K79" s="16">
        <v>10065</v>
      </c>
      <c r="L79" s="57">
        <v>2446200</v>
      </c>
    </row>
    <row r="80" spans="1:12" x14ac:dyDescent="0.35">
      <c r="A80" s="5" t="s">
        <v>405</v>
      </c>
      <c r="B80" s="8" t="s">
        <v>251</v>
      </c>
      <c r="C80" s="16">
        <v>318890</v>
      </c>
      <c r="D80" s="16">
        <v>189880</v>
      </c>
      <c r="E80" s="16">
        <v>129010</v>
      </c>
      <c r="F80" s="47">
        <v>82818750</v>
      </c>
      <c r="G80" s="47">
        <v>60273870</v>
      </c>
      <c r="H80" s="53">
        <v>22544870</v>
      </c>
      <c r="I80" s="17">
        <v>0.73</v>
      </c>
      <c r="J80" s="17">
        <v>0.27</v>
      </c>
      <c r="K80" s="16">
        <v>12000</v>
      </c>
      <c r="L80" s="57">
        <v>2925110</v>
      </c>
    </row>
    <row r="81" spans="1:12" x14ac:dyDescent="0.35">
      <c r="A81" s="5" t="s">
        <v>405</v>
      </c>
      <c r="B81" s="8" t="s">
        <v>252</v>
      </c>
      <c r="C81" s="16">
        <v>292185</v>
      </c>
      <c r="D81" s="16">
        <v>174875</v>
      </c>
      <c r="E81" s="16">
        <v>117310</v>
      </c>
      <c r="F81" s="47">
        <v>75868200</v>
      </c>
      <c r="G81" s="47">
        <v>55442450</v>
      </c>
      <c r="H81" s="53">
        <v>20425750</v>
      </c>
      <c r="I81" s="17">
        <v>0.73</v>
      </c>
      <c r="J81" s="17">
        <v>0.27</v>
      </c>
      <c r="K81" s="16">
        <v>11285</v>
      </c>
      <c r="L81" s="57">
        <v>2746970</v>
      </c>
    </row>
    <row r="82" spans="1:12" x14ac:dyDescent="0.35">
      <c r="A82" s="5" t="s">
        <v>405</v>
      </c>
      <c r="B82" s="8" t="s">
        <v>253</v>
      </c>
      <c r="C82" s="16">
        <v>286360</v>
      </c>
      <c r="D82" s="16">
        <v>171270</v>
      </c>
      <c r="E82" s="16">
        <v>115090</v>
      </c>
      <c r="F82" s="47">
        <v>74321180</v>
      </c>
      <c r="G82" s="47">
        <v>54297370</v>
      </c>
      <c r="H82" s="53">
        <v>20023810</v>
      </c>
      <c r="I82" s="17">
        <v>0.73</v>
      </c>
      <c r="J82" s="17">
        <v>0.27</v>
      </c>
      <c r="K82" s="16">
        <v>11110</v>
      </c>
      <c r="L82" s="57">
        <v>2719930</v>
      </c>
    </row>
    <row r="83" spans="1:12" x14ac:dyDescent="0.35">
      <c r="A83" s="5" t="s">
        <v>405</v>
      </c>
      <c r="B83" s="8" t="s">
        <v>254</v>
      </c>
      <c r="C83" s="16">
        <v>303260</v>
      </c>
      <c r="D83" s="16">
        <v>181300</v>
      </c>
      <c r="E83" s="16">
        <v>121960</v>
      </c>
      <c r="F83" s="47">
        <v>78688590</v>
      </c>
      <c r="G83" s="47">
        <v>57454840</v>
      </c>
      <c r="H83" s="53">
        <v>21233750</v>
      </c>
      <c r="I83" s="17">
        <v>0.73</v>
      </c>
      <c r="J83" s="17">
        <v>0.27</v>
      </c>
      <c r="K83" s="16">
        <v>12045</v>
      </c>
      <c r="L83" s="57">
        <v>2944290</v>
      </c>
    </row>
    <row r="84" spans="1:12" x14ac:dyDescent="0.35">
      <c r="A84" s="29" t="s">
        <v>405</v>
      </c>
      <c r="B84" s="50" t="s">
        <v>255</v>
      </c>
      <c r="C84" s="30">
        <v>525190</v>
      </c>
      <c r="D84" s="30">
        <v>316470</v>
      </c>
      <c r="E84" s="30">
        <v>208720</v>
      </c>
      <c r="F84" s="51">
        <v>83919150</v>
      </c>
      <c r="G84" s="51">
        <v>61332290</v>
      </c>
      <c r="H84" s="54">
        <v>22586860</v>
      </c>
      <c r="I84" s="31">
        <v>0.73</v>
      </c>
      <c r="J84" s="31">
        <v>0.27</v>
      </c>
      <c r="K84" s="30">
        <v>21310</v>
      </c>
      <c r="L84" s="58">
        <v>3257040</v>
      </c>
    </row>
    <row r="85" spans="1:12" x14ac:dyDescent="0.35">
      <c r="A85" s="23" t="s">
        <v>406</v>
      </c>
      <c r="B85" s="48" t="s">
        <v>217</v>
      </c>
      <c r="C85" s="24">
        <v>8432215</v>
      </c>
      <c r="D85" s="24">
        <v>4597070</v>
      </c>
      <c r="E85" s="24">
        <v>3835145</v>
      </c>
      <c r="F85" s="49">
        <v>2139320170</v>
      </c>
      <c r="G85" s="49">
        <v>1429612240</v>
      </c>
      <c r="H85" s="52">
        <v>709707920</v>
      </c>
      <c r="I85" s="25">
        <v>0.67</v>
      </c>
      <c r="J85" s="25">
        <v>0.33</v>
      </c>
      <c r="K85" s="24">
        <v>726690</v>
      </c>
      <c r="L85" s="56">
        <v>181519250</v>
      </c>
    </row>
    <row r="86" spans="1:12" x14ac:dyDescent="0.35">
      <c r="A86" s="5" t="s">
        <v>406</v>
      </c>
      <c r="B86" s="8" t="s">
        <v>218</v>
      </c>
      <c r="C86" s="16">
        <v>0</v>
      </c>
      <c r="D86" s="16">
        <v>0</v>
      </c>
      <c r="E86" s="16">
        <v>0</v>
      </c>
      <c r="F86" s="47">
        <v>0</v>
      </c>
      <c r="G86" s="47">
        <v>0</v>
      </c>
      <c r="H86" s="53">
        <v>0</v>
      </c>
      <c r="I86" s="17" t="s">
        <v>372</v>
      </c>
      <c r="J86" s="17" t="s">
        <v>372</v>
      </c>
      <c r="K86" s="16">
        <v>0</v>
      </c>
      <c r="L86" s="57">
        <v>0</v>
      </c>
    </row>
    <row r="87" spans="1:12" x14ac:dyDescent="0.35">
      <c r="A87" s="5" t="s">
        <v>406</v>
      </c>
      <c r="B87" s="8" t="s">
        <v>219</v>
      </c>
      <c r="C87" s="16">
        <v>0</v>
      </c>
      <c r="D87" s="16">
        <v>0</v>
      </c>
      <c r="E87" s="16">
        <v>0</v>
      </c>
      <c r="F87" s="47">
        <v>0</v>
      </c>
      <c r="G87" s="47">
        <v>0</v>
      </c>
      <c r="H87" s="53">
        <v>0</v>
      </c>
      <c r="I87" s="17" t="s">
        <v>372</v>
      </c>
      <c r="J87" s="17" t="s">
        <v>372</v>
      </c>
      <c r="K87" s="16">
        <v>0</v>
      </c>
      <c r="L87" s="57">
        <v>0</v>
      </c>
    </row>
    <row r="88" spans="1:12" x14ac:dyDescent="0.35">
      <c r="A88" s="5" t="s">
        <v>406</v>
      </c>
      <c r="B88" s="8" t="s">
        <v>220</v>
      </c>
      <c r="C88" s="16">
        <v>0</v>
      </c>
      <c r="D88" s="16">
        <v>0</v>
      </c>
      <c r="E88" s="16">
        <v>0</v>
      </c>
      <c r="F88" s="47">
        <v>0</v>
      </c>
      <c r="G88" s="47">
        <v>0</v>
      </c>
      <c r="H88" s="53">
        <v>0</v>
      </c>
      <c r="I88" s="17" t="s">
        <v>372</v>
      </c>
      <c r="J88" s="17" t="s">
        <v>372</v>
      </c>
      <c r="K88" s="16">
        <v>0</v>
      </c>
      <c r="L88" s="57">
        <v>0</v>
      </c>
    </row>
    <row r="89" spans="1:12" x14ac:dyDescent="0.35">
      <c r="A89" s="5" t="s">
        <v>406</v>
      </c>
      <c r="B89" s="8" t="s">
        <v>221</v>
      </c>
      <c r="C89" s="16">
        <v>0</v>
      </c>
      <c r="D89" s="16">
        <v>0</v>
      </c>
      <c r="E89" s="16">
        <v>0</v>
      </c>
      <c r="F89" s="47">
        <v>0</v>
      </c>
      <c r="G89" s="47">
        <v>0</v>
      </c>
      <c r="H89" s="53">
        <v>0</v>
      </c>
      <c r="I89" s="17" t="s">
        <v>372</v>
      </c>
      <c r="J89" s="17" t="s">
        <v>372</v>
      </c>
      <c r="K89" s="16">
        <v>0</v>
      </c>
      <c r="L89" s="57">
        <v>0</v>
      </c>
    </row>
    <row r="90" spans="1:12" x14ac:dyDescent="0.35">
      <c r="A90" s="5" t="s">
        <v>406</v>
      </c>
      <c r="B90" s="8" t="s">
        <v>222</v>
      </c>
      <c r="C90" s="16">
        <v>0</v>
      </c>
      <c r="D90" s="16">
        <v>0</v>
      </c>
      <c r="E90" s="16">
        <v>0</v>
      </c>
      <c r="F90" s="47">
        <v>0</v>
      </c>
      <c r="G90" s="47">
        <v>0</v>
      </c>
      <c r="H90" s="53">
        <v>0</v>
      </c>
      <c r="I90" s="17" t="s">
        <v>372</v>
      </c>
      <c r="J90" s="17" t="s">
        <v>372</v>
      </c>
      <c r="K90" s="16">
        <v>0</v>
      </c>
      <c r="L90" s="57">
        <v>0</v>
      </c>
    </row>
    <row r="91" spans="1:12" x14ac:dyDescent="0.35">
      <c r="A91" s="5" t="s">
        <v>406</v>
      </c>
      <c r="B91" s="8" t="s">
        <v>223</v>
      </c>
      <c r="C91" s="16">
        <v>50</v>
      </c>
      <c r="D91" s="16">
        <v>20</v>
      </c>
      <c r="E91" s="16">
        <v>30</v>
      </c>
      <c r="F91" s="47">
        <v>3540</v>
      </c>
      <c r="G91" s="47">
        <v>2030</v>
      </c>
      <c r="H91" s="53">
        <v>1510</v>
      </c>
      <c r="I91" s="17">
        <v>0.56999999999999995</v>
      </c>
      <c r="J91" s="17">
        <v>0.43</v>
      </c>
      <c r="K91" s="16">
        <v>5</v>
      </c>
      <c r="L91" s="57">
        <v>370</v>
      </c>
    </row>
    <row r="92" spans="1:12" x14ac:dyDescent="0.35">
      <c r="A92" s="5" t="s">
        <v>406</v>
      </c>
      <c r="B92" s="8" t="s">
        <v>224</v>
      </c>
      <c r="C92" s="16">
        <v>1630</v>
      </c>
      <c r="D92" s="16">
        <v>740</v>
      </c>
      <c r="E92" s="16">
        <v>890</v>
      </c>
      <c r="F92" s="47">
        <v>120570</v>
      </c>
      <c r="G92" s="47">
        <v>72290</v>
      </c>
      <c r="H92" s="53">
        <v>48280</v>
      </c>
      <c r="I92" s="17">
        <v>0.6</v>
      </c>
      <c r="J92" s="17">
        <v>0.4</v>
      </c>
      <c r="K92" s="16">
        <v>165</v>
      </c>
      <c r="L92" s="57">
        <v>10130</v>
      </c>
    </row>
    <row r="93" spans="1:12" x14ac:dyDescent="0.35">
      <c r="A93" s="5" t="s">
        <v>406</v>
      </c>
      <c r="B93" s="8" t="s">
        <v>225</v>
      </c>
      <c r="C93" s="16">
        <v>2275</v>
      </c>
      <c r="D93" s="16">
        <v>1040</v>
      </c>
      <c r="E93" s="16">
        <v>1235</v>
      </c>
      <c r="F93" s="47">
        <v>175770</v>
      </c>
      <c r="G93" s="47">
        <v>106470</v>
      </c>
      <c r="H93" s="53">
        <v>69300</v>
      </c>
      <c r="I93" s="17">
        <v>0.61</v>
      </c>
      <c r="J93" s="17">
        <v>0.39</v>
      </c>
      <c r="K93" s="16">
        <v>220</v>
      </c>
      <c r="L93" s="57">
        <v>14360</v>
      </c>
    </row>
    <row r="94" spans="1:12" x14ac:dyDescent="0.35">
      <c r="A94" s="5" t="s">
        <v>406</v>
      </c>
      <c r="B94" s="8" t="s">
        <v>226</v>
      </c>
      <c r="C94" s="16">
        <v>3905</v>
      </c>
      <c r="D94" s="16">
        <v>1885</v>
      </c>
      <c r="E94" s="16">
        <v>2020</v>
      </c>
      <c r="F94" s="47">
        <v>326100</v>
      </c>
      <c r="G94" s="47">
        <v>212360</v>
      </c>
      <c r="H94" s="53">
        <v>113750</v>
      </c>
      <c r="I94" s="17">
        <v>0.65</v>
      </c>
      <c r="J94" s="17">
        <v>0.35</v>
      </c>
      <c r="K94" s="16">
        <v>315</v>
      </c>
      <c r="L94" s="57">
        <v>21160</v>
      </c>
    </row>
    <row r="95" spans="1:12" x14ac:dyDescent="0.35">
      <c r="A95" s="5" t="s">
        <v>406</v>
      </c>
      <c r="B95" s="8" t="s">
        <v>227</v>
      </c>
      <c r="C95" s="16">
        <v>6710</v>
      </c>
      <c r="D95" s="16">
        <v>3350</v>
      </c>
      <c r="E95" s="16">
        <v>3360</v>
      </c>
      <c r="F95" s="47">
        <v>724050</v>
      </c>
      <c r="G95" s="47">
        <v>490650</v>
      </c>
      <c r="H95" s="53">
        <v>233400</v>
      </c>
      <c r="I95" s="17">
        <v>0.68</v>
      </c>
      <c r="J95" s="17">
        <v>0.32</v>
      </c>
      <c r="K95" s="16">
        <v>500</v>
      </c>
      <c r="L95" s="57">
        <v>43200</v>
      </c>
    </row>
    <row r="96" spans="1:12" x14ac:dyDescent="0.35">
      <c r="A96" s="5" t="s">
        <v>406</v>
      </c>
      <c r="B96" s="8" t="s">
        <v>228</v>
      </c>
      <c r="C96" s="16">
        <v>13920</v>
      </c>
      <c r="D96" s="16">
        <v>7540</v>
      </c>
      <c r="E96" s="16">
        <v>6385</v>
      </c>
      <c r="F96" s="47">
        <v>2531260</v>
      </c>
      <c r="G96" s="47">
        <v>1782440</v>
      </c>
      <c r="H96" s="53">
        <v>748810</v>
      </c>
      <c r="I96" s="17">
        <v>0.7</v>
      </c>
      <c r="J96" s="17">
        <v>0.3</v>
      </c>
      <c r="K96" s="16">
        <v>850</v>
      </c>
      <c r="L96" s="57">
        <v>143110</v>
      </c>
    </row>
    <row r="97" spans="1:12" x14ac:dyDescent="0.35">
      <c r="A97" s="5" t="s">
        <v>406</v>
      </c>
      <c r="B97" s="8" t="s">
        <v>229</v>
      </c>
      <c r="C97" s="16">
        <v>23715</v>
      </c>
      <c r="D97" s="16">
        <v>13155</v>
      </c>
      <c r="E97" s="16">
        <v>10560</v>
      </c>
      <c r="F97" s="47">
        <v>4675090</v>
      </c>
      <c r="G97" s="47">
        <v>3325660</v>
      </c>
      <c r="H97" s="53">
        <v>1349430</v>
      </c>
      <c r="I97" s="17">
        <v>0.71</v>
      </c>
      <c r="J97" s="17">
        <v>0.28999999999999998</v>
      </c>
      <c r="K97" s="16">
        <v>1345</v>
      </c>
      <c r="L97" s="57">
        <v>259560</v>
      </c>
    </row>
    <row r="98" spans="1:12" x14ac:dyDescent="0.35">
      <c r="A98" s="5" t="s">
        <v>406</v>
      </c>
      <c r="B98" s="8" t="s">
        <v>230</v>
      </c>
      <c r="C98" s="16">
        <v>39610</v>
      </c>
      <c r="D98" s="16">
        <v>22225</v>
      </c>
      <c r="E98" s="16">
        <v>17385</v>
      </c>
      <c r="F98" s="47">
        <v>8061780</v>
      </c>
      <c r="G98" s="47">
        <v>5778430</v>
      </c>
      <c r="H98" s="53">
        <v>2283350</v>
      </c>
      <c r="I98" s="17">
        <v>0.72</v>
      </c>
      <c r="J98" s="17">
        <v>0.28000000000000003</v>
      </c>
      <c r="K98" s="16">
        <v>2065</v>
      </c>
      <c r="L98" s="57">
        <v>418650</v>
      </c>
    </row>
    <row r="99" spans="1:12" x14ac:dyDescent="0.35">
      <c r="A99" s="5" t="s">
        <v>406</v>
      </c>
      <c r="B99" s="8" t="s">
        <v>231</v>
      </c>
      <c r="C99" s="16">
        <v>80890</v>
      </c>
      <c r="D99" s="16">
        <v>46110</v>
      </c>
      <c r="E99" s="16">
        <v>34780</v>
      </c>
      <c r="F99" s="47">
        <v>10585990</v>
      </c>
      <c r="G99" s="47">
        <v>7577800</v>
      </c>
      <c r="H99" s="53">
        <v>3008180</v>
      </c>
      <c r="I99" s="17">
        <v>0.72</v>
      </c>
      <c r="J99" s="17">
        <v>0.28000000000000003</v>
      </c>
      <c r="K99" s="16">
        <v>4145</v>
      </c>
      <c r="L99" s="57">
        <v>565570</v>
      </c>
    </row>
    <row r="100" spans="1:12" x14ac:dyDescent="0.35">
      <c r="A100" s="5" t="s">
        <v>406</v>
      </c>
      <c r="B100" s="8" t="s">
        <v>232</v>
      </c>
      <c r="C100" s="16">
        <v>74025</v>
      </c>
      <c r="D100" s="16">
        <v>41900</v>
      </c>
      <c r="E100" s="16">
        <v>32125</v>
      </c>
      <c r="F100" s="47">
        <v>14939350</v>
      </c>
      <c r="G100" s="47">
        <v>10694960</v>
      </c>
      <c r="H100" s="53">
        <v>4244390</v>
      </c>
      <c r="I100" s="17">
        <v>0.72</v>
      </c>
      <c r="J100" s="17">
        <v>0.28000000000000003</v>
      </c>
      <c r="K100" s="16">
        <v>3820</v>
      </c>
      <c r="L100" s="57">
        <v>790050</v>
      </c>
    </row>
    <row r="101" spans="1:12" x14ac:dyDescent="0.35">
      <c r="A101" s="5" t="s">
        <v>406</v>
      </c>
      <c r="B101" s="8" t="s">
        <v>233</v>
      </c>
      <c r="C101" s="16">
        <v>77530</v>
      </c>
      <c r="D101" s="16">
        <v>43535</v>
      </c>
      <c r="E101" s="16">
        <v>33995</v>
      </c>
      <c r="F101" s="47">
        <v>18083890</v>
      </c>
      <c r="G101" s="47">
        <v>12920370</v>
      </c>
      <c r="H101" s="53">
        <v>5163520</v>
      </c>
      <c r="I101" s="17">
        <v>0.71</v>
      </c>
      <c r="J101" s="17">
        <v>0.28999999999999998</v>
      </c>
      <c r="K101" s="16">
        <v>4045</v>
      </c>
      <c r="L101" s="57">
        <v>963090</v>
      </c>
    </row>
    <row r="102" spans="1:12" x14ac:dyDescent="0.35">
      <c r="A102" s="5" t="s">
        <v>406</v>
      </c>
      <c r="B102" s="8" t="s">
        <v>234</v>
      </c>
      <c r="C102" s="16">
        <v>86795</v>
      </c>
      <c r="D102" s="16">
        <v>48465</v>
      </c>
      <c r="E102" s="16">
        <v>38330</v>
      </c>
      <c r="F102" s="47">
        <v>20234300</v>
      </c>
      <c r="G102" s="47">
        <v>14420100</v>
      </c>
      <c r="H102" s="53">
        <v>5814200</v>
      </c>
      <c r="I102" s="17">
        <v>0.71</v>
      </c>
      <c r="J102" s="17">
        <v>0.28999999999999998</v>
      </c>
      <c r="K102" s="16">
        <v>4715</v>
      </c>
      <c r="L102" s="57">
        <v>1105440</v>
      </c>
    </row>
    <row r="103" spans="1:12" x14ac:dyDescent="0.35">
      <c r="A103" s="5" t="s">
        <v>406</v>
      </c>
      <c r="B103" s="8" t="s">
        <v>235</v>
      </c>
      <c r="C103" s="16">
        <v>110675</v>
      </c>
      <c r="D103" s="16">
        <v>61820</v>
      </c>
      <c r="E103" s="16">
        <v>48855</v>
      </c>
      <c r="F103" s="47">
        <v>25857270</v>
      </c>
      <c r="G103" s="47">
        <v>18421460</v>
      </c>
      <c r="H103" s="53">
        <v>7435810</v>
      </c>
      <c r="I103" s="17">
        <v>0.71</v>
      </c>
      <c r="J103" s="17">
        <v>0.28999999999999998</v>
      </c>
      <c r="K103" s="16">
        <v>5880</v>
      </c>
      <c r="L103" s="57">
        <v>1385920</v>
      </c>
    </row>
    <row r="104" spans="1:12" x14ac:dyDescent="0.35">
      <c r="A104" s="5" t="s">
        <v>406</v>
      </c>
      <c r="B104" s="8" t="s">
        <v>236</v>
      </c>
      <c r="C104" s="16">
        <v>110410</v>
      </c>
      <c r="D104" s="16">
        <v>61530</v>
      </c>
      <c r="E104" s="16">
        <v>48885</v>
      </c>
      <c r="F104" s="47">
        <v>25926640</v>
      </c>
      <c r="G104" s="47">
        <v>18438210</v>
      </c>
      <c r="H104" s="53">
        <v>7488420</v>
      </c>
      <c r="I104" s="17">
        <v>0.71</v>
      </c>
      <c r="J104" s="17">
        <v>0.28999999999999998</v>
      </c>
      <c r="K104" s="16">
        <v>5855</v>
      </c>
      <c r="L104" s="57">
        <v>1383060</v>
      </c>
    </row>
    <row r="105" spans="1:12" x14ac:dyDescent="0.35">
      <c r="A105" s="5" t="s">
        <v>406</v>
      </c>
      <c r="B105" s="8" t="s">
        <v>237</v>
      </c>
      <c r="C105" s="16">
        <v>136720</v>
      </c>
      <c r="D105" s="16">
        <v>75195</v>
      </c>
      <c r="E105" s="16">
        <v>61525</v>
      </c>
      <c r="F105" s="47">
        <v>32271980</v>
      </c>
      <c r="G105" s="47">
        <v>22682420</v>
      </c>
      <c r="H105" s="53">
        <v>9589550</v>
      </c>
      <c r="I105" s="17">
        <v>0.7</v>
      </c>
      <c r="J105" s="17">
        <v>0.3</v>
      </c>
      <c r="K105" s="16">
        <v>7360</v>
      </c>
      <c r="L105" s="57">
        <v>1744200</v>
      </c>
    </row>
    <row r="106" spans="1:12" x14ac:dyDescent="0.35">
      <c r="A106" s="5" t="s">
        <v>406</v>
      </c>
      <c r="B106" s="8" t="s">
        <v>238</v>
      </c>
      <c r="C106" s="16">
        <v>157710</v>
      </c>
      <c r="D106" s="16">
        <v>85950</v>
      </c>
      <c r="E106" s="16">
        <v>71755</v>
      </c>
      <c r="F106" s="47">
        <v>37218830</v>
      </c>
      <c r="G106" s="47">
        <v>25971950</v>
      </c>
      <c r="H106" s="53">
        <v>11246880</v>
      </c>
      <c r="I106" s="17">
        <v>0.7</v>
      </c>
      <c r="J106" s="17">
        <v>0.3</v>
      </c>
      <c r="K106" s="16">
        <v>8600</v>
      </c>
      <c r="L106" s="57">
        <v>2034110</v>
      </c>
    </row>
    <row r="107" spans="1:12" x14ac:dyDescent="0.35">
      <c r="A107" s="5" t="s">
        <v>406</v>
      </c>
      <c r="B107" s="8" t="s">
        <v>239</v>
      </c>
      <c r="C107" s="16">
        <v>196890</v>
      </c>
      <c r="D107" s="16">
        <v>107275</v>
      </c>
      <c r="E107" s="16">
        <v>89615</v>
      </c>
      <c r="F107" s="47">
        <v>46829540</v>
      </c>
      <c r="G107" s="47">
        <v>32643790</v>
      </c>
      <c r="H107" s="53">
        <v>14185760</v>
      </c>
      <c r="I107" s="17">
        <v>0.7</v>
      </c>
      <c r="J107" s="17">
        <v>0.3</v>
      </c>
      <c r="K107" s="16">
        <v>10910</v>
      </c>
      <c r="L107" s="57">
        <v>2600770</v>
      </c>
    </row>
    <row r="108" spans="1:12" x14ac:dyDescent="0.35">
      <c r="A108" s="5" t="s">
        <v>406</v>
      </c>
      <c r="B108" s="8" t="s">
        <v>240</v>
      </c>
      <c r="C108" s="16">
        <v>176570</v>
      </c>
      <c r="D108" s="16">
        <v>94770</v>
      </c>
      <c r="E108" s="16">
        <v>81800</v>
      </c>
      <c r="F108" s="47">
        <v>42402330</v>
      </c>
      <c r="G108" s="47">
        <v>29173720</v>
      </c>
      <c r="H108" s="53">
        <v>13228610</v>
      </c>
      <c r="I108" s="17">
        <v>0.69</v>
      </c>
      <c r="J108" s="17">
        <v>0.31</v>
      </c>
      <c r="K108" s="16">
        <v>10275</v>
      </c>
      <c r="L108" s="57">
        <v>2485040</v>
      </c>
    </row>
    <row r="109" spans="1:12" x14ac:dyDescent="0.35">
      <c r="A109" s="5" t="s">
        <v>406</v>
      </c>
      <c r="B109" s="8" t="s">
        <v>241</v>
      </c>
      <c r="C109" s="16">
        <v>223110</v>
      </c>
      <c r="D109" s="16">
        <v>118015</v>
      </c>
      <c r="E109" s="16">
        <v>105095</v>
      </c>
      <c r="F109" s="47">
        <v>53932850</v>
      </c>
      <c r="G109" s="47">
        <v>36782390</v>
      </c>
      <c r="H109" s="53">
        <v>17150450</v>
      </c>
      <c r="I109" s="17">
        <v>0.68</v>
      </c>
      <c r="J109" s="17">
        <v>0.32</v>
      </c>
      <c r="K109" s="16">
        <v>13600</v>
      </c>
      <c r="L109" s="57">
        <v>3334100</v>
      </c>
    </row>
    <row r="110" spans="1:12" x14ac:dyDescent="0.35">
      <c r="A110" s="5" t="s">
        <v>406</v>
      </c>
      <c r="B110" s="8" t="s">
        <v>242</v>
      </c>
      <c r="C110" s="16">
        <v>264720</v>
      </c>
      <c r="D110" s="16">
        <v>138315</v>
      </c>
      <c r="E110" s="16">
        <v>126405</v>
      </c>
      <c r="F110" s="47">
        <v>64555170</v>
      </c>
      <c r="G110" s="47">
        <v>43623830</v>
      </c>
      <c r="H110" s="53">
        <v>20931340</v>
      </c>
      <c r="I110" s="17">
        <v>0.68</v>
      </c>
      <c r="J110" s="17">
        <v>0.32</v>
      </c>
      <c r="K110" s="16">
        <v>17410</v>
      </c>
      <c r="L110" s="57">
        <v>4358690</v>
      </c>
    </row>
    <row r="111" spans="1:12" x14ac:dyDescent="0.35">
      <c r="A111" s="5" t="s">
        <v>406</v>
      </c>
      <c r="B111" s="8" t="s">
        <v>243</v>
      </c>
      <c r="C111" s="16">
        <v>486560</v>
      </c>
      <c r="D111" s="16">
        <v>257870</v>
      </c>
      <c r="E111" s="16">
        <v>228690</v>
      </c>
      <c r="F111" s="47">
        <v>72941020</v>
      </c>
      <c r="G111" s="47">
        <v>48865550</v>
      </c>
      <c r="H111" s="53">
        <v>24075470</v>
      </c>
      <c r="I111" s="17">
        <v>0.67</v>
      </c>
      <c r="J111" s="17">
        <v>0.33</v>
      </c>
      <c r="K111" s="16">
        <v>34355</v>
      </c>
      <c r="L111" s="57">
        <v>5241530</v>
      </c>
    </row>
    <row r="112" spans="1:12" x14ac:dyDescent="0.35">
      <c r="A112" s="5" t="s">
        <v>406</v>
      </c>
      <c r="B112" s="8" t="s">
        <v>244</v>
      </c>
      <c r="C112" s="16">
        <v>370640</v>
      </c>
      <c r="D112" s="16">
        <v>203590</v>
      </c>
      <c r="E112" s="16">
        <v>167050</v>
      </c>
      <c r="F112" s="47">
        <v>93880250</v>
      </c>
      <c r="G112" s="47">
        <v>62585530</v>
      </c>
      <c r="H112" s="53">
        <v>31294720</v>
      </c>
      <c r="I112" s="17">
        <v>0.67</v>
      </c>
      <c r="J112" s="17">
        <v>0.33</v>
      </c>
      <c r="K112" s="16">
        <v>29165</v>
      </c>
      <c r="L112" s="57">
        <v>7186010</v>
      </c>
    </row>
    <row r="113" spans="1:12" x14ac:dyDescent="0.35">
      <c r="A113" s="5" t="s">
        <v>406</v>
      </c>
      <c r="B113" s="8" t="s">
        <v>245</v>
      </c>
      <c r="C113" s="16">
        <v>316950</v>
      </c>
      <c r="D113" s="16">
        <v>172730</v>
      </c>
      <c r="E113" s="16">
        <v>144220</v>
      </c>
      <c r="F113" s="47">
        <v>90434580</v>
      </c>
      <c r="G113" s="47">
        <v>59949750</v>
      </c>
      <c r="H113" s="53">
        <v>30484820</v>
      </c>
      <c r="I113" s="17">
        <v>0.66</v>
      </c>
      <c r="J113" s="17">
        <v>0.34</v>
      </c>
      <c r="K113" s="16">
        <v>26820</v>
      </c>
      <c r="L113" s="57">
        <v>7379340</v>
      </c>
    </row>
    <row r="114" spans="1:12" x14ac:dyDescent="0.35">
      <c r="A114" s="5" t="s">
        <v>406</v>
      </c>
      <c r="B114" s="8" t="s">
        <v>246</v>
      </c>
      <c r="C114" s="16">
        <v>397130</v>
      </c>
      <c r="D114" s="16">
        <v>216175</v>
      </c>
      <c r="E114" s="16">
        <v>180955</v>
      </c>
      <c r="F114" s="47">
        <v>114350210</v>
      </c>
      <c r="G114" s="47">
        <v>75591990</v>
      </c>
      <c r="H114" s="53">
        <v>38758220</v>
      </c>
      <c r="I114" s="17">
        <v>0.66</v>
      </c>
      <c r="J114" s="17">
        <v>0.34</v>
      </c>
      <c r="K114" s="16">
        <v>35150</v>
      </c>
      <c r="L114" s="57">
        <v>9743380</v>
      </c>
    </row>
    <row r="115" spans="1:12" x14ac:dyDescent="0.35">
      <c r="A115" s="5" t="s">
        <v>406</v>
      </c>
      <c r="B115" s="8" t="s">
        <v>247</v>
      </c>
      <c r="C115" s="16">
        <v>404490</v>
      </c>
      <c r="D115" s="16">
        <v>220485</v>
      </c>
      <c r="E115" s="16">
        <v>184005</v>
      </c>
      <c r="F115" s="47">
        <v>117559130</v>
      </c>
      <c r="G115" s="47">
        <v>77704350</v>
      </c>
      <c r="H115" s="53">
        <v>39854780</v>
      </c>
      <c r="I115" s="17">
        <v>0.66</v>
      </c>
      <c r="J115" s="17">
        <v>0.34</v>
      </c>
      <c r="K115" s="16">
        <v>36685</v>
      </c>
      <c r="L115" s="57">
        <v>10256440</v>
      </c>
    </row>
    <row r="116" spans="1:12" x14ac:dyDescent="0.35">
      <c r="A116" s="5" t="s">
        <v>406</v>
      </c>
      <c r="B116" s="8" t="s">
        <v>248</v>
      </c>
      <c r="C116" s="16">
        <v>414660</v>
      </c>
      <c r="D116" s="16">
        <v>225970</v>
      </c>
      <c r="E116" s="16">
        <v>188690</v>
      </c>
      <c r="F116" s="47">
        <v>121380410</v>
      </c>
      <c r="G116" s="47">
        <v>80046930</v>
      </c>
      <c r="H116" s="53">
        <v>41333470</v>
      </c>
      <c r="I116" s="17">
        <v>0.66</v>
      </c>
      <c r="J116" s="17">
        <v>0.34</v>
      </c>
      <c r="K116" s="16">
        <v>39590</v>
      </c>
      <c r="L116" s="57">
        <v>11097730</v>
      </c>
    </row>
    <row r="117" spans="1:12" x14ac:dyDescent="0.35">
      <c r="A117" s="5" t="s">
        <v>406</v>
      </c>
      <c r="B117" s="8" t="s">
        <v>249</v>
      </c>
      <c r="C117" s="16">
        <v>489075</v>
      </c>
      <c r="D117" s="16">
        <v>266760</v>
      </c>
      <c r="E117" s="16">
        <v>222315</v>
      </c>
      <c r="F117" s="47">
        <v>143742710</v>
      </c>
      <c r="G117" s="47">
        <v>94803010</v>
      </c>
      <c r="H117" s="53">
        <v>48939700</v>
      </c>
      <c r="I117" s="17">
        <v>0.66</v>
      </c>
      <c r="J117" s="17">
        <v>0.34</v>
      </c>
      <c r="K117" s="16">
        <v>47475</v>
      </c>
      <c r="L117" s="57">
        <v>13357780</v>
      </c>
    </row>
    <row r="118" spans="1:12" x14ac:dyDescent="0.35">
      <c r="A118" s="5" t="s">
        <v>406</v>
      </c>
      <c r="B118" s="8" t="s">
        <v>250</v>
      </c>
      <c r="C118" s="16">
        <v>469010</v>
      </c>
      <c r="D118" s="16">
        <v>255740</v>
      </c>
      <c r="E118" s="16">
        <v>213275</v>
      </c>
      <c r="F118" s="47">
        <v>138229640</v>
      </c>
      <c r="G118" s="47">
        <v>91139630</v>
      </c>
      <c r="H118" s="53">
        <v>47090010</v>
      </c>
      <c r="I118" s="17">
        <v>0.66</v>
      </c>
      <c r="J118" s="17">
        <v>0.34</v>
      </c>
      <c r="K118" s="16">
        <v>46565</v>
      </c>
      <c r="L118" s="57">
        <v>13141470</v>
      </c>
    </row>
    <row r="119" spans="1:12" x14ac:dyDescent="0.35">
      <c r="A119" s="5" t="s">
        <v>406</v>
      </c>
      <c r="B119" s="8" t="s">
        <v>251</v>
      </c>
      <c r="C119" s="16">
        <v>570710</v>
      </c>
      <c r="D119" s="16">
        <v>311630</v>
      </c>
      <c r="E119" s="16">
        <v>259085</v>
      </c>
      <c r="F119" s="47">
        <v>168715730</v>
      </c>
      <c r="G119" s="47">
        <v>111319330</v>
      </c>
      <c r="H119" s="53">
        <v>57396410</v>
      </c>
      <c r="I119" s="17">
        <v>0.66</v>
      </c>
      <c r="J119" s="17">
        <v>0.34</v>
      </c>
      <c r="K119" s="16">
        <v>57280</v>
      </c>
      <c r="L119" s="57">
        <v>16208040</v>
      </c>
    </row>
    <row r="120" spans="1:12" x14ac:dyDescent="0.35">
      <c r="A120" s="5" t="s">
        <v>406</v>
      </c>
      <c r="B120" s="8" t="s">
        <v>252</v>
      </c>
      <c r="C120" s="16">
        <v>524315</v>
      </c>
      <c r="D120" s="16">
        <v>286180</v>
      </c>
      <c r="E120" s="16">
        <v>238135</v>
      </c>
      <c r="F120" s="47">
        <v>155111820</v>
      </c>
      <c r="G120" s="47">
        <v>102391280</v>
      </c>
      <c r="H120" s="53">
        <v>52720540</v>
      </c>
      <c r="I120" s="17">
        <v>0.66</v>
      </c>
      <c r="J120" s="17">
        <v>0.34</v>
      </c>
      <c r="K120" s="16">
        <v>52710</v>
      </c>
      <c r="L120" s="57">
        <v>14955320</v>
      </c>
    </row>
    <row r="121" spans="1:12" x14ac:dyDescent="0.35">
      <c r="A121" s="5" t="s">
        <v>406</v>
      </c>
      <c r="B121" s="8" t="s">
        <v>253</v>
      </c>
      <c r="C121" s="16">
        <v>525185</v>
      </c>
      <c r="D121" s="16">
        <v>286790</v>
      </c>
      <c r="E121" s="16">
        <v>238395</v>
      </c>
      <c r="F121" s="47">
        <v>155459940</v>
      </c>
      <c r="G121" s="47">
        <v>102718720</v>
      </c>
      <c r="H121" s="53">
        <v>52741220</v>
      </c>
      <c r="I121" s="17">
        <v>0.66</v>
      </c>
      <c r="J121" s="17">
        <v>0.34</v>
      </c>
      <c r="K121" s="16">
        <v>52820</v>
      </c>
      <c r="L121" s="57">
        <v>15007620</v>
      </c>
    </row>
    <row r="122" spans="1:12" x14ac:dyDescent="0.35">
      <c r="A122" s="5" t="s">
        <v>406</v>
      </c>
      <c r="B122" s="8" t="s">
        <v>254</v>
      </c>
      <c r="C122" s="16">
        <v>572765</v>
      </c>
      <c r="D122" s="16">
        <v>313830</v>
      </c>
      <c r="E122" s="16">
        <v>258935</v>
      </c>
      <c r="F122" s="47">
        <v>169678790</v>
      </c>
      <c r="G122" s="47">
        <v>112413470</v>
      </c>
      <c r="H122" s="53">
        <v>57265320</v>
      </c>
      <c r="I122" s="17">
        <v>0.66</v>
      </c>
      <c r="J122" s="17">
        <v>0.34</v>
      </c>
      <c r="K122" s="16">
        <v>57380</v>
      </c>
      <c r="L122" s="57">
        <v>16333530</v>
      </c>
    </row>
    <row r="123" spans="1:12" x14ac:dyDescent="0.35">
      <c r="A123" s="29" t="s">
        <v>406</v>
      </c>
      <c r="B123" s="50" t="s">
        <v>255</v>
      </c>
      <c r="C123" s="30">
        <v>1102860</v>
      </c>
      <c r="D123" s="30">
        <v>606495</v>
      </c>
      <c r="E123" s="30">
        <v>496365</v>
      </c>
      <c r="F123" s="51">
        <v>188379640</v>
      </c>
      <c r="G123" s="51">
        <v>124961360</v>
      </c>
      <c r="H123" s="54">
        <v>63418280</v>
      </c>
      <c r="I123" s="31">
        <v>0.66</v>
      </c>
      <c r="J123" s="31">
        <v>0.34</v>
      </c>
      <c r="K123" s="30">
        <v>108605</v>
      </c>
      <c r="L123" s="58">
        <v>17950500</v>
      </c>
    </row>
    <row r="124" spans="1:12" x14ac:dyDescent="0.35">
      <c r="A124" s="12" t="s">
        <v>404</v>
      </c>
      <c r="B124" s="45" t="s">
        <v>256</v>
      </c>
      <c r="C124" s="13">
        <v>0</v>
      </c>
      <c r="D124" s="13">
        <v>0</v>
      </c>
      <c r="E124" s="13">
        <v>0</v>
      </c>
      <c r="F124" s="46">
        <v>0</v>
      </c>
      <c r="G124" s="46">
        <v>0</v>
      </c>
      <c r="H124" s="55">
        <v>0</v>
      </c>
      <c r="I124" s="14" t="s">
        <v>372</v>
      </c>
      <c r="J124" s="14" t="s">
        <v>372</v>
      </c>
      <c r="K124" s="13">
        <v>0</v>
      </c>
      <c r="L124" s="59">
        <v>0</v>
      </c>
    </row>
    <row r="125" spans="1:12" x14ac:dyDescent="0.35">
      <c r="A125" s="12" t="s">
        <v>404</v>
      </c>
      <c r="B125" s="45" t="s">
        <v>257</v>
      </c>
      <c r="C125" s="13">
        <v>400765</v>
      </c>
      <c r="D125" s="13">
        <v>216900</v>
      </c>
      <c r="E125" s="13">
        <v>183865</v>
      </c>
      <c r="F125" s="46">
        <v>79421510</v>
      </c>
      <c r="G125" s="46">
        <v>54155290</v>
      </c>
      <c r="H125" s="55">
        <v>25266230</v>
      </c>
      <c r="I125" s="14">
        <v>0.68</v>
      </c>
      <c r="J125" s="14">
        <v>0.32</v>
      </c>
      <c r="K125" s="13">
        <v>6590</v>
      </c>
      <c r="L125" s="59">
        <v>1078010</v>
      </c>
    </row>
    <row r="126" spans="1:12" x14ac:dyDescent="0.35">
      <c r="A126" s="12" t="s">
        <v>404</v>
      </c>
      <c r="B126" s="45" t="s">
        <v>258</v>
      </c>
      <c r="C126" s="13">
        <v>3857200</v>
      </c>
      <c r="D126" s="13">
        <v>2155320</v>
      </c>
      <c r="E126" s="13">
        <v>1701880</v>
      </c>
      <c r="F126" s="46">
        <v>878712520</v>
      </c>
      <c r="G126" s="46">
        <v>619259590</v>
      </c>
      <c r="H126" s="55">
        <v>259452940</v>
      </c>
      <c r="I126" s="14">
        <v>0.7</v>
      </c>
      <c r="J126" s="14">
        <v>0.3</v>
      </c>
      <c r="K126" s="13">
        <v>132400</v>
      </c>
      <c r="L126" s="59">
        <v>30357750</v>
      </c>
    </row>
    <row r="127" spans="1:12" x14ac:dyDescent="0.35">
      <c r="A127" s="12" t="s">
        <v>404</v>
      </c>
      <c r="B127" s="45" t="s">
        <v>259</v>
      </c>
      <c r="C127" s="13">
        <v>8980225</v>
      </c>
      <c r="D127" s="13">
        <v>5059425</v>
      </c>
      <c r="E127" s="13">
        <v>3920800</v>
      </c>
      <c r="F127" s="46">
        <v>2380601900</v>
      </c>
      <c r="G127" s="46">
        <v>1629861720</v>
      </c>
      <c r="H127" s="55">
        <v>750740180</v>
      </c>
      <c r="I127" s="14">
        <v>0.68</v>
      </c>
      <c r="J127" s="14">
        <v>0.32</v>
      </c>
      <c r="K127" s="13">
        <v>634055</v>
      </c>
      <c r="L127" s="59">
        <v>167432280</v>
      </c>
    </row>
    <row r="128" spans="1:12" x14ac:dyDescent="0.35">
      <c r="A128" s="23" t="s">
        <v>404</v>
      </c>
      <c r="B128" s="48" t="s">
        <v>260</v>
      </c>
      <c r="C128" s="24">
        <v>1628055</v>
      </c>
      <c r="D128" s="24">
        <v>922965</v>
      </c>
      <c r="E128" s="24">
        <v>705090</v>
      </c>
      <c r="F128" s="49">
        <v>272299390</v>
      </c>
      <c r="G128" s="49">
        <v>186293950</v>
      </c>
      <c r="H128" s="52">
        <v>86005440</v>
      </c>
      <c r="I128" s="25">
        <v>0.68</v>
      </c>
      <c r="J128" s="25">
        <v>0.32</v>
      </c>
      <c r="K128" s="24">
        <v>129915</v>
      </c>
      <c r="L128" s="56">
        <v>21207850</v>
      </c>
    </row>
    <row r="129" spans="1:12" x14ac:dyDescent="0.35">
      <c r="A129" s="12" t="s">
        <v>405</v>
      </c>
      <c r="B129" s="45" t="s">
        <v>256</v>
      </c>
      <c r="C129" s="13">
        <v>0</v>
      </c>
      <c r="D129" s="13">
        <v>0</v>
      </c>
      <c r="E129" s="13">
        <v>0</v>
      </c>
      <c r="F129" s="46">
        <v>0</v>
      </c>
      <c r="G129" s="46">
        <v>0</v>
      </c>
      <c r="H129" s="55">
        <v>0</v>
      </c>
      <c r="I129" s="14" t="s">
        <v>372</v>
      </c>
      <c r="J129" s="14" t="s">
        <v>372</v>
      </c>
      <c r="K129" s="13">
        <v>0</v>
      </c>
      <c r="L129" s="59">
        <v>0</v>
      </c>
    </row>
    <row r="130" spans="1:12" x14ac:dyDescent="0.35">
      <c r="A130" s="12" t="s">
        <v>405</v>
      </c>
      <c r="B130" s="45" t="s">
        <v>257</v>
      </c>
      <c r="C130" s="13">
        <v>308920</v>
      </c>
      <c r="D130" s="13">
        <v>166935</v>
      </c>
      <c r="E130" s="13">
        <v>141985</v>
      </c>
      <c r="F130" s="46">
        <v>62797160</v>
      </c>
      <c r="G130" s="46">
        <v>42381920</v>
      </c>
      <c r="H130" s="55">
        <v>20415240</v>
      </c>
      <c r="I130" s="14">
        <v>0.67</v>
      </c>
      <c r="J130" s="14">
        <v>0.33</v>
      </c>
      <c r="K130" s="13">
        <v>1125</v>
      </c>
      <c r="L130" s="59">
        <v>167290</v>
      </c>
    </row>
    <row r="131" spans="1:12" x14ac:dyDescent="0.35">
      <c r="A131" s="12" t="s">
        <v>405</v>
      </c>
      <c r="B131" s="45" t="s">
        <v>258</v>
      </c>
      <c r="C131" s="13">
        <v>2161115</v>
      </c>
      <c r="D131" s="13">
        <v>1232435</v>
      </c>
      <c r="E131" s="13">
        <v>928680</v>
      </c>
      <c r="F131" s="46">
        <v>485867190</v>
      </c>
      <c r="G131" s="46">
        <v>345905060</v>
      </c>
      <c r="H131" s="55">
        <v>139962130</v>
      </c>
      <c r="I131" s="14">
        <v>0.71</v>
      </c>
      <c r="J131" s="14">
        <v>0.28999999999999998</v>
      </c>
      <c r="K131" s="13">
        <v>35755</v>
      </c>
      <c r="L131" s="59">
        <v>7604050</v>
      </c>
    </row>
    <row r="132" spans="1:12" x14ac:dyDescent="0.35">
      <c r="A132" s="12" t="s">
        <v>405</v>
      </c>
      <c r="B132" s="45" t="s">
        <v>259</v>
      </c>
      <c r="C132" s="13">
        <v>3438705</v>
      </c>
      <c r="D132" s="13">
        <v>2041660</v>
      </c>
      <c r="E132" s="13">
        <v>1397045</v>
      </c>
      <c r="F132" s="46">
        <v>839109980</v>
      </c>
      <c r="G132" s="46">
        <v>610328420</v>
      </c>
      <c r="H132" s="55">
        <v>228781570</v>
      </c>
      <c r="I132" s="14">
        <v>0.73</v>
      </c>
      <c r="J132" s="14">
        <v>0.27</v>
      </c>
      <c r="K132" s="13">
        <v>118045</v>
      </c>
      <c r="L132" s="59">
        <v>27520170</v>
      </c>
    </row>
    <row r="133" spans="1:12" x14ac:dyDescent="0.35">
      <c r="A133" s="23" t="s">
        <v>405</v>
      </c>
      <c r="B133" s="48" t="s">
        <v>260</v>
      </c>
      <c r="C133" s="24">
        <v>525190</v>
      </c>
      <c r="D133" s="24">
        <v>316470</v>
      </c>
      <c r="E133" s="24">
        <v>208720</v>
      </c>
      <c r="F133" s="49">
        <v>83919150</v>
      </c>
      <c r="G133" s="49">
        <v>61332290</v>
      </c>
      <c r="H133" s="52">
        <v>22586860</v>
      </c>
      <c r="I133" s="25">
        <v>0.73</v>
      </c>
      <c r="J133" s="25">
        <v>0.27</v>
      </c>
      <c r="K133" s="24">
        <v>21310</v>
      </c>
      <c r="L133" s="56">
        <v>3257040</v>
      </c>
    </row>
    <row r="134" spans="1:12" x14ac:dyDescent="0.35">
      <c r="A134" s="12" t="s">
        <v>406</v>
      </c>
      <c r="B134" s="45" t="s">
        <v>256</v>
      </c>
      <c r="C134" s="13">
        <v>0</v>
      </c>
      <c r="D134" s="13">
        <v>0</v>
      </c>
      <c r="E134" s="13">
        <v>0</v>
      </c>
      <c r="F134" s="46">
        <v>0</v>
      </c>
      <c r="G134" s="46">
        <v>0</v>
      </c>
      <c r="H134" s="55">
        <v>0</v>
      </c>
      <c r="I134" s="14" t="s">
        <v>372</v>
      </c>
      <c r="J134" s="14" t="s">
        <v>372</v>
      </c>
      <c r="K134" s="13">
        <v>0</v>
      </c>
      <c r="L134" s="59">
        <v>0</v>
      </c>
    </row>
    <row r="135" spans="1:12" x14ac:dyDescent="0.35">
      <c r="A135" s="12" t="s">
        <v>406</v>
      </c>
      <c r="B135" s="45" t="s">
        <v>257</v>
      </c>
      <c r="C135" s="13">
        <v>91815</v>
      </c>
      <c r="D135" s="13">
        <v>49950</v>
      </c>
      <c r="E135" s="13">
        <v>41865</v>
      </c>
      <c r="F135" s="46">
        <v>16618160</v>
      </c>
      <c r="G135" s="46">
        <v>11770330</v>
      </c>
      <c r="H135" s="55">
        <v>4847820</v>
      </c>
      <c r="I135" s="14">
        <v>0.71</v>
      </c>
      <c r="J135" s="14">
        <v>0.28999999999999998</v>
      </c>
      <c r="K135" s="13">
        <v>5460</v>
      </c>
      <c r="L135" s="59">
        <v>910550</v>
      </c>
    </row>
    <row r="136" spans="1:12" x14ac:dyDescent="0.35">
      <c r="A136" s="12" t="s">
        <v>406</v>
      </c>
      <c r="B136" s="45" t="s">
        <v>258</v>
      </c>
      <c r="C136" s="13">
        <v>1696045</v>
      </c>
      <c r="D136" s="13">
        <v>922875</v>
      </c>
      <c r="E136" s="13">
        <v>773170</v>
      </c>
      <c r="F136" s="46">
        <v>392838140</v>
      </c>
      <c r="G136" s="46">
        <v>273351010</v>
      </c>
      <c r="H136" s="55">
        <v>119487130</v>
      </c>
      <c r="I136" s="14">
        <v>0.7</v>
      </c>
      <c r="J136" s="14">
        <v>0.3</v>
      </c>
      <c r="K136" s="13">
        <v>96630</v>
      </c>
      <c r="L136" s="59">
        <v>22750030</v>
      </c>
    </row>
    <row r="137" spans="1:12" x14ac:dyDescent="0.35">
      <c r="A137" s="12" t="s">
        <v>406</v>
      </c>
      <c r="B137" s="45" t="s">
        <v>259</v>
      </c>
      <c r="C137" s="13">
        <v>5541495</v>
      </c>
      <c r="D137" s="13">
        <v>3017750</v>
      </c>
      <c r="E137" s="13">
        <v>2523745</v>
      </c>
      <c r="F137" s="46">
        <v>1541484220</v>
      </c>
      <c r="G137" s="46">
        <v>1019529540</v>
      </c>
      <c r="H137" s="55">
        <v>521954690</v>
      </c>
      <c r="I137" s="14">
        <v>0.66</v>
      </c>
      <c r="J137" s="14">
        <v>0.34</v>
      </c>
      <c r="K137" s="13">
        <v>515995</v>
      </c>
      <c r="L137" s="59">
        <v>139908180</v>
      </c>
    </row>
    <row r="138" spans="1:12" x14ac:dyDescent="0.35">
      <c r="A138" s="12" t="s">
        <v>406</v>
      </c>
      <c r="B138" s="45" t="s">
        <v>260</v>
      </c>
      <c r="C138" s="13">
        <v>1102860</v>
      </c>
      <c r="D138" s="13">
        <v>606495</v>
      </c>
      <c r="E138" s="13">
        <v>496365</v>
      </c>
      <c r="F138" s="46">
        <v>188379640</v>
      </c>
      <c r="G138" s="46">
        <v>124961360</v>
      </c>
      <c r="H138" s="55">
        <v>63418280</v>
      </c>
      <c r="I138" s="14">
        <v>0.66</v>
      </c>
      <c r="J138" s="14">
        <v>0.34</v>
      </c>
      <c r="K138" s="13">
        <v>108605</v>
      </c>
      <c r="L138" s="59">
        <v>17950500</v>
      </c>
    </row>
    <row r="139" spans="1:12" x14ac:dyDescent="0.35">
      <c r="A139" t="s">
        <v>38</v>
      </c>
      <c r="B139" t="s">
        <v>39</v>
      </c>
    </row>
    <row r="140" spans="1:12" x14ac:dyDescent="0.35">
      <c r="A140" t="s">
        <v>40</v>
      </c>
      <c r="B140" t="s">
        <v>41</v>
      </c>
    </row>
    <row r="141" spans="1:12" x14ac:dyDescent="0.35">
      <c r="A141" t="s">
        <v>58</v>
      </c>
      <c r="B141" t="s">
        <v>59</v>
      </c>
    </row>
    <row r="142" spans="1:12" x14ac:dyDescent="0.35">
      <c r="A142" t="s">
        <v>96</v>
      </c>
      <c r="B142" t="s">
        <v>97</v>
      </c>
    </row>
    <row r="143" spans="1:12" x14ac:dyDescent="0.35">
      <c r="A143" t="s">
        <v>98</v>
      </c>
      <c r="B143" t="s">
        <v>99</v>
      </c>
    </row>
    <row r="144" spans="1:12" x14ac:dyDescent="0.35">
      <c r="A144" t="s">
        <v>132</v>
      </c>
      <c r="B144" t="s">
        <v>133</v>
      </c>
    </row>
    <row r="145" spans="1:2" x14ac:dyDescent="0.35">
      <c r="A145" t="s">
        <v>134</v>
      </c>
      <c r="B145" t="s">
        <v>135</v>
      </c>
    </row>
  </sheetData>
  <conditionalFormatting sqref="I7:J138">
    <cfRule type="dataBar" priority="1">
      <dataBar>
        <cfvo type="num" val="0"/>
        <cfvo type="num" val="1"/>
        <color theme="7" tint="0.39997558519241921"/>
      </dataBar>
      <extLst>
        <ext xmlns:x14="http://schemas.microsoft.com/office/spreadsheetml/2009/9/main" uri="{B025F937-C7B1-47D3-B67F-A62EFF666E3E}">
          <x14:id>{093514C0-C022-47EE-9AAA-8D852818454A}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93514C0-C022-47EE-9AAA-8D852818454A}">
            <x14:dataBar minLength="0" maxLength="100" gradient="0">
              <x14:cfvo type="num">
                <xm:f>0</xm:f>
              </x14:cfvo>
              <x14:cfvo type="num">
                <xm:f>1</xm:f>
              </x14:cfvo>
              <x14:negativeFillColor rgb="FFFF0000"/>
              <x14:axisColor rgb="FF000000"/>
            </x14:dataBar>
          </x14:cfRule>
          <xm:sqref>I7:J138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8"/>
  <sheetViews>
    <sheetView showGridLines="0" zoomScaleNormal="100" workbookViewId="0"/>
  </sheetViews>
  <sheetFormatPr defaultColWidth="11.1640625" defaultRowHeight="15.5" x14ac:dyDescent="0.35"/>
  <cols>
    <col min="1" max="12" width="20.6640625" customWidth="1"/>
  </cols>
  <sheetData>
    <row r="1" spans="1:14" ht="19.5" x14ac:dyDescent="0.45">
      <c r="A1" s="2" t="s">
        <v>407</v>
      </c>
    </row>
    <row r="2" spans="1:14" x14ac:dyDescent="0.35">
      <c r="A2" t="s">
        <v>201</v>
      </c>
    </row>
    <row r="3" spans="1:14" x14ac:dyDescent="0.35">
      <c r="A3" t="s">
        <v>202</v>
      </c>
    </row>
    <row r="4" spans="1:14" x14ac:dyDescent="0.35">
      <c r="A4" t="s">
        <v>323</v>
      </c>
    </row>
    <row r="5" spans="1:14" x14ac:dyDescent="0.35">
      <c r="A5" t="s">
        <v>204</v>
      </c>
    </row>
    <row r="6" spans="1:14" ht="46.5" x14ac:dyDescent="0.35">
      <c r="A6" s="83" t="s">
        <v>408</v>
      </c>
      <c r="B6" s="84" t="s">
        <v>394</v>
      </c>
      <c r="C6" s="84" t="s">
        <v>397</v>
      </c>
      <c r="D6" s="84" t="s">
        <v>409</v>
      </c>
      <c r="E6" s="84" t="s">
        <v>410</v>
      </c>
      <c r="F6" s="84" t="s">
        <v>411</v>
      </c>
      <c r="G6" s="84" t="s">
        <v>412</v>
      </c>
      <c r="H6" s="84" t="s">
        <v>413</v>
      </c>
      <c r="I6" s="84" t="s">
        <v>414</v>
      </c>
      <c r="J6" s="85" t="s">
        <v>415</v>
      </c>
      <c r="K6" s="84" t="s">
        <v>563</v>
      </c>
      <c r="L6" s="85" t="s">
        <v>564</v>
      </c>
    </row>
    <row r="7" spans="1:14" x14ac:dyDescent="0.35">
      <c r="A7" s="23" t="s">
        <v>217</v>
      </c>
      <c r="B7" s="24">
        <v>14866140</v>
      </c>
      <c r="C7" s="49">
        <v>3611013660</v>
      </c>
      <c r="D7" s="25">
        <v>1</v>
      </c>
      <c r="E7" s="24">
        <v>400735</v>
      </c>
      <c r="F7" s="94">
        <v>79415320</v>
      </c>
      <c r="G7" s="24">
        <v>3857160</v>
      </c>
      <c r="H7" s="94">
        <v>878705330</v>
      </c>
      <c r="I7" s="24">
        <v>8980195</v>
      </c>
      <c r="J7" s="95">
        <v>2380594210</v>
      </c>
      <c r="K7" s="24">
        <v>1628050</v>
      </c>
      <c r="L7" s="95">
        <v>272298800</v>
      </c>
      <c r="M7" s="96"/>
      <c r="N7" s="96"/>
    </row>
    <row r="8" spans="1:14" x14ac:dyDescent="0.35">
      <c r="A8" s="5" t="s">
        <v>325</v>
      </c>
      <c r="B8" s="16">
        <v>403585</v>
      </c>
      <c r="C8" s="47">
        <v>95530100</v>
      </c>
      <c r="D8" s="17">
        <v>0.03</v>
      </c>
      <c r="E8" s="16">
        <v>12390</v>
      </c>
      <c r="F8" s="62">
        <v>2322160</v>
      </c>
      <c r="G8" s="16">
        <v>108100</v>
      </c>
      <c r="H8" s="62">
        <v>24141660</v>
      </c>
      <c r="I8" s="16">
        <v>240065</v>
      </c>
      <c r="J8" s="64">
        <v>61972090</v>
      </c>
      <c r="K8" s="16">
        <v>43030</v>
      </c>
      <c r="L8" s="64">
        <v>7094190</v>
      </c>
      <c r="M8" s="96"/>
      <c r="N8" s="96"/>
    </row>
    <row r="9" spans="1:14" x14ac:dyDescent="0.35">
      <c r="A9" s="5" t="s">
        <v>326</v>
      </c>
      <c r="B9" s="16">
        <v>415460</v>
      </c>
      <c r="C9" s="47">
        <v>97817580</v>
      </c>
      <c r="D9" s="17">
        <v>0.03</v>
      </c>
      <c r="E9" s="16">
        <v>14085</v>
      </c>
      <c r="F9" s="62">
        <v>2636690</v>
      </c>
      <c r="G9" s="16">
        <v>111865</v>
      </c>
      <c r="H9" s="62">
        <v>24566090</v>
      </c>
      <c r="I9" s="16">
        <v>245305</v>
      </c>
      <c r="J9" s="60">
        <v>63332900</v>
      </c>
      <c r="K9" s="16">
        <v>44205</v>
      </c>
      <c r="L9" s="60">
        <v>7281890</v>
      </c>
      <c r="M9" s="96"/>
      <c r="N9" s="96"/>
    </row>
    <row r="10" spans="1:14" x14ac:dyDescent="0.35">
      <c r="A10" s="5" t="s">
        <v>327</v>
      </c>
      <c r="B10" s="16">
        <v>305435</v>
      </c>
      <c r="C10" s="47">
        <v>74404820</v>
      </c>
      <c r="D10" s="17">
        <v>0.02</v>
      </c>
      <c r="E10" s="16">
        <v>11985</v>
      </c>
      <c r="F10" s="62">
        <v>2498860</v>
      </c>
      <c r="G10" s="16">
        <v>80620</v>
      </c>
      <c r="H10" s="62">
        <v>18437050</v>
      </c>
      <c r="I10" s="16">
        <v>180245</v>
      </c>
      <c r="J10" s="60">
        <v>48005860</v>
      </c>
      <c r="K10" s="16">
        <v>32580</v>
      </c>
      <c r="L10" s="60">
        <v>5463040</v>
      </c>
      <c r="M10" s="96"/>
      <c r="N10" s="96"/>
    </row>
    <row r="11" spans="1:14" x14ac:dyDescent="0.35">
      <c r="A11" s="5" t="s">
        <v>416</v>
      </c>
      <c r="B11" s="16">
        <v>196845</v>
      </c>
      <c r="C11" s="47">
        <v>47730100</v>
      </c>
      <c r="D11" s="17">
        <v>0.01</v>
      </c>
      <c r="E11" s="16">
        <v>3915</v>
      </c>
      <c r="F11" s="62">
        <v>717260</v>
      </c>
      <c r="G11" s="16">
        <v>50720</v>
      </c>
      <c r="H11" s="62">
        <v>11245560</v>
      </c>
      <c r="I11" s="16">
        <v>120190</v>
      </c>
      <c r="J11" s="60">
        <v>32049180</v>
      </c>
      <c r="K11" s="16">
        <v>22015</v>
      </c>
      <c r="L11" s="60">
        <v>3718100</v>
      </c>
      <c r="M11" s="96"/>
      <c r="N11" s="96"/>
    </row>
    <row r="12" spans="1:14" x14ac:dyDescent="0.35">
      <c r="A12" s="5" t="s">
        <v>329</v>
      </c>
      <c r="B12" s="16">
        <v>164970</v>
      </c>
      <c r="C12" s="47">
        <v>39782210</v>
      </c>
      <c r="D12" s="17">
        <v>0.01</v>
      </c>
      <c r="E12" s="16">
        <v>2885</v>
      </c>
      <c r="F12" s="62">
        <v>583640</v>
      </c>
      <c r="G12" s="16">
        <v>41830</v>
      </c>
      <c r="H12" s="62">
        <v>9449460</v>
      </c>
      <c r="I12" s="16">
        <v>101810</v>
      </c>
      <c r="J12" s="60">
        <v>26708980</v>
      </c>
      <c r="K12" s="16">
        <v>18445</v>
      </c>
      <c r="L12" s="60">
        <v>3040130</v>
      </c>
      <c r="M12" s="96"/>
      <c r="N12" s="96"/>
    </row>
    <row r="13" spans="1:14" x14ac:dyDescent="0.35">
      <c r="A13" s="5" t="s">
        <v>417</v>
      </c>
      <c r="B13" s="16">
        <v>401290</v>
      </c>
      <c r="C13" s="47">
        <v>97715690</v>
      </c>
      <c r="D13" s="17">
        <v>0.03</v>
      </c>
      <c r="E13" s="16">
        <v>7220</v>
      </c>
      <c r="F13" s="62">
        <v>1339710</v>
      </c>
      <c r="G13" s="16">
        <v>98115</v>
      </c>
      <c r="H13" s="62">
        <v>22158380</v>
      </c>
      <c r="I13" s="16">
        <v>248780</v>
      </c>
      <c r="J13" s="60">
        <v>66321220</v>
      </c>
      <c r="K13" s="16">
        <v>47175</v>
      </c>
      <c r="L13" s="60">
        <v>7896380</v>
      </c>
      <c r="M13" s="96"/>
      <c r="N13" s="96"/>
    </row>
    <row r="14" spans="1:14" x14ac:dyDescent="0.35">
      <c r="A14" s="5" t="s">
        <v>331</v>
      </c>
      <c r="B14" s="16">
        <v>570315</v>
      </c>
      <c r="C14" s="47">
        <v>140944560</v>
      </c>
      <c r="D14" s="17">
        <v>0.04</v>
      </c>
      <c r="E14" s="16">
        <v>34670</v>
      </c>
      <c r="F14" s="62">
        <v>7845880</v>
      </c>
      <c r="G14" s="16">
        <v>156085</v>
      </c>
      <c r="H14" s="62">
        <v>36933410</v>
      </c>
      <c r="I14" s="16">
        <v>322990</v>
      </c>
      <c r="J14" s="60">
        <v>86679900</v>
      </c>
      <c r="K14" s="16">
        <v>56565</v>
      </c>
      <c r="L14" s="60">
        <v>9485360</v>
      </c>
      <c r="M14" s="96"/>
      <c r="N14" s="96"/>
    </row>
    <row r="15" spans="1:14" x14ac:dyDescent="0.35">
      <c r="A15" s="5" t="s">
        <v>332</v>
      </c>
      <c r="B15" s="16">
        <v>403820</v>
      </c>
      <c r="C15" s="47">
        <v>98200370</v>
      </c>
      <c r="D15" s="17">
        <v>0.03</v>
      </c>
      <c r="E15" s="16">
        <v>10990</v>
      </c>
      <c r="F15" s="62">
        <v>2287060</v>
      </c>
      <c r="G15" s="16">
        <v>105815</v>
      </c>
      <c r="H15" s="62">
        <v>24291870</v>
      </c>
      <c r="I15" s="16">
        <v>243125</v>
      </c>
      <c r="J15" s="60">
        <v>64295710</v>
      </c>
      <c r="K15" s="16">
        <v>43885</v>
      </c>
      <c r="L15" s="60">
        <v>7325730</v>
      </c>
      <c r="M15" s="96"/>
      <c r="N15" s="96"/>
    </row>
    <row r="16" spans="1:14" x14ac:dyDescent="0.35">
      <c r="A16" s="5" t="s">
        <v>333</v>
      </c>
      <c r="B16" s="16">
        <v>208780</v>
      </c>
      <c r="C16" s="47">
        <v>49740960</v>
      </c>
      <c r="D16" s="17">
        <v>0.01</v>
      </c>
      <c r="E16" s="16">
        <v>4475</v>
      </c>
      <c r="F16" s="62">
        <v>794070</v>
      </c>
      <c r="G16" s="16">
        <v>54045</v>
      </c>
      <c r="H16" s="62">
        <v>11929970</v>
      </c>
      <c r="I16" s="16">
        <v>127725</v>
      </c>
      <c r="J16" s="60">
        <v>33272420</v>
      </c>
      <c r="K16" s="16">
        <v>22535</v>
      </c>
      <c r="L16" s="60">
        <v>3744500</v>
      </c>
      <c r="M16" s="96"/>
      <c r="N16" s="96"/>
    </row>
    <row r="17" spans="1:14" x14ac:dyDescent="0.35">
      <c r="A17" s="5" t="s">
        <v>334</v>
      </c>
      <c r="B17" s="16">
        <v>246745</v>
      </c>
      <c r="C17" s="47">
        <v>59726880</v>
      </c>
      <c r="D17" s="17">
        <v>0.02</v>
      </c>
      <c r="E17" s="16">
        <v>5465</v>
      </c>
      <c r="F17" s="62">
        <v>948950</v>
      </c>
      <c r="G17" s="16">
        <v>63025</v>
      </c>
      <c r="H17" s="62">
        <v>14057330</v>
      </c>
      <c r="I17" s="16">
        <v>151140</v>
      </c>
      <c r="J17" s="60">
        <v>40188030</v>
      </c>
      <c r="K17" s="16">
        <v>27115</v>
      </c>
      <c r="L17" s="60">
        <v>4532570</v>
      </c>
      <c r="M17" s="96"/>
      <c r="N17" s="96"/>
    </row>
    <row r="18" spans="1:14" x14ac:dyDescent="0.35">
      <c r="A18" s="5" t="s">
        <v>335</v>
      </c>
      <c r="B18" s="16">
        <v>173170</v>
      </c>
      <c r="C18" s="47">
        <v>41895220</v>
      </c>
      <c r="D18" s="17">
        <v>0.01</v>
      </c>
      <c r="E18" s="16">
        <v>3010</v>
      </c>
      <c r="F18" s="62">
        <v>559540</v>
      </c>
      <c r="G18" s="16">
        <v>44750</v>
      </c>
      <c r="H18" s="62">
        <v>9973560</v>
      </c>
      <c r="I18" s="16">
        <v>106290</v>
      </c>
      <c r="J18" s="60">
        <v>28145950</v>
      </c>
      <c r="K18" s="16">
        <v>19120</v>
      </c>
      <c r="L18" s="60">
        <v>3216180</v>
      </c>
      <c r="M18" s="96"/>
      <c r="N18" s="96"/>
    </row>
    <row r="19" spans="1:14" x14ac:dyDescent="0.35">
      <c r="A19" s="5" t="s">
        <v>336</v>
      </c>
      <c r="B19" s="16">
        <v>928130</v>
      </c>
      <c r="C19" s="47">
        <v>227391030</v>
      </c>
      <c r="D19" s="17">
        <v>0.06</v>
      </c>
      <c r="E19" s="16">
        <v>18845</v>
      </c>
      <c r="F19" s="62">
        <v>3322630</v>
      </c>
      <c r="G19" s="16">
        <v>232400</v>
      </c>
      <c r="H19" s="62">
        <v>53315580</v>
      </c>
      <c r="I19" s="16">
        <v>570555</v>
      </c>
      <c r="J19" s="60">
        <v>152808470</v>
      </c>
      <c r="K19" s="16">
        <v>106330</v>
      </c>
      <c r="L19" s="60">
        <v>17944350</v>
      </c>
      <c r="M19" s="96"/>
      <c r="N19" s="96"/>
    </row>
    <row r="20" spans="1:14" x14ac:dyDescent="0.35">
      <c r="A20" s="5" t="s">
        <v>337</v>
      </c>
      <c r="B20" s="16">
        <v>448610</v>
      </c>
      <c r="C20" s="47">
        <v>109182260</v>
      </c>
      <c r="D20" s="17">
        <v>0.03</v>
      </c>
      <c r="E20" s="16">
        <v>8920</v>
      </c>
      <c r="F20" s="62">
        <v>1635540</v>
      </c>
      <c r="G20" s="16">
        <v>114755</v>
      </c>
      <c r="H20" s="62">
        <v>26014380</v>
      </c>
      <c r="I20" s="16">
        <v>274655</v>
      </c>
      <c r="J20" s="60">
        <v>73105550</v>
      </c>
      <c r="K20" s="16">
        <v>50280</v>
      </c>
      <c r="L20" s="60">
        <v>8426790</v>
      </c>
      <c r="M20" s="96"/>
      <c r="N20" s="96"/>
    </row>
    <row r="21" spans="1:14" x14ac:dyDescent="0.35">
      <c r="A21" s="5" t="s">
        <v>338</v>
      </c>
      <c r="B21" s="16">
        <v>1059145</v>
      </c>
      <c r="C21" s="47">
        <v>256476170</v>
      </c>
      <c r="D21" s="17">
        <v>7.0000000000000007E-2</v>
      </c>
      <c r="E21" s="16">
        <v>31845</v>
      </c>
      <c r="F21" s="62">
        <v>6427110</v>
      </c>
      <c r="G21" s="16">
        <v>280860</v>
      </c>
      <c r="H21" s="62">
        <v>63867310</v>
      </c>
      <c r="I21" s="16">
        <v>633290</v>
      </c>
      <c r="J21" s="60">
        <v>167396440</v>
      </c>
      <c r="K21" s="16">
        <v>113145</v>
      </c>
      <c r="L21" s="60">
        <v>18785310</v>
      </c>
      <c r="M21" s="96"/>
      <c r="N21" s="96"/>
    </row>
    <row r="22" spans="1:14" x14ac:dyDescent="0.35">
      <c r="A22" s="5" t="s">
        <v>339</v>
      </c>
      <c r="B22" s="16">
        <v>2185125</v>
      </c>
      <c r="C22" s="47">
        <v>532338370</v>
      </c>
      <c r="D22" s="17">
        <v>0.15</v>
      </c>
      <c r="E22" s="16">
        <v>37545</v>
      </c>
      <c r="F22" s="62">
        <v>7160240</v>
      </c>
      <c r="G22" s="16">
        <v>552030</v>
      </c>
      <c r="H22" s="62">
        <v>126902740</v>
      </c>
      <c r="I22" s="16">
        <v>1348900</v>
      </c>
      <c r="J22" s="60">
        <v>357033480</v>
      </c>
      <c r="K22" s="16">
        <v>246650</v>
      </c>
      <c r="L22" s="60">
        <v>41241900</v>
      </c>
      <c r="M22" s="96"/>
      <c r="N22" s="96"/>
    </row>
    <row r="23" spans="1:14" x14ac:dyDescent="0.35">
      <c r="A23" s="5" t="s">
        <v>340</v>
      </c>
      <c r="B23" s="16">
        <v>521890</v>
      </c>
      <c r="C23" s="47">
        <v>126528490</v>
      </c>
      <c r="D23" s="17">
        <v>0.04</v>
      </c>
      <c r="E23" s="16">
        <v>11050</v>
      </c>
      <c r="F23" s="62">
        <v>1988200</v>
      </c>
      <c r="G23" s="16">
        <v>128750</v>
      </c>
      <c r="H23" s="62">
        <v>28766190</v>
      </c>
      <c r="I23" s="16">
        <v>322155</v>
      </c>
      <c r="J23" s="60">
        <v>85743500</v>
      </c>
      <c r="K23" s="16">
        <v>59940</v>
      </c>
      <c r="L23" s="60">
        <v>10030600</v>
      </c>
      <c r="M23" s="96"/>
      <c r="N23" s="96"/>
    </row>
    <row r="24" spans="1:14" x14ac:dyDescent="0.35">
      <c r="A24" s="5" t="s">
        <v>341</v>
      </c>
      <c r="B24" s="16">
        <v>286545</v>
      </c>
      <c r="C24" s="47">
        <v>69400740</v>
      </c>
      <c r="D24" s="17">
        <v>0.02</v>
      </c>
      <c r="E24" s="16">
        <v>5500</v>
      </c>
      <c r="F24" s="62">
        <v>1025910</v>
      </c>
      <c r="G24" s="16">
        <v>72495</v>
      </c>
      <c r="H24" s="62">
        <v>16478300</v>
      </c>
      <c r="I24" s="16">
        <v>176475</v>
      </c>
      <c r="J24" s="60">
        <v>46559920</v>
      </c>
      <c r="K24" s="16">
        <v>32075</v>
      </c>
      <c r="L24" s="60">
        <v>5336620</v>
      </c>
      <c r="M24" s="96"/>
      <c r="N24" s="96"/>
    </row>
    <row r="25" spans="1:14" x14ac:dyDescent="0.35">
      <c r="A25" s="5" t="s">
        <v>342</v>
      </c>
      <c r="B25" s="16">
        <v>249100</v>
      </c>
      <c r="C25" s="47">
        <v>60804820</v>
      </c>
      <c r="D25" s="17">
        <v>0.02</v>
      </c>
      <c r="E25" s="16">
        <v>4675</v>
      </c>
      <c r="F25" s="62">
        <v>821800</v>
      </c>
      <c r="G25" s="16">
        <v>62315</v>
      </c>
      <c r="H25" s="62">
        <v>14164830</v>
      </c>
      <c r="I25" s="16">
        <v>153390</v>
      </c>
      <c r="J25" s="60">
        <v>41005720</v>
      </c>
      <c r="K25" s="16">
        <v>28720</v>
      </c>
      <c r="L25" s="60">
        <v>4812470</v>
      </c>
      <c r="M25" s="96"/>
      <c r="N25" s="96"/>
    </row>
    <row r="26" spans="1:14" x14ac:dyDescent="0.35">
      <c r="A26" s="5" t="s">
        <v>343</v>
      </c>
      <c r="B26" s="16">
        <v>203180</v>
      </c>
      <c r="C26" s="47">
        <v>49197630</v>
      </c>
      <c r="D26" s="17">
        <v>0.01</v>
      </c>
      <c r="E26" s="16">
        <v>6390</v>
      </c>
      <c r="F26" s="62">
        <v>1250880</v>
      </c>
      <c r="G26" s="16">
        <v>52625</v>
      </c>
      <c r="H26" s="62">
        <v>11884510</v>
      </c>
      <c r="I26" s="16">
        <v>121935</v>
      </c>
      <c r="J26" s="60">
        <v>32345440</v>
      </c>
      <c r="K26" s="16">
        <v>22230</v>
      </c>
      <c r="L26" s="60">
        <v>3716800</v>
      </c>
      <c r="M26" s="96"/>
      <c r="N26" s="96"/>
    </row>
    <row r="27" spans="1:14" x14ac:dyDescent="0.35">
      <c r="A27" s="5" t="s">
        <v>344</v>
      </c>
      <c r="B27" s="16">
        <v>72115</v>
      </c>
      <c r="C27" s="47">
        <v>16985430</v>
      </c>
      <c r="D27" s="17">
        <v>0</v>
      </c>
      <c r="E27" s="16">
        <v>4975</v>
      </c>
      <c r="F27" s="62">
        <v>927750</v>
      </c>
      <c r="G27" s="16">
        <v>18930</v>
      </c>
      <c r="H27" s="62">
        <v>4235300</v>
      </c>
      <c r="I27" s="16">
        <v>41070</v>
      </c>
      <c r="J27" s="60">
        <v>10631710</v>
      </c>
      <c r="K27" s="16">
        <v>7140</v>
      </c>
      <c r="L27" s="60">
        <v>1190670</v>
      </c>
      <c r="M27" s="96"/>
      <c r="N27" s="96"/>
    </row>
    <row r="28" spans="1:14" x14ac:dyDescent="0.35">
      <c r="A28" s="5" t="s">
        <v>345</v>
      </c>
      <c r="B28" s="16">
        <v>486795</v>
      </c>
      <c r="C28" s="47">
        <v>116966840</v>
      </c>
      <c r="D28" s="17">
        <v>0.03</v>
      </c>
      <c r="E28" s="16">
        <v>13605</v>
      </c>
      <c r="F28" s="62">
        <v>2623180</v>
      </c>
      <c r="G28" s="16">
        <v>129060</v>
      </c>
      <c r="H28" s="62">
        <v>29103710</v>
      </c>
      <c r="I28" s="16">
        <v>291800</v>
      </c>
      <c r="J28" s="60">
        <v>76552490</v>
      </c>
      <c r="K28" s="16">
        <v>52330</v>
      </c>
      <c r="L28" s="60">
        <v>8687460</v>
      </c>
      <c r="M28" s="96"/>
      <c r="N28" s="96"/>
    </row>
    <row r="29" spans="1:14" x14ac:dyDescent="0.35">
      <c r="A29" s="5" t="s">
        <v>346</v>
      </c>
      <c r="B29" s="16">
        <v>1250675</v>
      </c>
      <c r="C29" s="47">
        <v>307509900</v>
      </c>
      <c r="D29" s="17">
        <v>0.09</v>
      </c>
      <c r="E29" s="16">
        <v>39615</v>
      </c>
      <c r="F29" s="62">
        <v>8370440</v>
      </c>
      <c r="G29" s="16">
        <v>330800</v>
      </c>
      <c r="H29" s="62">
        <v>76639940</v>
      </c>
      <c r="I29" s="16">
        <v>745625</v>
      </c>
      <c r="J29" s="60">
        <v>199847440</v>
      </c>
      <c r="K29" s="16">
        <v>134640</v>
      </c>
      <c r="L29" s="60">
        <v>22652070</v>
      </c>
      <c r="M29" s="96"/>
      <c r="N29" s="96"/>
    </row>
    <row r="30" spans="1:14" x14ac:dyDescent="0.35">
      <c r="A30" s="5" t="s">
        <v>347</v>
      </c>
      <c r="B30" s="16">
        <v>41280</v>
      </c>
      <c r="C30" s="47">
        <v>10304480</v>
      </c>
      <c r="D30" s="17">
        <v>0</v>
      </c>
      <c r="E30" s="16">
        <v>715</v>
      </c>
      <c r="F30" s="62">
        <v>144690</v>
      </c>
      <c r="G30" s="16">
        <v>10250</v>
      </c>
      <c r="H30" s="62">
        <v>2398590</v>
      </c>
      <c r="I30" s="16">
        <v>25535</v>
      </c>
      <c r="J30" s="60">
        <v>6955530</v>
      </c>
      <c r="K30" s="16">
        <v>4780</v>
      </c>
      <c r="L30" s="60">
        <v>805680</v>
      </c>
      <c r="M30" s="96"/>
      <c r="N30" s="96"/>
    </row>
    <row r="31" spans="1:14" x14ac:dyDescent="0.35">
      <c r="A31" s="5" t="s">
        <v>418</v>
      </c>
      <c r="B31" s="16">
        <v>374440</v>
      </c>
      <c r="C31" s="47">
        <v>90185600</v>
      </c>
      <c r="D31" s="17">
        <v>0.02</v>
      </c>
      <c r="E31" s="16">
        <v>25400</v>
      </c>
      <c r="F31" s="62">
        <v>5234780</v>
      </c>
      <c r="G31" s="16">
        <v>102670</v>
      </c>
      <c r="H31" s="62">
        <v>23352410</v>
      </c>
      <c r="I31" s="16">
        <v>210010</v>
      </c>
      <c r="J31" s="60">
        <v>55529890</v>
      </c>
      <c r="K31" s="16">
        <v>36355</v>
      </c>
      <c r="L31" s="60">
        <v>6068520</v>
      </c>
      <c r="M31" s="96"/>
      <c r="N31" s="96"/>
    </row>
    <row r="32" spans="1:14" x14ac:dyDescent="0.35">
      <c r="A32" s="5" t="s">
        <v>349</v>
      </c>
      <c r="B32" s="16">
        <v>551615</v>
      </c>
      <c r="C32" s="47">
        <v>132595430</v>
      </c>
      <c r="D32" s="17">
        <v>0.04</v>
      </c>
      <c r="E32" s="16">
        <v>11085</v>
      </c>
      <c r="F32" s="62">
        <v>2098660</v>
      </c>
      <c r="G32" s="16">
        <v>144205</v>
      </c>
      <c r="H32" s="62">
        <v>32481520</v>
      </c>
      <c r="I32" s="16">
        <v>335840</v>
      </c>
      <c r="J32" s="60">
        <v>87938200</v>
      </c>
      <c r="K32" s="16">
        <v>60485</v>
      </c>
      <c r="L32" s="60">
        <v>10077050</v>
      </c>
      <c r="M32" s="96"/>
      <c r="N32" s="96"/>
    </row>
    <row r="33" spans="1:14" x14ac:dyDescent="0.35">
      <c r="A33" s="5" t="s">
        <v>350</v>
      </c>
      <c r="B33" s="16">
        <v>236775</v>
      </c>
      <c r="C33" s="47">
        <v>57509670</v>
      </c>
      <c r="D33" s="17">
        <v>0.02</v>
      </c>
      <c r="E33" s="16">
        <v>4635</v>
      </c>
      <c r="F33" s="62">
        <v>879050</v>
      </c>
      <c r="G33" s="16">
        <v>59885</v>
      </c>
      <c r="H33" s="62">
        <v>13404820</v>
      </c>
      <c r="I33" s="16">
        <v>145455</v>
      </c>
      <c r="J33" s="60">
        <v>38709490</v>
      </c>
      <c r="K33" s="16">
        <v>26805</v>
      </c>
      <c r="L33" s="60">
        <v>4516310</v>
      </c>
      <c r="M33" s="96"/>
      <c r="N33" s="96"/>
    </row>
    <row r="34" spans="1:14" x14ac:dyDescent="0.35">
      <c r="A34" s="5" t="s">
        <v>351</v>
      </c>
      <c r="B34" s="16">
        <v>38235</v>
      </c>
      <c r="C34" s="47">
        <v>9325990</v>
      </c>
      <c r="D34" s="17">
        <v>0</v>
      </c>
      <c r="E34" s="16">
        <v>785</v>
      </c>
      <c r="F34" s="62">
        <v>132860</v>
      </c>
      <c r="G34" s="16">
        <v>9465</v>
      </c>
      <c r="H34" s="62">
        <v>2093600</v>
      </c>
      <c r="I34" s="16">
        <v>23535</v>
      </c>
      <c r="J34" s="60">
        <v>6347920</v>
      </c>
      <c r="K34" s="16">
        <v>4455</v>
      </c>
      <c r="L34" s="60">
        <v>751610</v>
      </c>
      <c r="M34" s="96"/>
      <c r="N34" s="96"/>
    </row>
    <row r="35" spans="1:14" x14ac:dyDescent="0.35">
      <c r="A35" s="5" t="s">
        <v>352</v>
      </c>
      <c r="B35" s="16">
        <v>322770</v>
      </c>
      <c r="C35" s="47">
        <v>78145510</v>
      </c>
      <c r="D35" s="17">
        <v>0.02</v>
      </c>
      <c r="E35" s="16">
        <v>9335</v>
      </c>
      <c r="F35" s="62">
        <v>1849270</v>
      </c>
      <c r="G35" s="16">
        <v>83935</v>
      </c>
      <c r="H35" s="62">
        <v>19027010</v>
      </c>
      <c r="I35" s="16">
        <v>194440</v>
      </c>
      <c r="J35" s="60">
        <v>51377200</v>
      </c>
      <c r="K35" s="16">
        <v>35055</v>
      </c>
      <c r="L35" s="60">
        <v>5892030</v>
      </c>
      <c r="M35" s="96"/>
      <c r="N35" s="96"/>
    </row>
    <row r="36" spans="1:14" x14ac:dyDescent="0.35">
      <c r="A36" s="5" t="s">
        <v>353</v>
      </c>
      <c r="B36" s="16">
        <v>1021495</v>
      </c>
      <c r="C36" s="47">
        <v>249000730</v>
      </c>
      <c r="D36" s="17">
        <v>7.0000000000000007E-2</v>
      </c>
      <c r="E36" s="16">
        <v>32985</v>
      </c>
      <c r="F36" s="62">
        <v>6844330</v>
      </c>
      <c r="G36" s="16">
        <v>272480</v>
      </c>
      <c r="H36" s="62">
        <v>62418460</v>
      </c>
      <c r="I36" s="16">
        <v>607345</v>
      </c>
      <c r="J36" s="60">
        <v>161495430</v>
      </c>
      <c r="K36" s="16">
        <v>108685</v>
      </c>
      <c r="L36" s="60">
        <v>18242510</v>
      </c>
      <c r="M36" s="96"/>
      <c r="N36" s="96"/>
    </row>
    <row r="37" spans="1:14" x14ac:dyDescent="0.35">
      <c r="A37" s="5" t="s">
        <v>354</v>
      </c>
      <c r="B37" s="16">
        <v>191935</v>
      </c>
      <c r="C37" s="47">
        <v>46939860</v>
      </c>
      <c r="D37" s="17">
        <v>0.01</v>
      </c>
      <c r="E37" s="16">
        <v>3560</v>
      </c>
      <c r="F37" s="62">
        <v>670270</v>
      </c>
      <c r="G37" s="16">
        <v>48230</v>
      </c>
      <c r="H37" s="62">
        <v>10964180</v>
      </c>
      <c r="I37" s="16">
        <v>118555</v>
      </c>
      <c r="J37" s="60">
        <v>31679440</v>
      </c>
      <c r="K37" s="16">
        <v>21590</v>
      </c>
      <c r="L37" s="60">
        <v>3625970</v>
      </c>
      <c r="M37" s="96"/>
      <c r="N37" s="96"/>
    </row>
    <row r="38" spans="1:14" x14ac:dyDescent="0.35">
      <c r="A38" s="5" t="s">
        <v>355</v>
      </c>
      <c r="B38" s="16">
        <v>327015</v>
      </c>
      <c r="C38" s="47">
        <v>79245610</v>
      </c>
      <c r="D38" s="17">
        <v>0.02</v>
      </c>
      <c r="E38" s="16">
        <v>6265</v>
      </c>
      <c r="F38" s="62">
        <v>1169990</v>
      </c>
      <c r="G38" s="16">
        <v>84665</v>
      </c>
      <c r="H38" s="62">
        <v>19292530</v>
      </c>
      <c r="I38" s="16">
        <v>199765</v>
      </c>
      <c r="J38" s="60">
        <v>52744800</v>
      </c>
      <c r="K38" s="16">
        <v>36320</v>
      </c>
      <c r="L38" s="60">
        <v>6038300</v>
      </c>
      <c r="M38" s="96"/>
      <c r="N38" s="96"/>
    </row>
    <row r="39" spans="1:14" x14ac:dyDescent="0.35">
      <c r="A39" s="5" t="s">
        <v>356</v>
      </c>
      <c r="B39" s="16">
        <v>539770</v>
      </c>
      <c r="C39" s="47">
        <v>131902580</v>
      </c>
      <c r="D39" s="17">
        <v>0.04</v>
      </c>
      <c r="E39" s="16">
        <v>10145</v>
      </c>
      <c r="F39" s="62">
        <v>1937160</v>
      </c>
      <c r="G39" s="16">
        <v>137025</v>
      </c>
      <c r="H39" s="62">
        <v>31281460</v>
      </c>
      <c r="I39" s="16">
        <v>331465</v>
      </c>
      <c r="J39" s="60">
        <v>88406360</v>
      </c>
      <c r="K39" s="16">
        <v>61135</v>
      </c>
      <c r="L39" s="60">
        <v>10277600</v>
      </c>
      <c r="M39" s="96"/>
      <c r="N39" s="96"/>
    </row>
    <row r="40" spans="1:14" x14ac:dyDescent="0.35">
      <c r="A40" s="29" t="s">
        <v>357</v>
      </c>
      <c r="B40" s="30">
        <v>39085</v>
      </c>
      <c r="C40" s="51">
        <v>9588030</v>
      </c>
      <c r="D40" s="31">
        <v>0</v>
      </c>
      <c r="E40" s="30">
        <v>1770</v>
      </c>
      <c r="F40" s="63">
        <v>366750</v>
      </c>
      <c r="G40" s="30">
        <v>14350</v>
      </c>
      <c r="H40" s="63">
        <v>3433640</v>
      </c>
      <c r="I40" s="30">
        <v>20740</v>
      </c>
      <c r="J40" s="61">
        <v>5407530</v>
      </c>
      <c r="K40" s="30">
        <v>2230</v>
      </c>
      <c r="L40" s="61">
        <v>380110</v>
      </c>
      <c r="M40" s="96"/>
      <c r="N40" s="96"/>
    </row>
    <row r="41" spans="1:14" x14ac:dyDescent="0.35">
      <c r="A41" t="s">
        <v>38</v>
      </c>
      <c r="B41" t="s">
        <v>39</v>
      </c>
      <c r="M41" s="96"/>
    </row>
    <row r="42" spans="1:14" x14ac:dyDescent="0.35">
      <c r="A42" t="s">
        <v>40</v>
      </c>
      <c r="B42" t="s">
        <v>41</v>
      </c>
      <c r="M42" s="96"/>
    </row>
    <row r="43" spans="1:14" x14ac:dyDescent="0.35">
      <c r="A43" t="s">
        <v>58</v>
      </c>
      <c r="B43" t="s">
        <v>59</v>
      </c>
      <c r="M43" s="96"/>
    </row>
    <row r="44" spans="1:14" x14ac:dyDescent="0.35">
      <c r="A44" t="s">
        <v>96</v>
      </c>
      <c r="B44" t="s">
        <v>97</v>
      </c>
    </row>
    <row r="45" spans="1:14" x14ac:dyDescent="0.35">
      <c r="A45" t="s">
        <v>98</v>
      </c>
      <c r="B45" t="s">
        <v>99</v>
      </c>
    </row>
    <row r="46" spans="1:14" x14ac:dyDescent="0.35">
      <c r="A46" t="s">
        <v>132</v>
      </c>
      <c r="B46" t="s">
        <v>133</v>
      </c>
    </row>
    <row r="47" spans="1:14" x14ac:dyDescent="0.35">
      <c r="A47" t="s">
        <v>134</v>
      </c>
      <c r="B47" t="s">
        <v>135</v>
      </c>
    </row>
    <row r="48" spans="1:14" x14ac:dyDescent="0.35">
      <c r="A48" t="s">
        <v>136</v>
      </c>
      <c r="B48" t="s">
        <v>137</v>
      </c>
    </row>
  </sheetData>
  <phoneticPr fontId="7" type="noConversion"/>
  <conditionalFormatting sqref="D7:D40">
    <cfRule type="dataBar" priority="1">
      <dataBar>
        <cfvo type="num" val="0"/>
        <cfvo type="num" val="1"/>
        <color theme="7" tint="0.39997558519241921"/>
      </dataBar>
      <extLst>
        <ext xmlns:x14="http://schemas.microsoft.com/office/spreadsheetml/2009/9/main" uri="{B025F937-C7B1-47D3-B67F-A62EFF666E3E}">
          <x14:id>{4955162D-D70A-4418-B10A-60BFE5A43D55}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955162D-D70A-4418-B10A-60BFE5A43D55}">
            <x14:dataBar minLength="0" maxLength="100" gradient="0">
              <x14:cfvo type="num">
                <xm:f>0</xm:f>
              </x14:cfvo>
              <x14:cfvo type="num">
                <xm:f>1</xm:f>
              </x14:cfvo>
              <x14:negativeFillColor rgb="FFFF0000"/>
              <x14:axisColor rgb="FF000000"/>
            </x14:dataBar>
          </x14:cfRule>
          <xm:sqref>D7:D40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4"/>
  <sheetViews>
    <sheetView showGridLines="0" zoomScaleNormal="100" workbookViewId="0"/>
  </sheetViews>
  <sheetFormatPr defaultColWidth="11.1640625" defaultRowHeight="15.5" x14ac:dyDescent="0.35"/>
  <cols>
    <col min="1" max="2" width="20.6640625" customWidth="1"/>
  </cols>
  <sheetData>
    <row r="1" spans="1:2" ht="19.5" x14ac:dyDescent="0.45">
      <c r="A1" s="2" t="s">
        <v>419</v>
      </c>
    </row>
    <row r="2" spans="1:2" x14ac:dyDescent="0.35">
      <c r="A2" t="s">
        <v>201</v>
      </c>
    </row>
    <row r="3" spans="1:2" x14ac:dyDescent="0.35">
      <c r="A3" t="s">
        <v>202</v>
      </c>
    </row>
    <row r="4" spans="1:2" x14ac:dyDescent="0.35">
      <c r="A4" t="s">
        <v>420</v>
      </c>
    </row>
    <row r="5" spans="1:2" x14ac:dyDescent="0.35">
      <c r="A5" t="s">
        <v>204</v>
      </c>
    </row>
    <row r="6" spans="1:2" ht="46.5" x14ac:dyDescent="0.35">
      <c r="A6" s="83" t="s">
        <v>421</v>
      </c>
      <c r="B6" s="85" t="s">
        <v>422</v>
      </c>
    </row>
    <row r="7" spans="1:2" x14ac:dyDescent="0.35">
      <c r="A7" s="23" t="s">
        <v>217</v>
      </c>
      <c r="B7" s="37">
        <v>490250</v>
      </c>
    </row>
    <row r="8" spans="1:2" x14ac:dyDescent="0.35">
      <c r="A8" s="65" t="s">
        <v>423</v>
      </c>
      <c r="B8" s="39">
        <v>38880</v>
      </c>
    </row>
    <row r="9" spans="1:2" x14ac:dyDescent="0.35">
      <c r="A9" s="65" t="s">
        <v>424</v>
      </c>
      <c r="B9" s="39">
        <v>222505</v>
      </c>
    </row>
    <row r="10" spans="1:2" x14ac:dyDescent="0.35">
      <c r="A10" s="65" t="s">
        <v>425</v>
      </c>
      <c r="B10" s="39">
        <v>465295</v>
      </c>
    </row>
    <row r="11" spans="1:2" x14ac:dyDescent="0.35">
      <c r="A11" s="65" t="s">
        <v>426</v>
      </c>
      <c r="B11" s="39">
        <v>470060</v>
      </c>
    </row>
    <row r="12" spans="1:2" x14ac:dyDescent="0.35">
      <c r="A12" t="s">
        <v>38</v>
      </c>
      <c r="B12" t="s">
        <v>39</v>
      </c>
    </row>
    <row r="13" spans="1:2" x14ac:dyDescent="0.35">
      <c r="A13" t="s">
        <v>96</v>
      </c>
      <c r="B13" t="s">
        <v>97</v>
      </c>
    </row>
    <row r="14" spans="1:2" x14ac:dyDescent="0.35">
      <c r="A14" t="s">
        <v>128</v>
      </c>
      <c r="B14" t="s">
        <v>129</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6"/>
  <sheetViews>
    <sheetView showGridLines="0" zoomScaleNormal="100" workbookViewId="0"/>
  </sheetViews>
  <sheetFormatPr defaultColWidth="11.1640625" defaultRowHeight="15.5" x14ac:dyDescent="0.35"/>
  <cols>
    <col min="1" max="11" width="20.6640625" customWidth="1"/>
  </cols>
  <sheetData>
    <row r="1" spans="1:11" ht="19.5" x14ac:dyDescent="0.45">
      <c r="A1" s="2" t="s">
        <v>427</v>
      </c>
    </row>
    <row r="2" spans="1:11" x14ac:dyDescent="0.35">
      <c r="A2" t="s">
        <v>201</v>
      </c>
    </row>
    <row r="3" spans="1:11" x14ac:dyDescent="0.35">
      <c r="A3" t="s">
        <v>202</v>
      </c>
    </row>
    <row r="4" spans="1:11" x14ac:dyDescent="0.35">
      <c r="A4" t="s">
        <v>428</v>
      </c>
    </row>
    <row r="5" spans="1:11" x14ac:dyDescent="0.35">
      <c r="A5" t="s">
        <v>204</v>
      </c>
    </row>
    <row r="6" spans="1:11" ht="77.5" x14ac:dyDescent="0.35">
      <c r="A6" s="83" t="s">
        <v>393</v>
      </c>
      <c r="B6" s="84" t="s">
        <v>205</v>
      </c>
      <c r="C6" s="84" t="s">
        <v>429</v>
      </c>
      <c r="D6" s="84" t="s">
        <v>430</v>
      </c>
      <c r="E6" s="84" t="s">
        <v>431</v>
      </c>
      <c r="F6" s="84" t="s">
        <v>432</v>
      </c>
      <c r="G6" s="84" t="s">
        <v>433</v>
      </c>
      <c r="H6" s="84" t="s">
        <v>434</v>
      </c>
      <c r="I6" s="84" t="s">
        <v>435</v>
      </c>
      <c r="J6" s="84" t="s">
        <v>436</v>
      </c>
      <c r="K6" s="85" t="s">
        <v>437</v>
      </c>
    </row>
    <row r="7" spans="1:11" x14ac:dyDescent="0.35">
      <c r="A7" s="5" t="s">
        <v>404</v>
      </c>
      <c r="B7" s="8" t="s">
        <v>218</v>
      </c>
      <c r="C7" s="16">
        <v>5</v>
      </c>
      <c r="D7" s="16">
        <v>0</v>
      </c>
      <c r="E7" s="16">
        <v>0</v>
      </c>
      <c r="F7" s="16">
        <v>5</v>
      </c>
      <c r="G7" s="17">
        <v>0</v>
      </c>
      <c r="H7" s="17">
        <v>0</v>
      </c>
      <c r="I7" s="17">
        <v>1</v>
      </c>
      <c r="J7" s="16">
        <v>0</v>
      </c>
      <c r="K7" s="18">
        <v>0</v>
      </c>
    </row>
    <row r="8" spans="1:11" x14ac:dyDescent="0.35">
      <c r="A8" s="5" t="s">
        <v>404</v>
      </c>
      <c r="B8" s="8" t="s">
        <v>219</v>
      </c>
      <c r="C8" s="16">
        <v>25</v>
      </c>
      <c r="D8" s="16">
        <v>0</v>
      </c>
      <c r="E8" s="16" t="s">
        <v>261</v>
      </c>
      <c r="F8" s="16">
        <v>25</v>
      </c>
      <c r="G8" s="17">
        <v>0</v>
      </c>
      <c r="H8" s="17" t="s">
        <v>261</v>
      </c>
      <c r="I8" s="17" t="s">
        <v>261</v>
      </c>
      <c r="J8" s="16">
        <v>0</v>
      </c>
      <c r="K8" s="18">
        <v>0</v>
      </c>
    </row>
    <row r="9" spans="1:11" x14ac:dyDescent="0.35">
      <c r="A9" s="5" t="s">
        <v>404</v>
      </c>
      <c r="B9" s="8" t="s">
        <v>220</v>
      </c>
      <c r="C9" s="16">
        <v>85</v>
      </c>
      <c r="D9" s="16">
        <v>10</v>
      </c>
      <c r="E9" s="16">
        <v>5</v>
      </c>
      <c r="F9" s="16">
        <v>70</v>
      </c>
      <c r="G9" s="17">
        <v>0.12</v>
      </c>
      <c r="H9" s="17">
        <v>0.06</v>
      </c>
      <c r="I9" s="17">
        <v>0.82</v>
      </c>
      <c r="J9" s="16" t="s">
        <v>261</v>
      </c>
      <c r="K9" s="18" t="s">
        <v>261</v>
      </c>
    </row>
    <row r="10" spans="1:11" x14ac:dyDescent="0.35">
      <c r="A10" s="5" t="s">
        <v>404</v>
      </c>
      <c r="B10" s="8" t="s">
        <v>221</v>
      </c>
      <c r="C10" s="16">
        <v>230</v>
      </c>
      <c r="D10" s="16">
        <v>40</v>
      </c>
      <c r="E10" s="16">
        <v>20</v>
      </c>
      <c r="F10" s="16">
        <v>170</v>
      </c>
      <c r="G10" s="17">
        <v>0.17</v>
      </c>
      <c r="H10" s="17">
        <v>0.08</v>
      </c>
      <c r="I10" s="17">
        <v>0.75</v>
      </c>
      <c r="J10" s="16" t="s">
        <v>261</v>
      </c>
      <c r="K10" s="18" t="s">
        <v>261</v>
      </c>
    </row>
    <row r="11" spans="1:11" x14ac:dyDescent="0.35">
      <c r="A11" s="5" t="s">
        <v>404</v>
      </c>
      <c r="B11" s="8" t="s">
        <v>222</v>
      </c>
      <c r="C11" s="16">
        <v>515</v>
      </c>
      <c r="D11" s="16">
        <v>110</v>
      </c>
      <c r="E11" s="16">
        <v>35</v>
      </c>
      <c r="F11" s="16">
        <v>370</v>
      </c>
      <c r="G11" s="17">
        <v>0.21</v>
      </c>
      <c r="H11" s="17">
        <v>7.0000000000000007E-2</v>
      </c>
      <c r="I11" s="17">
        <v>0.72</v>
      </c>
      <c r="J11" s="16" t="s">
        <v>261</v>
      </c>
      <c r="K11" s="18" t="s">
        <v>261</v>
      </c>
    </row>
    <row r="12" spans="1:11" x14ac:dyDescent="0.35">
      <c r="A12" s="5" t="s">
        <v>404</v>
      </c>
      <c r="B12" s="8" t="s">
        <v>223</v>
      </c>
      <c r="C12" s="16">
        <v>1195</v>
      </c>
      <c r="D12" s="16">
        <v>250</v>
      </c>
      <c r="E12" s="16">
        <v>90</v>
      </c>
      <c r="F12" s="16">
        <v>855</v>
      </c>
      <c r="G12" s="17">
        <v>0.21</v>
      </c>
      <c r="H12" s="17">
        <v>0.08</v>
      </c>
      <c r="I12" s="17">
        <v>0.72</v>
      </c>
      <c r="J12" s="16">
        <v>5</v>
      </c>
      <c r="K12" s="18">
        <v>0.01</v>
      </c>
    </row>
    <row r="13" spans="1:11" x14ac:dyDescent="0.35">
      <c r="A13" s="5" t="s">
        <v>404</v>
      </c>
      <c r="B13" s="8" t="s">
        <v>224</v>
      </c>
      <c r="C13" s="16">
        <v>2355</v>
      </c>
      <c r="D13" s="16">
        <v>460</v>
      </c>
      <c r="E13" s="16">
        <v>160</v>
      </c>
      <c r="F13" s="16">
        <v>1740</v>
      </c>
      <c r="G13" s="17">
        <v>0.19</v>
      </c>
      <c r="H13" s="17">
        <v>7.0000000000000007E-2</v>
      </c>
      <c r="I13" s="17">
        <v>0.74</v>
      </c>
      <c r="J13" s="16">
        <v>50</v>
      </c>
      <c r="K13" s="18">
        <v>0.03</v>
      </c>
    </row>
    <row r="14" spans="1:11" x14ac:dyDescent="0.35">
      <c r="A14" s="5" t="s">
        <v>404</v>
      </c>
      <c r="B14" s="8" t="s">
        <v>225</v>
      </c>
      <c r="C14" s="16">
        <v>3915</v>
      </c>
      <c r="D14" s="16">
        <v>830</v>
      </c>
      <c r="E14" s="16">
        <v>265</v>
      </c>
      <c r="F14" s="16">
        <v>2820</v>
      </c>
      <c r="G14" s="17">
        <v>0.21</v>
      </c>
      <c r="H14" s="17">
        <v>7.0000000000000007E-2</v>
      </c>
      <c r="I14" s="17">
        <v>0.72</v>
      </c>
      <c r="J14" s="16">
        <v>90</v>
      </c>
      <c r="K14" s="18">
        <v>0.03</v>
      </c>
    </row>
    <row r="15" spans="1:11" x14ac:dyDescent="0.35">
      <c r="A15" s="5" t="s">
        <v>404</v>
      </c>
      <c r="B15" s="8" t="s">
        <v>226</v>
      </c>
      <c r="C15" s="16">
        <v>6805</v>
      </c>
      <c r="D15" s="16">
        <v>1515</v>
      </c>
      <c r="E15" s="16">
        <v>465</v>
      </c>
      <c r="F15" s="16">
        <v>4830</v>
      </c>
      <c r="G15" s="17">
        <v>0.22</v>
      </c>
      <c r="H15" s="17">
        <v>7.0000000000000007E-2</v>
      </c>
      <c r="I15" s="17">
        <v>0.71</v>
      </c>
      <c r="J15" s="16">
        <v>160</v>
      </c>
      <c r="K15" s="18">
        <v>0.03</v>
      </c>
    </row>
    <row r="16" spans="1:11" x14ac:dyDescent="0.35">
      <c r="A16" s="5" t="s">
        <v>404</v>
      </c>
      <c r="B16" s="8" t="s">
        <v>227</v>
      </c>
      <c r="C16" s="16">
        <v>14120</v>
      </c>
      <c r="D16" s="16">
        <v>3835</v>
      </c>
      <c r="E16" s="16">
        <v>900</v>
      </c>
      <c r="F16" s="16">
        <v>9380</v>
      </c>
      <c r="G16" s="17">
        <v>0.27</v>
      </c>
      <c r="H16" s="17">
        <v>0.06</v>
      </c>
      <c r="I16" s="17">
        <v>0.66</v>
      </c>
      <c r="J16" s="16">
        <v>545</v>
      </c>
      <c r="K16" s="18">
        <v>0.05</v>
      </c>
    </row>
    <row r="17" spans="1:11" x14ac:dyDescent="0.35">
      <c r="A17" s="5" t="s">
        <v>404</v>
      </c>
      <c r="B17" s="8" t="s">
        <v>228</v>
      </c>
      <c r="C17" s="16">
        <v>23680</v>
      </c>
      <c r="D17" s="16">
        <v>7110</v>
      </c>
      <c r="E17" s="16">
        <v>1490</v>
      </c>
      <c r="F17" s="16">
        <v>15080</v>
      </c>
      <c r="G17" s="17">
        <v>0.3</v>
      </c>
      <c r="H17" s="17">
        <v>0.06</v>
      </c>
      <c r="I17" s="17">
        <v>0.64</v>
      </c>
      <c r="J17" s="16">
        <v>1120</v>
      </c>
      <c r="K17" s="18">
        <v>7.0000000000000007E-2</v>
      </c>
    </row>
    <row r="18" spans="1:11" x14ac:dyDescent="0.35">
      <c r="A18" s="5" t="s">
        <v>404</v>
      </c>
      <c r="B18" s="8" t="s">
        <v>229</v>
      </c>
      <c r="C18" s="16">
        <v>33320</v>
      </c>
      <c r="D18" s="16">
        <v>10425</v>
      </c>
      <c r="E18" s="16">
        <v>2095</v>
      </c>
      <c r="F18" s="16">
        <v>20800</v>
      </c>
      <c r="G18" s="17">
        <v>0.31</v>
      </c>
      <c r="H18" s="17">
        <v>0.06</v>
      </c>
      <c r="I18" s="17">
        <v>0.62</v>
      </c>
      <c r="J18" s="16">
        <v>1670</v>
      </c>
      <c r="K18" s="18">
        <v>7.0000000000000007E-2</v>
      </c>
    </row>
    <row r="19" spans="1:11" x14ac:dyDescent="0.35">
      <c r="A19" s="5" t="s">
        <v>404</v>
      </c>
      <c r="B19" s="8" t="s">
        <v>230</v>
      </c>
      <c r="C19" s="16">
        <v>45835</v>
      </c>
      <c r="D19" s="16">
        <v>14775</v>
      </c>
      <c r="E19" s="16">
        <v>2830</v>
      </c>
      <c r="F19" s="16">
        <v>28230</v>
      </c>
      <c r="G19" s="17">
        <v>0.32</v>
      </c>
      <c r="H19" s="17">
        <v>0.06</v>
      </c>
      <c r="I19" s="17">
        <v>0.62</v>
      </c>
      <c r="J19" s="16">
        <v>2405</v>
      </c>
      <c r="K19" s="18">
        <v>0.08</v>
      </c>
    </row>
    <row r="20" spans="1:11" x14ac:dyDescent="0.35">
      <c r="A20" s="5" t="s">
        <v>404</v>
      </c>
      <c r="B20" s="8" t="s">
        <v>231</v>
      </c>
      <c r="C20" s="16">
        <v>55595</v>
      </c>
      <c r="D20" s="16">
        <v>18200</v>
      </c>
      <c r="E20" s="16">
        <v>3445</v>
      </c>
      <c r="F20" s="16">
        <v>33940</v>
      </c>
      <c r="G20" s="17">
        <v>0.33</v>
      </c>
      <c r="H20" s="17">
        <v>0.06</v>
      </c>
      <c r="I20" s="17">
        <v>0.61</v>
      </c>
      <c r="J20" s="16">
        <v>3025</v>
      </c>
      <c r="K20" s="18">
        <v>0.08</v>
      </c>
    </row>
    <row r="21" spans="1:11" x14ac:dyDescent="0.35">
      <c r="A21" s="5" t="s">
        <v>404</v>
      </c>
      <c r="B21" s="8" t="s">
        <v>232</v>
      </c>
      <c r="C21" s="16">
        <v>68040</v>
      </c>
      <c r="D21" s="16">
        <v>22515</v>
      </c>
      <c r="E21" s="16">
        <v>4210</v>
      </c>
      <c r="F21" s="16">
        <v>41300</v>
      </c>
      <c r="G21" s="17">
        <v>0.33</v>
      </c>
      <c r="H21" s="17">
        <v>0.06</v>
      </c>
      <c r="I21" s="17">
        <v>0.61</v>
      </c>
      <c r="J21" s="16">
        <v>3850</v>
      </c>
      <c r="K21" s="18">
        <v>0.08</v>
      </c>
    </row>
    <row r="22" spans="1:11" x14ac:dyDescent="0.35">
      <c r="A22" s="5" t="s">
        <v>404</v>
      </c>
      <c r="B22" s="8" t="s">
        <v>233</v>
      </c>
      <c r="C22" s="16">
        <v>81435</v>
      </c>
      <c r="D22" s="16">
        <v>27220</v>
      </c>
      <c r="E22" s="16">
        <v>5100</v>
      </c>
      <c r="F22" s="16">
        <v>49100</v>
      </c>
      <c r="G22" s="17">
        <v>0.33</v>
      </c>
      <c r="H22" s="17">
        <v>0.06</v>
      </c>
      <c r="I22" s="17">
        <v>0.6</v>
      </c>
      <c r="J22" s="16">
        <v>4750</v>
      </c>
      <c r="K22" s="18">
        <v>0.09</v>
      </c>
    </row>
    <row r="23" spans="1:11" x14ac:dyDescent="0.35">
      <c r="A23" s="5" t="s">
        <v>404</v>
      </c>
      <c r="B23" s="8" t="s">
        <v>234</v>
      </c>
      <c r="C23" s="16">
        <v>93965</v>
      </c>
      <c r="D23" s="16">
        <v>31835</v>
      </c>
      <c r="E23" s="16">
        <v>5860</v>
      </c>
      <c r="F23" s="16">
        <v>56250</v>
      </c>
      <c r="G23" s="17">
        <v>0.34</v>
      </c>
      <c r="H23" s="17">
        <v>0.06</v>
      </c>
      <c r="I23" s="17">
        <v>0.6</v>
      </c>
      <c r="J23" s="16">
        <v>5620</v>
      </c>
      <c r="K23" s="18">
        <v>0.09</v>
      </c>
    </row>
    <row r="24" spans="1:11" x14ac:dyDescent="0.35">
      <c r="A24" s="5" t="s">
        <v>404</v>
      </c>
      <c r="B24" s="8" t="s">
        <v>235</v>
      </c>
      <c r="C24" s="16">
        <v>107225</v>
      </c>
      <c r="D24" s="16">
        <v>36730</v>
      </c>
      <c r="E24" s="16">
        <v>6675</v>
      </c>
      <c r="F24" s="16">
        <v>63795</v>
      </c>
      <c r="G24" s="17">
        <v>0.34</v>
      </c>
      <c r="H24" s="17">
        <v>0.06</v>
      </c>
      <c r="I24" s="17">
        <v>0.59</v>
      </c>
      <c r="J24" s="16">
        <v>6365</v>
      </c>
      <c r="K24" s="18">
        <v>0.09</v>
      </c>
    </row>
    <row r="25" spans="1:11" x14ac:dyDescent="0.35">
      <c r="A25" s="5" t="s">
        <v>404</v>
      </c>
      <c r="B25" s="8" t="s">
        <v>236</v>
      </c>
      <c r="C25" s="16">
        <v>122255</v>
      </c>
      <c r="D25" s="16">
        <v>41680</v>
      </c>
      <c r="E25" s="16">
        <v>7460</v>
      </c>
      <c r="F25" s="16">
        <v>73085</v>
      </c>
      <c r="G25" s="17">
        <v>0.34</v>
      </c>
      <c r="H25" s="17">
        <v>0.06</v>
      </c>
      <c r="I25" s="17">
        <v>0.6</v>
      </c>
      <c r="J25" s="16">
        <v>7675</v>
      </c>
      <c r="K25" s="18">
        <v>0.1</v>
      </c>
    </row>
    <row r="26" spans="1:11" x14ac:dyDescent="0.35">
      <c r="A26" s="5" t="s">
        <v>404</v>
      </c>
      <c r="B26" s="8" t="s">
        <v>237</v>
      </c>
      <c r="C26" s="16">
        <v>137650</v>
      </c>
      <c r="D26" s="16">
        <v>46905</v>
      </c>
      <c r="E26" s="16">
        <v>8270</v>
      </c>
      <c r="F26" s="16">
        <v>82445</v>
      </c>
      <c r="G26" s="17">
        <v>0.34</v>
      </c>
      <c r="H26" s="17">
        <v>0.06</v>
      </c>
      <c r="I26" s="17">
        <v>0.6</v>
      </c>
      <c r="J26" s="16">
        <v>8935</v>
      </c>
      <c r="K26" s="18">
        <v>0.1</v>
      </c>
    </row>
    <row r="27" spans="1:11" x14ac:dyDescent="0.35">
      <c r="A27" s="5" t="s">
        <v>404</v>
      </c>
      <c r="B27" s="8" t="s">
        <v>238</v>
      </c>
      <c r="C27" s="16">
        <v>153975</v>
      </c>
      <c r="D27" s="16">
        <v>52585</v>
      </c>
      <c r="E27" s="16">
        <v>9105</v>
      </c>
      <c r="F27" s="16">
        <v>92255</v>
      </c>
      <c r="G27" s="17">
        <v>0.34</v>
      </c>
      <c r="H27" s="17">
        <v>0.06</v>
      </c>
      <c r="I27" s="17">
        <v>0.6</v>
      </c>
      <c r="J27" s="16">
        <v>10270</v>
      </c>
      <c r="K27" s="18">
        <v>0.1</v>
      </c>
    </row>
    <row r="28" spans="1:11" x14ac:dyDescent="0.35">
      <c r="A28" s="5" t="s">
        <v>404</v>
      </c>
      <c r="B28" s="8" t="s">
        <v>239</v>
      </c>
      <c r="C28" s="16">
        <v>170610</v>
      </c>
      <c r="D28" s="16">
        <v>57470</v>
      </c>
      <c r="E28" s="16">
        <v>9815</v>
      </c>
      <c r="F28" s="16">
        <v>103295</v>
      </c>
      <c r="G28" s="17">
        <v>0.34</v>
      </c>
      <c r="H28" s="17">
        <v>0.06</v>
      </c>
      <c r="I28" s="17">
        <v>0.61</v>
      </c>
      <c r="J28" s="16">
        <v>12070</v>
      </c>
      <c r="K28" s="18">
        <v>0.11</v>
      </c>
    </row>
    <row r="29" spans="1:11" x14ac:dyDescent="0.35">
      <c r="A29" s="5" t="s">
        <v>404</v>
      </c>
      <c r="B29" s="8" t="s">
        <v>240</v>
      </c>
      <c r="C29" s="16">
        <v>192865</v>
      </c>
      <c r="D29" s="16">
        <v>63435</v>
      </c>
      <c r="E29" s="16">
        <v>10685</v>
      </c>
      <c r="F29" s="16">
        <v>118705</v>
      </c>
      <c r="G29" s="17">
        <v>0.33</v>
      </c>
      <c r="H29" s="17">
        <v>0.06</v>
      </c>
      <c r="I29" s="17">
        <v>0.62</v>
      </c>
      <c r="J29" s="16">
        <v>15120</v>
      </c>
      <c r="K29" s="18">
        <v>0.12</v>
      </c>
    </row>
    <row r="30" spans="1:11" x14ac:dyDescent="0.35">
      <c r="A30" s="5" t="s">
        <v>404</v>
      </c>
      <c r="B30" s="8" t="s">
        <v>241</v>
      </c>
      <c r="C30" s="16">
        <v>213710</v>
      </c>
      <c r="D30" s="16">
        <v>68875</v>
      </c>
      <c r="E30" s="16">
        <v>11355</v>
      </c>
      <c r="F30" s="16">
        <v>133435</v>
      </c>
      <c r="G30" s="17">
        <v>0.32</v>
      </c>
      <c r="H30" s="17">
        <v>0.05</v>
      </c>
      <c r="I30" s="17">
        <v>0.62</v>
      </c>
      <c r="J30" s="16">
        <v>18135</v>
      </c>
      <c r="K30" s="18">
        <v>0.13</v>
      </c>
    </row>
    <row r="31" spans="1:11" x14ac:dyDescent="0.35">
      <c r="A31" s="5" t="s">
        <v>404</v>
      </c>
      <c r="B31" s="8" t="s">
        <v>242</v>
      </c>
      <c r="C31" s="16">
        <v>234065</v>
      </c>
      <c r="D31" s="16">
        <v>73875</v>
      </c>
      <c r="E31" s="16">
        <v>11895</v>
      </c>
      <c r="F31" s="16">
        <v>148240</v>
      </c>
      <c r="G31" s="17">
        <v>0.32</v>
      </c>
      <c r="H31" s="17">
        <v>0.05</v>
      </c>
      <c r="I31" s="17">
        <v>0.63</v>
      </c>
      <c r="J31" s="16">
        <v>21810</v>
      </c>
      <c r="K31" s="18">
        <v>0.14000000000000001</v>
      </c>
    </row>
    <row r="32" spans="1:11" x14ac:dyDescent="0.35">
      <c r="A32" s="5" t="s">
        <v>404</v>
      </c>
      <c r="B32" s="8" t="s">
        <v>243</v>
      </c>
      <c r="C32" s="16">
        <v>254825</v>
      </c>
      <c r="D32" s="16">
        <v>78455</v>
      </c>
      <c r="E32" s="16">
        <v>12410</v>
      </c>
      <c r="F32" s="16">
        <v>163900</v>
      </c>
      <c r="G32" s="17">
        <v>0.31</v>
      </c>
      <c r="H32" s="17">
        <v>0.05</v>
      </c>
      <c r="I32" s="17">
        <v>0.64</v>
      </c>
      <c r="J32" s="16">
        <v>26030</v>
      </c>
      <c r="K32" s="18">
        <v>0.15</v>
      </c>
    </row>
    <row r="33" spans="1:11" x14ac:dyDescent="0.35">
      <c r="A33" s="5" t="s">
        <v>404</v>
      </c>
      <c r="B33" s="8" t="s">
        <v>244</v>
      </c>
      <c r="C33" s="16">
        <v>275275</v>
      </c>
      <c r="D33" s="16">
        <v>82705</v>
      </c>
      <c r="E33" s="16">
        <v>12860</v>
      </c>
      <c r="F33" s="16">
        <v>179635</v>
      </c>
      <c r="G33" s="17">
        <v>0.3</v>
      </c>
      <c r="H33" s="17">
        <v>0.05</v>
      </c>
      <c r="I33" s="17">
        <v>0.65</v>
      </c>
      <c r="J33" s="16">
        <v>30460</v>
      </c>
      <c r="K33" s="18">
        <v>0.16</v>
      </c>
    </row>
    <row r="34" spans="1:11" x14ac:dyDescent="0.35">
      <c r="A34" s="5" t="s">
        <v>404</v>
      </c>
      <c r="B34" s="8" t="s">
        <v>245</v>
      </c>
      <c r="C34" s="16">
        <v>293895</v>
      </c>
      <c r="D34" s="16">
        <v>86855</v>
      </c>
      <c r="E34" s="16">
        <v>13315</v>
      </c>
      <c r="F34" s="16">
        <v>193630</v>
      </c>
      <c r="G34" s="17">
        <v>0.3</v>
      </c>
      <c r="H34" s="17">
        <v>0.05</v>
      </c>
      <c r="I34" s="17">
        <v>0.66</v>
      </c>
      <c r="J34" s="16">
        <v>34130</v>
      </c>
      <c r="K34" s="18">
        <v>0.16</v>
      </c>
    </row>
    <row r="35" spans="1:11" x14ac:dyDescent="0.35">
      <c r="A35" s="5" t="s">
        <v>404</v>
      </c>
      <c r="B35" s="8" t="s">
        <v>246</v>
      </c>
      <c r="C35" s="16">
        <v>314990</v>
      </c>
      <c r="D35" s="16">
        <v>91725</v>
      </c>
      <c r="E35" s="16">
        <v>13770</v>
      </c>
      <c r="F35" s="16">
        <v>209390</v>
      </c>
      <c r="G35" s="17">
        <v>0.28999999999999998</v>
      </c>
      <c r="H35" s="17">
        <v>0.04</v>
      </c>
      <c r="I35" s="17">
        <v>0.66</v>
      </c>
      <c r="J35" s="16">
        <v>37990</v>
      </c>
      <c r="K35" s="18">
        <v>0.17</v>
      </c>
    </row>
    <row r="36" spans="1:11" x14ac:dyDescent="0.35">
      <c r="A36" s="5" t="s">
        <v>404</v>
      </c>
      <c r="B36" s="8" t="s">
        <v>247</v>
      </c>
      <c r="C36" s="16">
        <v>334975</v>
      </c>
      <c r="D36" s="16">
        <v>96395</v>
      </c>
      <c r="E36" s="16">
        <v>14180</v>
      </c>
      <c r="F36" s="16">
        <v>224300</v>
      </c>
      <c r="G36" s="17">
        <v>0.28999999999999998</v>
      </c>
      <c r="H36" s="17">
        <v>0.04</v>
      </c>
      <c r="I36" s="17">
        <v>0.67</v>
      </c>
      <c r="J36" s="16">
        <v>42155</v>
      </c>
      <c r="K36" s="18">
        <v>0.18</v>
      </c>
    </row>
    <row r="37" spans="1:11" x14ac:dyDescent="0.35">
      <c r="A37" s="5" t="s">
        <v>404</v>
      </c>
      <c r="B37" s="8" t="s">
        <v>248</v>
      </c>
      <c r="C37" s="16">
        <v>354035</v>
      </c>
      <c r="D37" s="16">
        <v>101075</v>
      </c>
      <c r="E37" s="16">
        <v>14695</v>
      </c>
      <c r="F37" s="16">
        <v>238160</v>
      </c>
      <c r="G37" s="17">
        <v>0.28999999999999998</v>
      </c>
      <c r="H37" s="17">
        <v>0.04</v>
      </c>
      <c r="I37" s="17">
        <v>0.67</v>
      </c>
      <c r="J37" s="16">
        <v>45970</v>
      </c>
      <c r="K37" s="18">
        <v>0.18</v>
      </c>
    </row>
    <row r="38" spans="1:11" x14ac:dyDescent="0.35">
      <c r="A38" s="5" t="s">
        <v>404</v>
      </c>
      <c r="B38" s="8" t="s">
        <v>249</v>
      </c>
      <c r="C38" s="16">
        <v>375185</v>
      </c>
      <c r="D38" s="16">
        <v>106465</v>
      </c>
      <c r="E38" s="16">
        <v>15210</v>
      </c>
      <c r="F38" s="16">
        <v>253405</v>
      </c>
      <c r="G38" s="17">
        <v>0.28000000000000003</v>
      </c>
      <c r="H38" s="17">
        <v>0.04</v>
      </c>
      <c r="I38" s="17">
        <v>0.68</v>
      </c>
      <c r="J38" s="16">
        <v>50245</v>
      </c>
      <c r="K38" s="18">
        <v>0.19</v>
      </c>
    </row>
    <row r="39" spans="1:11" x14ac:dyDescent="0.35">
      <c r="A39" s="5" t="s">
        <v>404</v>
      </c>
      <c r="B39" s="8" t="s">
        <v>250</v>
      </c>
      <c r="C39" s="16">
        <v>394795</v>
      </c>
      <c r="D39" s="16">
        <v>111900</v>
      </c>
      <c r="E39" s="16">
        <v>15805</v>
      </c>
      <c r="F39" s="16">
        <v>266955</v>
      </c>
      <c r="G39" s="17">
        <v>0.28000000000000003</v>
      </c>
      <c r="H39" s="17">
        <v>0.04</v>
      </c>
      <c r="I39" s="17">
        <v>0.68</v>
      </c>
      <c r="J39" s="16">
        <v>53965</v>
      </c>
      <c r="K39" s="18">
        <v>0.19</v>
      </c>
    </row>
    <row r="40" spans="1:11" x14ac:dyDescent="0.35">
      <c r="A40" s="5" t="s">
        <v>404</v>
      </c>
      <c r="B40" s="8" t="s">
        <v>251</v>
      </c>
      <c r="C40" s="16">
        <v>414220</v>
      </c>
      <c r="D40" s="16">
        <v>117455</v>
      </c>
      <c r="E40" s="16">
        <v>16395</v>
      </c>
      <c r="F40" s="16">
        <v>280250</v>
      </c>
      <c r="G40" s="17">
        <v>0.28000000000000003</v>
      </c>
      <c r="H40" s="17">
        <v>0.04</v>
      </c>
      <c r="I40" s="17">
        <v>0.68</v>
      </c>
      <c r="J40" s="16">
        <v>57280</v>
      </c>
      <c r="K40" s="18">
        <v>0.19</v>
      </c>
    </row>
    <row r="41" spans="1:11" x14ac:dyDescent="0.35">
      <c r="A41" s="5" t="s">
        <v>404</v>
      </c>
      <c r="B41" s="8" t="s">
        <v>252</v>
      </c>
      <c r="C41" s="16">
        <v>433830</v>
      </c>
      <c r="D41" s="16">
        <v>123115</v>
      </c>
      <c r="E41" s="16">
        <v>17015</v>
      </c>
      <c r="F41" s="16">
        <v>293575</v>
      </c>
      <c r="G41" s="17">
        <v>0.28000000000000003</v>
      </c>
      <c r="H41" s="17">
        <v>0.04</v>
      </c>
      <c r="I41" s="17">
        <v>0.68</v>
      </c>
      <c r="J41" s="16">
        <v>60480</v>
      </c>
      <c r="K41" s="18">
        <v>0.19</v>
      </c>
    </row>
    <row r="42" spans="1:11" x14ac:dyDescent="0.35">
      <c r="A42" s="5" t="s">
        <v>404</v>
      </c>
      <c r="B42" s="8" t="s">
        <v>253</v>
      </c>
      <c r="C42" s="16">
        <v>451720</v>
      </c>
      <c r="D42" s="16">
        <v>128965</v>
      </c>
      <c r="E42" s="16">
        <v>17505</v>
      </c>
      <c r="F42" s="16">
        <v>305055</v>
      </c>
      <c r="G42" s="17">
        <v>0.28999999999999998</v>
      </c>
      <c r="H42" s="17">
        <v>0.04</v>
      </c>
      <c r="I42" s="17">
        <v>0.68</v>
      </c>
      <c r="J42" s="16">
        <v>62960</v>
      </c>
      <c r="K42" s="18">
        <v>0.2</v>
      </c>
    </row>
    <row r="43" spans="1:11" x14ac:dyDescent="0.35">
      <c r="A43" s="5" t="s">
        <v>404</v>
      </c>
      <c r="B43" s="8" t="s">
        <v>254</v>
      </c>
      <c r="C43" s="16">
        <v>469235</v>
      </c>
      <c r="D43" s="16">
        <v>135130</v>
      </c>
      <c r="E43" s="16">
        <v>18100</v>
      </c>
      <c r="F43" s="16">
        <v>315715</v>
      </c>
      <c r="G43" s="17">
        <v>0.28999999999999998</v>
      </c>
      <c r="H43" s="17">
        <v>0.04</v>
      </c>
      <c r="I43" s="17">
        <v>0.67</v>
      </c>
      <c r="J43" s="16">
        <v>65565</v>
      </c>
      <c r="K43" s="18">
        <v>0.2</v>
      </c>
    </row>
    <row r="44" spans="1:11" x14ac:dyDescent="0.35">
      <c r="A44" s="29" t="s">
        <v>404</v>
      </c>
      <c r="B44" s="50" t="s">
        <v>255</v>
      </c>
      <c r="C44" s="30">
        <v>476295</v>
      </c>
      <c r="D44" s="30">
        <v>137800</v>
      </c>
      <c r="E44" s="30">
        <v>18295</v>
      </c>
      <c r="F44" s="30">
        <v>319860</v>
      </c>
      <c r="G44" s="31">
        <v>0.28999999999999998</v>
      </c>
      <c r="H44" s="31">
        <v>0.04</v>
      </c>
      <c r="I44" s="31">
        <v>0.67</v>
      </c>
      <c r="J44" s="30">
        <v>66815</v>
      </c>
      <c r="K44" s="32">
        <v>0.2</v>
      </c>
    </row>
    <row r="45" spans="1:11" x14ac:dyDescent="0.35">
      <c r="A45" s="5" t="s">
        <v>405</v>
      </c>
      <c r="B45" s="8" t="s">
        <v>218</v>
      </c>
      <c r="C45" s="16">
        <v>5</v>
      </c>
      <c r="D45" s="16">
        <v>0</v>
      </c>
      <c r="E45" s="16">
        <v>0</v>
      </c>
      <c r="F45" s="16">
        <v>5</v>
      </c>
      <c r="G45" s="17">
        <v>0</v>
      </c>
      <c r="H45" s="17">
        <v>0</v>
      </c>
      <c r="I45" s="17">
        <v>1</v>
      </c>
      <c r="J45" s="16">
        <v>0</v>
      </c>
      <c r="K45" s="18">
        <v>0</v>
      </c>
    </row>
    <row r="46" spans="1:11" x14ac:dyDescent="0.35">
      <c r="A46" s="5" t="s">
        <v>405</v>
      </c>
      <c r="B46" s="8" t="s">
        <v>219</v>
      </c>
      <c r="C46" s="16">
        <v>25</v>
      </c>
      <c r="D46" s="16">
        <v>0</v>
      </c>
      <c r="E46" s="16" t="s">
        <v>261</v>
      </c>
      <c r="F46" s="16">
        <v>25</v>
      </c>
      <c r="G46" s="17">
        <v>0</v>
      </c>
      <c r="H46" s="17" t="s">
        <v>261</v>
      </c>
      <c r="I46" s="17" t="s">
        <v>261</v>
      </c>
      <c r="J46" s="16">
        <v>0</v>
      </c>
      <c r="K46" s="18">
        <v>0</v>
      </c>
    </row>
    <row r="47" spans="1:11" x14ac:dyDescent="0.35">
      <c r="A47" s="5" t="s">
        <v>405</v>
      </c>
      <c r="B47" s="8" t="s">
        <v>220</v>
      </c>
      <c r="C47" s="16">
        <v>85</v>
      </c>
      <c r="D47" s="16">
        <v>10</v>
      </c>
      <c r="E47" s="16">
        <v>5</v>
      </c>
      <c r="F47" s="16">
        <v>70</v>
      </c>
      <c r="G47" s="17">
        <v>0.12</v>
      </c>
      <c r="H47" s="17">
        <v>0.06</v>
      </c>
      <c r="I47" s="17">
        <v>0.82</v>
      </c>
      <c r="J47" s="16" t="s">
        <v>261</v>
      </c>
      <c r="K47" s="18" t="s">
        <v>261</v>
      </c>
    </row>
    <row r="48" spans="1:11" x14ac:dyDescent="0.35">
      <c r="A48" s="5" t="s">
        <v>405</v>
      </c>
      <c r="B48" s="8" t="s">
        <v>221</v>
      </c>
      <c r="C48" s="16">
        <v>230</v>
      </c>
      <c r="D48" s="16">
        <v>40</v>
      </c>
      <c r="E48" s="16">
        <v>20</v>
      </c>
      <c r="F48" s="16">
        <v>170</v>
      </c>
      <c r="G48" s="17">
        <v>0.17</v>
      </c>
      <c r="H48" s="17">
        <v>0.08</v>
      </c>
      <c r="I48" s="17">
        <v>0.75</v>
      </c>
      <c r="J48" s="16" t="s">
        <v>261</v>
      </c>
      <c r="K48" s="18" t="s">
        <v>261</v>
      </c>
    </row>
    <row r="49" spans="1:11" x14ac:dyDescent="0.35">
      <c r="A49" s="5" t="s">
        <v>405</v>
      </c>
      <c r="B49" s="8" t="s">
        <v>222</v>
      </c>
      <c r="C49" s="16">
        <v>510</v>
      </c>
      <c r="D49" s="16">
        <v>110</v>
      </c>
      <c r="E49" s="16">
        <v>35</v>
      </c>
      <c r="F49" s="16">
        <v>370</v>
      </c>
      <c r="G49" s="17">
        <v>0.21</v>
      </c>
      <c r="H49" s="17">
        <v>7.0000000000000007E-2</v>
      </c>
      <c r="I49" s="17">
        <v>0.72</v>
      </c>
      <c r="J49" s="16" t="s">
        <v>261</v>
      </c>
      <c r="K49" s="18" t="s">
        <v>261</v>
      </c>
    </row>
    <row r="50" spans="1:11" x14ac:dyDescent="0.35">
      <c r="A50" s="5" t="s">
        <v>405</v>
      </c>
      <c r="B50" s="8" t="s">
        <v>223</v>
      </c>
      <c r="C50" s="16">
        <v>1165</v>
      </c>
      <c r="D50" s="16">
        <v>235</v>
      </c>
      <c r="E50" s="16">
        <v>90</v>
      </c>
      <c r="F50" s="16">
        <v>840</v>
      </c>
      <c r="G50" s="17">
        <v>0.2</v>
      </c>
      <c r="H50" s="17">
        <v>0.08</v>
      </c>
      <c r="I50" s="17">
        <v>0.72</v>
      </c>
      <c r="J50" s="16">
        <v>5</v>
      </c>
      <c r="K50" s="18">
        <v>0.01</v>
      </c>
    </row>
    <row r="51" spans="1:11" x14ac:dyDescent="0.35">
      <c r="A51" s="5" t="s">
        <v>405</v>
      </c>
      <c r="B51" s="8" t="s">
        <v>224</v>
      </c>
      <c r="C51" s="16">
        <v>2090</v>
      </c>
      <c r="D51" s="16">
        <v>425</v>
      </c>
      <c r="E51" s="16">
        <v>155</v>
      </c>
      <c r="F51" s="16">
        <v>1515</v>
      </c>
      <c r="G51" s="17">
        <v>0.2</v>
      </c>
      <c r="H51" s="17">
        <v>7.0000000000000007E-2</v>
      </c>
      <c r="I51" s="17">
        <v>0.72</v>
      </c>
      <c r="J51" s="16">
        <v>10</v>
      </c>
      <c r="K51" s="18">
        <v>0.01</v>
      </c>
    </row>
    <row r="52" spans="1:11" x14ac:dyDescent="0.35">
      <c r="A52" s="5" t="s">
        <v>405</v>
      </c>
      <c r="B52" s="8" t="s">
        <v>225</v>
      </c>
      <c r="C52" s="16">
        <v>3450</v>
      </c>
      <c r="D52" s="16">
        <v>740</v>
      </c>
      <c r="E52" s="16">
        <v>245</v>
      </c>
      <c r="F52" s="16">
        <v>2465</v>
      </c>
      <c r="G52" s="17">
        <v>0.21</v>
      </c>
      <c r="H52" s="17">
        <v>7.0000000000000007E-2</v>
      </c>
      <c r="I52" s="17">
        <v>0.71</v>
      </c>
      <c r="J52" s="16">
        <v>25</v>
      </c>
      <c r="K52" s="18">
        <v>0.01</v>
      </c>
    </row>
    <row r="53" spans="1:11" x14ac:dyDescent="0.35">
      <c r="A53" s="5" t="s">
        <v>405</v>
      </c>
      <c r="B53" s="8" t="s">
        <v>226</v>
      </c>
      <c r="C53" s="16">
        <v>5730</v>
      </c>
      <c r="D53" s="16">
        <v>1265</v>
      </c>
      <c r="E53" s="16">
        <v>425</v>
      </c>
      <c r="F53" s="16">
        <v>4040</v>
      </c>
      <c r="G53" s="17">
        <v>0.22</v>
      </c>
      <c r="H53" s="17">
        <v>7.0000000000000007E-2</v>
      </c>
      <c r="I53" s="17">
        <v>0.7</v>
      </c>
      <c r="J53" s="16">
        <v>55</v>
      </c>
      <c r="K53" s="18">
        <v>0.01</v>
      </c>
    </row>
    <row r="54" spans="1:11" x14ac:dyDescent="0.35">
      <c r="A54" s="5" t="s">
        <v>405</v>
      </c>
      <c r="B54" s="8" t="s">
        <v>227</v>
      </c>
      <c r="C54" s="16">
        <v>8345</v>
      </c>
      <c r="D54" s="16">
        <v>1840</v>
      </c>
      <c r="E54" s="16">
        <v>655</v>
      </c>
      <c r="F54" s="16">
        <v>5850</v>
      </c>
      <c r="G54" s="17">
        <v>0.22</v>
      </c>
      <c r="H54" s="17">
        <v>0.08</v>
      </c>
      <c r="I54" s="17">
        <v>0.7</v>
      </c>
      <c r="J54" s="16">
        <v>75</v>
      </c>
      <c r="K54" s="18">
        <v>0.01</v>
      </c>
    </row>
    <row r="55" spans="1:11" x14ac:dyDescent="0.35">
      <c r="A55" s="5" t="s">
        <v>405</v>
      </c>
      <c r="B55" s="8" t="s">
        <v>228</v>
      </c>
      <c r="C55" s="16">
        <v>11655</v>
      </c>
      <c r="D55" s="16">
        <v>2675</v>
      </c>
      <c r="E55" s="16">
        <v>945</v>
      </c>
      <c r="F55" s="16">
        <v>8035</v>
      </c>
      <c r="G55" s="17">
        <v>0.23</v>
      </c>
      <c r="H55" s="17">
        <v>0.08</v>
      </c>
      <c r="I55" s="17">
        <v>0.69</v>
      </c>
      <c r="J55" s="16">
        <v>145</v>
      </c>
      <c r="K55" s="18">
        <v>0.02</v>
      </c>
    </row>
    <row r="56" spans="1:11" x14ac:dyDescent="0.35">
      <c r="A56" s="5" t="s">
        <v>405</v>
      </c>
      <c r="B56" s="8" t="s">
        <v>229</v>
      </c>
      <c r="C56" s="16">
        <v>15605</v>
      </c>
      <c r="D56" s="16">
        <v>3760</v>
      </c>
      <c r="E56" s="16">
        <v>1280</v>
      </c>
      <c r="F56" s="16">
        <v>10560</v>
      </c>
      <c r="G56" s="17">
        <v>0.24</v>
      </c>
      <c r="H56" s="17">
        <v>0.08</v>
      </c>
      <c r="I56" s="17">
        <v>0.68</v>
      </c>
      <c r="J56" s="16">
        <v>265</v>
      </c>
      <c r="K56" s="18">
        <v>0.02</v>
      </c>
    </row>
    <row r="57" spans="1:11" x14ac:dyDescent="0.35">
      <c r="A57" s="5" t="s">
        <v>405</v>
      </c>
      <c r="B57" s="8" t="s">
        <v>230</v>
      </c>
      <c r="C57" s="16">
        <v>20555</v>
      </c>
      <c r="D57" s="16">
        <v>5255</v>
      </c>
      <c r="E57" s="16">
        <v>1690</v>
      </c>
      <c r="F57" s="16">
        <v>13605</v>
      </c>
      <c r="G57" s="17">
        <v>0.26</v>
      </c>
      <c r="H57" s="17">
        <v>0.08</v>
      </c>
      <c r="I57" s="17">
        <v>0.66</v>
      </c>
      <c r="J57" s="16">
        <v>410</v>
      </c>
      <c r="K57" s="18">
        <v>0.03</v>
      </c>
    </row>
    <row r="58" spans="1:11" x14ac:dyDescent="0.35">
      <c r="A58" s="5" t="s">
        <v>405</v>
      </c>
      <c r="B58" s="8" t="s">
        <v>231</v>
      </c>
      <c r="C58" s="16">
        <v>24485</v>
      </c>
      <c r="D58" s="16">
        <v>6505</v>
      </c>
      <c r="E58" s="16">
        <v>2050</v>
      </c>
      <c r="F58" s="16">
        <v>15920</v>
      </c>
      <c r="G58" s="17">
        <v>0.27</v>
      </c>
      <c r="H58" s="17">
        <v>0.08</v>
      </c>
      <c r="I58" s="17">
        <v>0.65</v>
      </c>
      <c r="J58" s="16">
        <v>570</v>
      </c>
      <c r="K58" s="18">
        <v>0.03</v>
      </c>
    </row>
    <row r="59" spans="1:11" x14ac:dyDescent="0.35">
      <c r="A59" s="5" t="s">
        <v>405</v>
      </c>
      <c r="B59" s="8" t="s">
        <v>232</v>
      </c>
      <c r="C59" s="16">
        <v>29815</v>
      </c>
      <c r="D59" s="16">
        <v>8315</v>
      </c>
      <c r="E59" s="16">
        <v>2505</v>
      </c>
      <c r="F59" s="16">
        <v>18990</v>
      </c>
      <c r="G59" s="17">
        <v>0.28000000000000003</v>
      </c>
      <c r="H59" s="17">
        <v>0.08</v>
      </c>
      <c r="I59" s="17">
        <v>0.64</v>
      </c>
      <c r="J59" s="16">
        <v>815</v>
      </c>
      <c r="K59" s="18">
        <v>0.04</v>
      </c>
    </row>
    <row r="60" spans="1:11" x14ac:dyDescent="0.35">
      <c r="A60" s="5" t="s">
        <v>405</v>
      </c>
      <c r="B60" s="8" t="s">
        <v>233</v>
      </c>
      <c r="C60" s="16">
        <v>36695</v>
      </c>
      <c r="D60" s="16">
        <v>10760</v>
      </c>
      <c r="E60" s="16">
        <v>3100</v>
      </c>
      <c r="F60" s="16">
        <v>22825</v>
      </c>
      <c r="G60" s="17">
        <v>0.28999999999999998</v>
      </c>
      <c r="H60" s="17">
        <v>0.08</v>
      </c>
      <c r="I60" s="17">
        <v>0.62</v>
      </c>
      <c r="J60" s="16">
        <v>1135</v>
      </c>
      <c r="K60" s="18">
        <v>0.04</v>
      </c>
    </row>
    <row r="61" spans="1:11" x14ac:dyDescent="0.35">
      <c r="A61" s="5" t="s">
        <v>405</v>
      </c>
      <c r="B61" s="8" t="s">
        <v>234</v>
      </c>
      <c r="C61" s="16">
        <v>42650</v>
      </c>
      <c r="D61" s="16">
        <v>12920</v>
      </c>
      <c r="E61" s="16">
        <v>3580</v>
      </c>
      <c r="F61" s="16">
        <v>26130</v>
      </c>
      <c r="G61" s="17">
        <v>0.3</v>
      </c>
      <c r="H61" s="17">
        <v>0.08</v>
      </c>
      <c r="I61" s="17">
        <v>0.61</v>
      </c>
      <c r="J61" s="16">
        <v>1435</v>
      </c>
      <c r="K61" s="18">
        <v>0.05</v>
      </c>
    </row>
    <row r="62" spans="1:11" x14ac:dyDescent="0.35">
      <c r="A62" s="5" t="s">
        <v>405</v>
      </c>
      <c r="B62" s="8" t="s">
        <v>235</v>
      </c>
      <c r="C62" s="16">
        <v>49980</v>
      </c>
      <c r="D62" s="16">
        <v>15805</v>
      </c>
      <c r="E62" s="16">
        <v>4125</v>
      </c>
      <c r="F62" s="16">
        <v>30030</v>
      </c>
      <c r="G62" s="17">
        <v>0.32</v>
      </c>
      <c r="H62" s="17">
        <v>0.08</v>
      </c>
      <c r="I62" s="17">
        <v>0.6</v>
      </c>
      <c r="J62" s="16">
        <v>1685</v>
      </c>
      <c r="K62" s="18">
        <v>0.05</v>
      </c>
    </row>
    <row r="63" spans="1:11" x14ac:dyDescent="0.35">
      <c r="A63" s="5" t="s">
        <v>405</v>
      </c>
      <c r="B63" s="8" t="s">
        <v>236</v>
      </c>
      <c r="C63" s="16">
        <v>56255</v>
      </c>
      <c r="D63" s="16">
        <v>18315</v>
      </c>
      <c r="E63" s="16">
        <v>4590</v>
      </c>
      <c r="F63" s="16">
        <v>33330</v>
      </c>
      <c r="G63" s="17">
        <v>0.33</v>
      </c>
      <c r="H63" s="17">
        <v>0.08</v>
      </c>
      <c r="I63" s="17">
        <v>0.59</v>
      </c>
      <c r="J63" s="16">
        <v>2080</v>
      </c>
      <c r="K63" s="18">
        <v>0.05</v>
      </c>
    </row>
    <row r="64" spans="1:11" x14ac:dyDescent="0.35">
      <c r="A64" s="5" t="s">
        <v>405</v>
      </c>
      <c r="B64" s="8" t="s">
        <v>237</v>
      </c>
      <c r="C64" s="16">
        <v>62795</v>
      </c>
      <c r="D64" s="16">
        <v>20845</v>
      </c>
      <c r="E64" s="16">
        <v>5065</v>
      </c>
      <c r="F64" s="16">
        <v>36855</v>
      </c>
      <c r="G64" s="17">
        <v>0.33</v>
      </c>
      <c r="H64" s="17">
        <v>0.08</v>
      </c>
      <c r="I64" s="17">
        <v>0.59</v>
      </c>
      <c r="J64" s="16">
        <v>2470</v>
      </c>
      <c r="K64" s="18">
        <v>0.06</v>
      </c>
    </row>
    <row r="65" spans="1:11" x14ac:dyDescent="0.35">
      <c r="A65" s="5" t="s">
        <v>405</v>
      </c>
      <c r="B65" s="8" t="s">
        <v>238</v>
      </c>
      <c r="C65" s="16">
        <v>70860</v>
      </c>
      <c r="D65" s="16">
        <v>24155</v>
      </c>
      <c r="E65" s="16">
        <v>5630</v>
      </c>
      <c r="F65" s="16">
        <v>41050</v>
      </c>
      <c r="G65" s="17">
        <v>0.34</v>
      </c>
      <c r="H65" s="17">
        <v>0.08</v>
      </c>
      <c r="I65" s="17">
        <v>0.57999999999999996</v>
      </c>
      <c r="J65" s="16">
        <v>2875</v>
      </c>
      <c r="K65" s="18">
        <v>0.06</v>
      </c>
    </row>
    <row r="66" spans="1:11" x14ac:dyDescent="0.35">
      <c r="A66" s="5" t="s">
        <v>405</v>
      </c>
      <c r="B66" s="8" t="s">
        <v>239</v>
      </c>
      <c r="C66" s="16">
        <v>76535</v>
      </c>
      <c r="D66" s="16">
        <v>26530</v>
      </c>
      <c r="E66" s="16">
        <v>5985</v>
      </c>
      <c r="F66" s="16">
        <v>43995</v>
      </c>
      <c r="G66" s="17">
        <v>0.35</v>
      </c>
      <c r="H66" s="17">
        <v>0.08</v>
      </c>
      <c r="I66" s="17">
        <v>0.56999999999999995</v>
      </c>
      <c r="J66" s="16">
        <v>3230</v>
      </c>
      <c r="K66" s="18">
        <v>0.06</v>
      </c>
    </row>
    <row r="67" spans="1:11" x14ac:dyDescent="0.35">
      <c r="A67" s="5" t="s">
        <v>405</v>
      </c>
      <c r="B67" s="8" t="s">
        <v>240</v>
      </c>
      <c r="C67" s="16">
        <v>83295</v>
      </c>
      <c r="D67" s="16">
        <v>29505</v>
      </c>
      <c r="E67" s="16">
        <v>6460</v>
      </c>
      <c r="F67" s="16">
        <v>47300</v>
      </c>
      <c r="G67" s="17">
        <v>0.35</v>
      </c>
      <c r="H67" s="17">
        <v>0.08</v>
      </c>
      <c r="I67" s="17">
        <v>0.56999999999999995</v>
      </c>
      <c r="J67" s="16">
        <v>3725</v>
      </c>
      <c r="K67" s="18">
        <v>7.0000000000000007E-2</v>
      </c>
    </row>
    <row r="68" spans="1:11" x14ac:dyDescent="0.35">
      <c r="A68" s="5" t="s">
        <v>405</v>
      </c>
      <c r="B68" s="8" t="s">
        <v>241</v>
      </c>
      <c r="C68" s="16">
        <v>90055</v>
      </c>
      <c r="D68" s="16">
        <v>32490</v>
      </c>
      <c r="E68" s="16">
        <v>6860</v>
      </c>
      <c r="F68" s="16">
        <v>50675</v>
      </c>
      <c r="G68" s="17">
        <v>0.36</v>
      </c>
      <c r="H68" s="17">
        <v>0.08</v>
      </c>
      <c r="I68" s="17">
        <v>0.56000000000000005</v>
      </c>
      <c r="J68" s="16">
        <v>4130</v>
      </c>
      <c r="K68" s="18">
        <v>7.0000000000000007E-2</v>
      </c>
    </row>
    <row r="69" spans="1:11" x14ac:dyDescent="0.35">
      <c r="A69" s="5" t="s">
        <v>405</v>
      </c>
      <c r="B69" s="8" t="s">
        <v>242</v>
      </c>
      <c r="C69" s="16">
        <v>95430</v>
      </c>
      <c r="D69" s="16">
        <v>35015</v>
      </c>
      <c r="E69" s="16">
        <v>7155</v>
      </c>
      <c r="F69" s="16">
        <v>53225</v>
      </c>
      <c r="G69" s="17">
        <v>0.37</v>
      </c>
      <c r="H69" s="17">
        <v>7.0000000000000007E-2</v>
      </c>
      <c r="I69" s="17">
        <v>0.56000000000000005</v>
      </c>
      <c r="J69" s="16">
        <v>4595</v>
      </c>
      <c r="K69" s="18">
        <v>0.08</v>
      </c>
    </row>
    <row r="70" spans="1:11" x14ac:dyDescent="0.35">
      <c r="A70" s="5" t="s">
        <v>405</v>
      </c>
      <c r="B70" s="8" t="s">
        <v>243</v>
      </c>
      <c r="C70" s="16">
        <v>100405</v>
      </c>
      <c r="D70" s="16">
        <v>37335</v>
      </c>
      <c r="E70" s="16">
        <v>7425</v>
      </c>
      <c r="F70" s="16">
        <v>55610</v>
      </c>
      <c r="G70" s="17">
        <v>0.37</v>
      </c>
      <c r="H70" s="17">
        <v>7.0000000000000007E-2</v>
      </c>
      <c r="I70" s="17">
        <v>0.55000000000000004</v>
      </c>
      <c r="J70" s="16">
        <v>5125</v>
      </c>
      <c r="K70" s="18">
        <v>0.08</v>
      </c>
    </row>
    <row r="71" spans="1:11" x14ac:dyDescent="0.35">
      <c r="A71" s="5" t="s">
        <v>405</v>
      </c>
      <c r="B71" s="8" t="s">
        <v>244</v>
      </c>
      <c r="C71" s="16">
        <v>105360</v>
      </c>
      <c r="D71" s="16">
        <v>39510</v>
      </c>
      <c r="E71" s="16">
        <v>7715</v>
      </c>
      <c r="F71" s="16">
        <v>58090</v>
      </c>
      <c r="G71" s="17">
        <v>0.38</v>
      </c>
      <c r="H71" s="17">
        <v>7.0000000000000007E-2</v>
      </c>
      <c r="I71" s="17">
        <v>0.55000000000000004</v>
      </c>
      <c r="J71" s="16">
        <v>5640</v>
      </c>
      <c r="K71" s="18">
        <v>0.09</v>
      </c>
    </row>
    <row r="72" spans="1:11" x14ac:dyDescent="0.35">
      <c r="A72" s="5" t="s">
        <v>405</v>
      </c>
      <c r="B72" s="8" t="s">
        <v>245</v>
      </c>
      <c r="C72" s="16">
        <v>110150</v>
      </c>
      <c r="D72" s="16">
        <v>41605</v>
      </c>
      <c r="E72" s="16">
        <v>7925</v>
      </c>
      <c r="F72" s="16">
        <v>60555</v>
      </c>
      <c r="G72" s="17">
        <v>0.38</v>
      </c>
      <c r="H72" s="17">
        <v>7.0000000000000007E-2</v>
      </c>
      <c r="I72" s="17">
        <v>0.55000000000000004</v>
      </c>
      <c r="J72" s="16">
        <v>6000</v>
      </c>
      <c r="K72" s="18">
        <v>0.09</v>
      </c>
    </row>
    <row r="73" spans="1:11" x14ac:dyDescent="0.35">
      <c r="A73" s="5" t="s">
        <v>405</v>
      </c>
      <c r="B73" s="8" t="s">
        <v>246</v>
      </c>
      <c r="C73" s="16">
        <v>115185</v>
      </c>
      <c r="D73" s="16">
        <v>43780</v>
      </c>
      <c r="E73" s="16">
        <v>8120</v>
      </c>
      <c r="F73" s="16">
        <v>63220</v>
      </c>
      <c r="G73" s="17">
        <v>0.38</v>
      </c>
      <c r="H73" s="17">
        <v>7.0000000000000007E-2</v>
      </c>
      <c r="I73" s="17">
        <v>0.55000000000000004</v>
      </c>
      <c r="J73" s="16">
        <v>6415</v>
      </c>
      <c r="K73" s="18">
        <v>0.09</v>
      </c>
    </row>
    <row r="74" spans="1:11" x14ac:dyDescent="0.35">
      <c r="A74" s="5" t="s">
        <v>405</v>
      </c>
      <c r="B74" s="8" t="s">
        <v>247</v>
      </c>
      <c r="C74" s="16">
        <v>120280</v>
      </c>
      <c r="D74" s="16">
        <v>46085</v>
      </c>
      <c r="E74" s="16">
        <v>8305</v>
      </c>
      <c r="F74" s="16">
        <v>65830</v>
      </c>
      <c r="G74" s="17">
        <v>0.38</v>
      </c>
      <c r="H74" s="17">
        <v>7.0000000000000007E-2</v>
      </c>
      <c r="I74" s="17">
        <v>0.55000000000000004</v>
      </c>
      <c r="J74" s="16">
        <v>6895</v>
      </c>
      <c r="K74" s="18">
        <v>0.09</v>
      </c>
    </row>
    <row r="75" spans="1:11" x14ac:dyDescent="0.35">
      <c r="A75" s="5" t="s">
        <v>405</v>
      </c>
      <c r="B75" s="8" t="s">
        <v>248</v>
      </c>
      <c r="C75" s="16">
        <v>125165</v>
      </c>
      <c r="D75" s="16">
        <v>48230</v>
      </c>
      <c r="E75" s="16">
        <v>8550</v>
      </c>
      <c r="F75" s="16">
        <v>68325</v>
      </c>
      <c r="G75" s="17">
        <v>0.39</v>
      </c>
      <c r="H75" s="17">
        <v>7.0000000000000007E-2</v>
      </c>
      <c r="I75" s="17">
        <v>0.55000000000000004</v>
      </c>
      <c r="J75" s="16">
        <v>7350</v>
      </c>
      <c r="K75" s="18">
        <v>0.1</v>
      </c>
    </row>
    <row r="76" spans="1:11" x14ac:dyDescent="0.35">
      <c r="A76" s="5" t="s">
        <v>405</v>
      </c>
      <c r="B76" s="8" t="s">
        <v>249</v>
      </c>
      <c r="C76" s="16">
        <v>130555</v>
      </c>
      <c r="D76" s="16">
        <v>50735</v>
      </c>
      <c r="E76" s="16">
        <v>8765</v>
      </c>
      <c r="F76" s="16">
        <v>70980</v>
      </c>
      <c r="G76" s="17">
        <v>0.39</v>
      </c>
      <c r="H76" s="17">
        <v>7.0000000000000007E-2</v>
      </c>
      <c r="I76" s="17">
        <v>0.54</v>
      </c>
      <c r="J76" s="16">
        <v>7825</v>
      </c>
      <c r="K76" s="18">
        <v>0.1</v>
      </c>
    </row>
    <row r="77" spans="1:11" x14ac:dyDescent="0.35">
      <c r="A77" s="5" t="s">
        <v>405</v>
      </c>
      <c r="B77" s="8" t="s">
        <v>250</v>
      </c>
      <c r="C77" s="16">
        <v>136005</v>
      </c>
      <c r="D77" s="16">
        <v>53255</v>
      </c>
      <c r="E77" s="16">
        <v>9030</v>
      </c>
      <c r="F77" s="16">
        <v>73640</v>
      </c>
      <c r="G77" s="17">
        <v>0.39</v>
      </c>
      <c r="H77" s="17">
        <v>7.0000000000000007E-2</v>
      </c>
      <c r="I77" s="17">
        <v>0.54</v>
      </c>
      <c r="J77" s="16">
        <v>8320</v>
      </c>
      <c r="K77" s="18">
        <v>0.1</v>
      </c>
    </row>
    <row r="78" spans="1:11" x14ac:dyDescent="0.35">
      <c r="A78" s="5" t="s">
        <v>405</v>
      </c>
      <c r="B78" s="8" t="s">
        <v>251</v>
      </c>
      <c r="C78" s="16">
        <v>140725</v>
      </c>
      <c r="D78" s="16">
        <v>55415</v>
      </c>
      <c r="E78" s="16">
        <v>9230</v>
      </c>
      <c r="F78" s="16">
        <v>76000</v>
      </c>
      <c r="G78" s="17">
        <v>0.39</v>
      </c>
      <c r="H78" s="17">
        <v>7.0000000000000007E-2</v>
      </c>
      <c r="I78" s="17">
        <v>0.54</v>
      </c>
      <c r="J78" s="16">
        <v>8800</v>
      </c>
      <c r="K78" s="18">
        <v>0.1</v>
      </c>
    </row>
    <row r="79" spans="1:11" x14ac:dyDescent="0.35">
      <c r="A79" s="5" t="s">
        <v>405</v>
      </c>
      <c r="B79" s="8" t="s">
        <v>252</v>
      </c>
      <c r="C79" s="16">
        <v>145205</v>
      </c>
      <c r="D79" s="16">
        <v>57575</v>
      </c>
      <c r="E79" s="16">
        <v>9430</v>
      </c>
      <c r="F79" s="16">
        <v>78110</v>
      </c>
      <c r="G79" s="17">
        <v>0.4</v>
      </c>
      <c r="H79" s="17">
        <v>0.06</v>
      </c>
      <c r="I79" s="17">
        <v>0.54</v>
      </c>
      <c r="J79" s="16">
        <v>9230</v>
      </c>
      <c r="K79" s="18">
        <v>0.11</v>
      </c>
    </row>
    <row r="80" spans="1:11" x14ac:dyDescent="0.35">
      <c r="A80" s="5" t="s">
        <v>405</v>
      </c>
      <c r="B80" s="8" t="s">
        <v>253</v>
      </c>
      <c r="C80" s="16">
        <v>149715</v>
      </c>
      <c r="D80" s="16">
        <v>59630</v>
      </c>
      <c r="E80" s="16">
        <v>9590</v>
      </c>
      <c r="F80" s="16">
        <v>80345</v>
      </c>
      <c r="G80" s="17">
        <v>0.4</v>
      </c>
      <c r="H80" s="17">
        <v>0.06</v>
      </c>
      <c r="I80" s="17">
        <v>0.54</v>
      </c>
      <c r="J80" s="16">
        <v>9560</v>
      </c>
      <c r="K80" s="18">
        <v>0.11</v>
      </c>
    </row>
    <row r="81" spans="1:11" x14ac:dyDescent="0.35">
      <c r="A81" s="5" t="s">
        <v>405</v>
      </c>
      <c r="B81" s="8" t="s">
        <v>254</v>
      </c>
      <c r="C81" s="16">
        <v>154095</v>
      </c>
      <c r="D81" s="16">
        <v>61685</v>
      </c>
      <c r="E81" s="16">
        <v>9790</v>
      </c>
      <c r="F81" s="16">
        <v>82405</v>
      </c>
      <c r="G81" s="17">
        <v>0.4</v>
      </c>
      <c r="H81" s="17">
        <v>0.06</v>
      </c>
      <c r="I81" s="17">
        <v>0.53</v>
      </c>
      <c r="J81" s="16">
        <v>10110</v>
      </c>
      <c r="K81" s="18">
        <v>0.11</v>
      </c>
    </row>
    <row r="82" spans="1:11" x14ac:dyDescent="0.35">
      <c r="A82" s="29" t="s">
        <v>405</v>
      </c>
      <c r="B82" s="50" t="s">
        <v>255</v>
      </c>
      <c r="C82" s="30">
        <v>157700</v>
      </c>
      <c r="D82" s="30">
        <v>63410</v>
      </c>
      <c r="E82" s="30">
        <v>9905</v>
      </c>
      <c r="F82" s="30">
        <v>84140</v>
      </c>
      <c r="G82" s="31">
        <v>0.4</v>
      </c>
      <c r="H82" s="31">
        <v>0.06</v>
      </c>
      <c r="I82" s="31">
        <v>0.53</v>
      </c>
      <c r="J82" s="30">
        <v>10520</v>
      </c>
      <c r="K82" s="32">
        <v>0.11</v>
      </c>
    </row>
    <row r="83" spans="1:11" x14ac:dyDescent="0.35">
      <c r="A83" s="5" t="s">
        <v>406</v>
      </c>
      <c r="B83" s="8" t="s">
        <v>218</v>
      </c>
      <c r="C83" s="16">
        <v>0</v>
      </c>
      <c r="D83" s="16">
        <v>0</v>
      </c>
      <c r="E83" s="16">
        <v>0</v>
      </c>
      <c r="F83" s="16">
        <v>0</v>
      </c>
      <c r="G83" s="17" t="s">
        <v>372</v>
      </c>
      <c r="H83" s="17" t="s">
        <v>372</v>
      </c>
      <c r="I83" s="17" t="s">
        <v>372</v>
      </c>
      <c r="J83" s="16">
        <v>0</v>
      </c>
      <c r="K83" s="18" t="s">
        <v>372</v>
      </c>
    </row>
    <row r="84" spans="1:11" x14ac:dyDescent="0.35">
      <c r="A84" s="5" t="s">
        <v>406</v>
      </c>
      <c r="B84" s="8" t="s">
        <v>219</v>
      </c>
      <c r="C84" s="16">
        <v>0</v>
      </c>
      <c r="D84" s="16">
        <v>0</v>
      </c>
      <c r="E84" s="16">
        <v>0</v>
      </c>
      <c r="F84" s="16">
        <v>0</v>
      </c>
      <c r="G84" s="17" t="s">
        <v>372</v>
      </c>
      <c r="H84" s="17" t="s">
        <v>372</v>
      </c>
      <c r="I84" s="17" t="s">
        <v>372</v>
      </c>
      <c r="J84" s="16">
        <v>0</v>
      </c>
      <c r="K84" s="18" t="s">
        <v>372</v>
      </c>
    </row>
    <row r="85" spans="1:11" x14ac:dyDescent="0.35">
      <c r="A85" s="5" t="s">
        <v>406</v>
      </c>
      <c r="B85" s="8" t="s">
        <v>220</v>
      </c>
      <c r="C85" s="16">
        <v>0</v>
      </c>
      <c r="D85" s="16">
        <v>0</v>
      </c>
      <c r="E85" s="16">
        <v>0</v>
      </c>
      <c r="F85" s="16">
        <v>0</v>
      </c>
      <c r="G85" s="17" t="s">
        <v>372</v>
      </c>
      <c r="H85" s="17" t="s">
        <v>372</v>
      </c>
      <c r="I85" s="17" t="s">
        <v>372</v>
      </c>
      <c r="J85" s="16">
        <v>0</v>
      </c>
      <c r="K85" s="18" t="s">
        <v>372</v>
      </c>
    </row>
    <row r="86" spans="1:11" x14ac:dyDescent="0.35">
      <c r="A86" s="5" t="s">
        <v>406</v>
      </c>
      <c r="B86" s="8" t="s">
        <v>221</v>
      </c>
      <c r="C86" s="16">
        <v>0</v>
      </c>
      <c r="D86" s="16">
        <v>0</v>
      </c>
      <c r="E86" s="16">
        <v>0</v>
      </c>
      <c r="F86" s="16">
        <v>0</v>
      </c>
      <c r="G86" s="17" t="s">
        <v>372</v>
      </c>
      <c r="H86" s="17" t="s">
        <v>372</v>
      </c>
      <c r="I86" s="17" t="s">
        <v>372</v>
      </c>
      <c r="J86" s="16">
        <v>0</v>
      </c>
      <c r="K86" s="18" t="s">
        <v>372</v>
      </c>
    </row>
    <row r="87" spans="1:11" x14ac:dyDescent="0.35">
      <c r="A87" s="5" t="s">
        <v>406</v>
      </c>
      <c r="B87" s="8" t="s">
        <v>222</v>
      </c>
      <c r="C87" s="16" t="s">
        <v>261</v>
      </c>
      <c r="D87" s="16">
        <v>0</v>
      </c>
      <c r="E87" s="16">
        <v>0</v>
      </c>
      <c r="F87" s="16" t="s">
        <v>261</v>
      </c>
      <c r="G87" s="17">
        <v>0</v>
      </c>
      <c r="H87" s="17">
        <v>0</v>
      </c>
      <c r="I87" s="17" t="s">
        <v>261</v>
      </c>
      <c r="J87" s="16">
        <v>0</v>
      </c>
      <c r="K87" s="18">
        <v>0</v>
      </c>
    </row>
    <row r="88" spans="1:11" x14ac:dyDescent="0.35">
      <c r="A88" s="5" t="s">
        <v>406</v>
      </c>
      <c r="B88" s="8" t="s">
        <v>223</v>
      </c>
      <c r="C88" s="16">
        <v>30</v>
      </c>
      <c r="D88" s="16">
        <v>15</v>
      </c>
      <c r="E88" s="16" t="s">
        <v>261</v>
      </c>
      <c r="F88" s="16">
        <v>15</v>
      </c>
      <c r="G88" s="17">
        <v>0.52</v>
      </c>
      <c r="H88" s="17" t="s">
        <v>261</v>
      </c>
      <c r="I88" s="17" t="s">
        <v>261</v>
      </c>
      <c r="J88" s="16" t="s">
        <v>261</v>
      </c>
      <c r="K88" s="18" t="s">
        <v>261</v>
      </c>
    </row>
    <row r="89" spans="1:11" x14ac:dyDescent="0.35">
      <c r="A89" s="5" t="s">
        <v>406</v>
      </c>
      <c r="B89" s="8" t="s">
        <v>224</v>
      </c>
      <c r="C89" s="16">
        <v>265</v>
      </c>
      <c r="D89" s="16">
        <v>35</v>
      </c>
      <c r="E89" s="16">
        <v>5</v>
      </c>
      <c r="F89" s="16">
        <v>225</v>
      </c>
      <c r="G89" s="17">
        <v>0.13</v>
      </c>
      <c r="H89" s="17">
        <v>0.02</v>
      </c>
      <c r="I89" s="17">
        <v>0.85</v>
      </c>
      <c r="J89" s="16">
        <v>40</v>
      </c>
      <c r="K89" s="18">
        <v>0.18</v>
      </c>
    </row>
    <row r="90" spans="1:11" x14ac:dyDescent="0.35">
      <c r="A90" s="5" t="s">
        <v>406</v>
      </c>
      <c r="B90" s="8" t="s">
        <v>225</v>
      </c>
      <c r="C90" s="16">
        <v>465</v>
      </c>
      <c r="D90" s="16">
        <v>85</v>
      </c>
      <c r="E90" s="16">
        <v>20</v>
      </c>
      <c r="F90" s="16">
        <v>355</v>
      </c>
      <c r="G90" s="17">
        <v>0.19</v>
      </c>
      <c r="H90" s="17">
        <v>0.05</v>
      </c>
      <c r="I90" s="17">
        <v>0.77</v>
      </c>
      <c r="J90" s="16">
        <v>60</v>
      </c>
      <c r="K90" s="18">
        <v>0.16</v>
      </c>
    </row>
    <row r="91" spans="1:11" x14ac:dyDescent="0.35">
      <c r="A91" s="5" t="s">
        <v>406</v>
      </c>
      <c r="B91" s="8" t="s">
        <v>226</v>
      </c>
      <c r="C91" s="16">
        <v>1080</v>
      </c>
      <c r="D91" s="16">
        <v>255</v>
      </c>
      <c r="E91" s="16">
        <v>35</v>
      </c>
      <c r="F91" s="16">
        <v>790</v>
      </c>
      <c r="G91" s="17">
        <v>0.23</v>
      </c>
      <c r="H91" s="17">
        <v>0.03</v>
      </c>
      <c r="I91" s="17">
        <v>0.73</v>
      </c>
      <c r="J91" s="16">
        <v>105</v>
      </c>
      <c r="K91" s="18">
        <v>0.13</v>
      </c>
    </row>
    <row r="92" spans="1:11" x14ac:dyDescent="0.35">
      <c r="A92" s="5" t="s">
        <v>406</v>
      </c>
      <c r="B92" s="8" t="s">
        <v>227</v>
      </c>
      <c r="C92" s="16">
        <v>5775</v>
      </c>
      <c r="D92" s="16">
        <v>1995</v>
      </c>
      <c r="E92" s="16">
        <v>245</v>
      </c>
      <c r="F92" s="16">
        <v>3525</v>
      </c>
      <c r="G92" s="17">
        <v>0.35</v>
      </c>
      <c r="H92" s="17">
        <v>0.04</v>
      </c>
      <c r="I92" s="17">
        <v>0.61</v>
      </c>
      <c r="J92" s="16">
        <v>470</v>
      </c>
      <c r="K92" s="18">
        <v>0.12</v>
      </c>
    </row>
    <row r="93" spans="1:11" x14ac:dyDescent="0.35">
      <c r="A93" s="5" t="s">
        <v>406</v>
      </c>
      <c r="B93" s="8" t="s">
        <v>228</v>
      </c>
      <c r="C93" s="16">
        <v>12025</v>
      </c>
      <c r="D93" s="16">
        <v>4435</v>
      </c>
      <c r="E93" s="16">
        <v>545</v>
      </c>
      <c r="F93" s="16">
        <v>7045</v>
      </c>
      <c r="G93" s="17">
        <v>0.37</v>
      </c>
      <c r="H93" s="17">
        <v>0.05</v>
      </c>
      <c r="I93" s="17">
        <v>0.59</v>
      </c>
      <c r="J93" s="16">
        <v>975</v>
      </c>
      <c r="K93" s="18">
        <v>0.13</v>
      </c>
    </row>
    <row r="94" spans="1:11" x14ac:dyDescent="0.35">
      <c r="A94" s="5" t="s">
        <v>406</v>
      </c>
      <c r="B94" s="8" t="s">
        <v>229</v>
      </c>
      <c r="C94" s="16">
        <v>17720</v>
      </c>
      <c r="D94" s="16">
        <v>6665</v>
      </c>
      <c r="E94" s="16">
        <v>815</v>
      </c>
      <c r="F94" s="16">
        <v>10240</v>
      </c>
      <c r="G94" s="17">
        <v>0.38</v>
      </c>
      <c r="H94" s="17">
        <v>0.05</v>
      </c>
      <c r="I94" s="17">
        <v>0.57999999999999996</v>
      </c>
      <c r="J94" s="16">
        <v>1405</v>
      </c>
      <c r="K94" s="18">
        <v>0.13</v>
      </c>
    </row>
    <row r="95" spans="1:11" x14ac:dyDescent="0.35">
      <c r="A95" s="5" t="s">
        <v>406</v>
      </c>
      <c r="B95" s="8" t="s">
        <v>230</v>
      </c>
      <c r="C95" s="16">
        <v>25285</v>
      </c>
      <c r="D95" s="16">
        <v>9515</v>
      </c>
      <c r="E95" s="16">
        <v>1140</v>
      </c>
      <c r="F95" s="16">
        <v>14620</v>
      </c>
      <c r="G95" s="17">
        <v>0.38</v>
      </c>
      <c r="H95" s="17">
        <v>0.05</v>
      </c>
      <c r="I95" s="17">
        <v>0.57999999999999996</v>
      </c>
      <c r="J95" s="16">
        <v>1995</v>
      </c>
      <c r="K95" s="18">
        <v>0.13</v>
      </c>
    </row>
    <row r="96" spans="1:11" x14ac:dyDescent="0.35">
      <c r="A96" s="5" t="s">
        <v>406</v>
      </c>
      <c r="B96" s="8" t="s">
        <v>231</v>
      </c>
      <c r="C96" s="16">
        <v>31110</v>
      </c>
      <c r="D96" s="16">
        <v>11695</v>
      </c>
      <c r="E96" s="16">
        <v>1395</v>
      </c>
      <c r="F96" s="16">
        <v>18020</v>
      </c>
      <c r="G96" s="17">
        <v>0.38</v>
      </c>
      <c r="H96" s="17">
        <v>0.04</v>
      </c>
      <c r="I96" s="17">
        <v>0.57999999999999996</v>
      </c>
      <c r="J96" s="16">
        <v>2455</v>
      </c>
      <c r="K96" s="18">
        <v>0.13</v>
      </c>
    </row>
    <row r="97" spans="1:11" x14ac:dyDescent="0.35">
      <c r="A97" s="5" t="s">
        <v>406</v>
      </c>
      <c r="B97" s="8" t="s">
        <v>232</v>
      </c>
      <c r="C97" s="16">
        <v>38225</v>
      </c>
      <c r="D97" s="16">
        <v>14205</v>
      </c>
      <c r="E97" s="16">
        <v>1705</v>
      </c>
      <c r="F97" s="16">
        <v>22310</v>
      </c>
      <c r="G97" s="17">
        <v>0.37</v>
      </c>
      <c r="H97" s="17">
        <v>0.04</v>
      </c>
      <c r="I97" s="17">
        <v>0.57999999999999996</v>
      </c>
      <c r="J97" s="16">
        <v>3035</v>
      </c>
      <c r="K97" s="18">
        <v>0.13</v>
      </c>
    </row>
    <row r="98" spans="1:11" x14ac:dyDescent="0.35">
      <c r="A98" s="5" t="s">
        <v>406</v>
      </c>
      <c r="B98" s="8" t="s">
        <v>233</v>
      </c>
      <c r="C98" s="16">
        <v>44740</v>
      </c>
      <c r="D98" s="16">
        <v>16460</v>
      </c>
      <c r="E98" s="16">
        <v>2000</v>
      </c>
      <c r="F98" s="16">
        <v>26275</v>
      </c>
      <c r="G98" s="17">
        <v>0.37</v>
      </c>
      <c r="H98" s="17">
        <v>0.04</v>
      </c>
      <c r="I98" s="17">
        <v>0.59</v>
      </c>
      <c r="J98" s="16">
        <v>3620</v>
      </c>
      <c r="K98" s="18">
        <v>0.13</v>
      </c>
    </row>
    <row r="99" spans="1:11" x14ac:dyDescent="0.35">
      <c r="A99" s="5" t="s">
        <v>406</v>
      </c>
      <c r="B99" s="8" t="s">
        <v>234</v>
      </c>
      <c r="C99" s="16">
        <v>51320</v>
      </c>
      <c r="D99" s="16">
        <v>18915</v>
      </c>
      <c r="E99" s="16">
        <v>2275</v>
      </c>
      <c r="F99" s="16">
        <v>30120</v>
      </c>
      <c r="G99" s="17">
        <v>0.37</v>
      </c>
      <c r="H99" s="17">
        <v>0.04</v>
      </c>
      <c r="I99" s="17">
        <v>0.59</v>
      </c>
      <c r="J99" s="16">
        <v>4185</v>
      </c>
      <c r="K99" s="18">
        <v>0.13</v>
      </c>
    </row>
    <row r="100" spans="1:11" x14ac:dyDescent="0.35">
      <c r="A100" s="5" t="s">
        <v>406</v>
      </c>
      <c r="B100" s="8" t="s">
        <v>235</v>
      </c>
      <c r="C100" s="16">
        <v>57245</v>
      </c>
      <c r="D100" s="16">
        <v>20930</v>
      </c>
      <c r="E100" s="16">
        <v>2550</v>
      </c>
      <c r="F100" s="16">
        <v>33765</v>
      </c>
      <c r="G100" s="17">
        <v>0.37</v>
      </c>
      <c r="H100" s="17">
        <v>0.04</v>
      </c>
      <c r="I100" s="17">
        <v>0.59</v>
      </c>
      <c r="J100" s="16">
        <v>4680</v>
      </c>
      <c r="K100" s="18">
        <v>0.13</v>
      </c>
    </row>
    <row r="101" spans="1:11" x14ac:dyDescent="0.35">
      <c r="A101" s="5" t="s">
        <v>406</v>
      </c>
      <c r="B101" s="8" t="s">
        <v>236</v>
      </c>
      <c r="C101" s="16">
        <v>65995</v>
      </c>
      <c r="D101" s="16">
        <v>23370</v>
      </c>
      <c r="E101" s="16">
        <v>2870</v>
      </c>
      <c r="F101" s="16">
        <v>39755</v>
      </c>
      <c r="G101" s="17">
        <v>0.35</v>
      </c>
      <c r="H101" s="17">
        <v>0.04</v>
      </c>
      <c r="I101" s="17">
        <v>0.6</v>
      </c>
      <c r="J101" s="16">
        <v>5595</v>
      </c>
      <c r="K101" s="18">
        <v>0.13</v>
      </c>
    </row>
    <row r="102" spans="1:11" x14ac:dyDescent="0.35">
      <c r="A102" s="5" t="s">
        <v>406</v>
      </c>
      <c r="B102" s="8" t="s">
        <v>237</v>
      </c>
      <c r="C102" s="16">
        <v>74855</v>
      </c>
      <c r="D102" s="16">
        <v>26060</v>
      </c>
      <c r="E102" s="16">
        <v>3200</v>
      </c>
      <c r="F102" s="16">
        <v>45585</v>
      </c>
      <c r="G102" s="17">
        <v>0.35</v>
      </c>
      <c r="H102" s="17">
        <v>0.04</v>
      </c>
      <c r="I102" s="17">
        <v>0.61</v>
      </c>
      <c r="J102" s="16">
        <v>6465</v>
      </c>
      <c r="K102" s="18">
        <v>0.13</v>
      </c>
    </row>
    <row r="103" spans="1:11" x14ac:dyDescent="0.35">
      <c r="A103" s="5" t="s">
        <v>406</v>
      </c>
      <c r="B103" s="8" t="s">
        <v>238</v>
      </c>
      <c r="C103" s="16">
        <v>83115</v>
      </c>
      <c r="D103" s="16">
        <v>28430</v>
      </c>
      <c r="E103" s="16">
        <v>3475</v>
      </c>
      <c r="F103" s="16">
        <v>51205</v>
      </c>
      <c r="G103" s="17">
        <v>0.34</v>
      </c>
      <c r="H103" s="17">
        <v>0.04</v>
      </c>
      <c r="I103" s="17">
        <v>0.62</v>
      </c>
      <c r="J103" s="16">
        <v>7395</v>
      </c>
      <c r="K103" s="18">
        <v>0.14000000000000001</v>
      </c>
    </row>
    <row r="104" spans="1:11" x14ac:dyDescent="0.35">
      <c r="A104" s="5" t="s">
        <v>406</v>
      </c>
      <c r="B104" s="8" t="s">
        <v>239</v>
      </c>
      <c r="C104" s="16">
        <v>94075</v>
      </c>
      <c r="D104" s="16">
        <v>30935</v>
      </c>
      <c r="E104" s="16">
        <v>3830</v>
      </c>
      <c r="F104" s="16">
        <v>59305</v>
      </c>
      <c r="G104" s="17">
        <v>0.33</v>
      </c>
      <c r="H104" s="17">
        <v>0.04</v>
      </c>
      <c r="I104" s="17">
        <v>0.63</v>
      </c>
      <c r="J104" s="16">
        <v>8845</v>
      </c>
      <c r="K104" s="18">
        <v>0.14000000000000001</v>
      </c>
    </row>
    <row r="105" spans="1:11" x14ac:dyDescent="0.35">
      <c r="A105" s="5" t="s">
        <v>406</v>
      </c>
      <c r="B105" s="8" t="s">
        <v>240</v>
      </c>
      <c r="C105" s="16">
        <v>109565</v>
      </c>
      <c r="D105" s="16">
        <v>33930</v>
      </c>
      <c r="E105" s="16">
        <v>4225</v>
      </c>
      <c r="F105" s="16">
        <v>71405</v>
      </c>
      <c r="G105" s="17">
        <v>0.31</v>
      </c>
      <c r="H105" s="17">
        <v>0.04</v>
      </c>
      <c r="I105" s="17">
        <v>0.65</v>
      </c>
      <c r="J105" s="16">
        <v>11395</v>
      </c>
      <c r="K105" s="18">
        <v>0.15</v>
      </c>
    </row>
    <row r="106" spans="1:11" x14ac:dyDescent="0.35">
      <c r="A106" s="5" t="s">
        <v>406</v>
      </c>
      <c r="B106" s="8" t="s">
        <v>241</v>
      </c>
      <c r="C106" s="16">
        <v>123655</v>
      </c>
      <c r="D106" s="16">
        <v>36380</v>
      </c>
      <c r="E106" s="16">
        <v>4500</v>
      </c>
      <c r="F106" s="16">
        <v>82760</v>
      </c>
      <c r="G106" s="17">
        <v>0.28999999999999998</v>
      </c>
      <c r="H106" s="17">
        <v>0.04</v>
      </c>
      <c r="I106" s="17">
        <v>0.67</v>
      </c>
      <c r="J106" s="16">
        <v>14005</v>
      </c>
      <c r="K106" s="18">
        <v>0.16</v>
      </c>
    </row>
    <row r="107" spans="1:11" x14ac:dyDescent="0.35">
      <c r="A107" s="5" t="s">
        <v>406</v>
      </c>
      <c r="B107" s="8" t="s">
        <v>242</v>
      </c>
      <c r="C107" s="16">
        <v>138640</v>
      </c>
      <c r="D107" s="16">
        <v>38860</v>
      </c>
      <c r="E107" s="16">
        <v>4740</v>
      </c>
      <c r="F107" s="16">
        <v>95015</v>
      </c>
      <c r="G107" s="17">
        <v>0.28000000000000003</v>
      </c>
      <c r="H107" s="17">
        <v>0.03</v>
      </c>
      <c r="I107" s="17">
        <v>0.69</v>
      </c>
      <c r="J107" s="16">
        <v>17210</v>
      </c>
      <c r="K107" s="18">
        <v>0.17</v>
      </c>
    </row>
    <row r="108" spans="1:11" x14ac:dyDescent="0.35">
      <c r="A108" s="5" t="s">
        <v>406</v>
      </c>
      <c r="B108" s="8" t="s">
        <v>243</v>
      </c>
      <c r="C108" s="16">
        <v>154420</v>
      </c>
      <c r="D108" s="16">
        <v>41115</v>
      </c>
      <c r="E108" s="16">
        <v>4990</v>
      </c>
      <c r="F108" s="16">
        <v>108290</v>
      </c>
      <c r="G108" s="17">
        <v>0.27</v>
      </c>
      <c r="H108" s="17">
        <v>0.03</v>
      </c>
      <c r="I108" s="17">
        <v>0.7</v>
      </c>
      <c r="J108" s="16">
        <v>20900</v>
      </c>
      <c r="K108" s="18">
        <v>0.18</v>
      </c>
    </row>
    <row r="109" spans="1:11" x14ac:dyDescent="0.35">
      <c r="A109" s="5" t="s">
        <v>406</v>
      </c>
      <c r="B109" s="8" t="s">
        <v>244</v>
      </c>
      <c r="C109" s="16">
        <v>169915</v>
      </c>
      <c r="D109" s="16">
        <v>43195</v>
      </c>
      <c r="E109" s="16">
        <v>5150</v>
      </c>
      <c r="F109" s="16">
        <v>121545</v>
      </c>
      <c r="G109" s="17">
        <v>0.25</v>
      </c>
      <c r="H109" s="17">
        <v>0.03</v>
      </c>
      <c r="I109" s="17">
        <v>0.72</v>
      </c>
      <c r="J109" s="16">
        <v>24825</v>
      </c>
      <c r="K109" s="18">
        <v>0.2</v>
      </c>
    </row>
    <row r="110" spans="1:11" x14ac:dyDescent="0.35">
      <c r="A110" s="5" t="s">
        <v>406</v>
      </c>
      <c r="B110" s="8" t="s">
        <v>245</v>
      </c>
      <c r="C110" s="16">
        <v>183745</v>
      </c>
      <c r="D110" s="16">
        <v>45250</v>
      </c>
      <c r="E110" s="16">
        <v>5390</v>
      </c>
      <c r="F110" s="16">
        <v>133075</v>
      </c>
      <c r="G110" s="17">
        <v>0.25</v>
      </c>
      <c r="H110" s="17">
        <v>0.03</v>
      </c>
      <c r="I110" s="17">
        <v>0.72</v>
      </c>
      <c r="J110" s="16">
        <v>28130</v>
      </c>
      <c r="K110" s="18">
        <v>0.2</v>
      </c>
    </row>
    <row r="111" spans="1:11" x14ac:dyDescent="0.35">
      <c r="A111" s="5" t="s">
        <v>406</v>
      </c>
      <c r="B111" s="8" t="s">
        <v>246</v>
      </c>
      <c r="C111" s="16">
        <v>199805</v>
      </c>
      <c r="D111" s="16">
        <v>47940</v>
      </c>
      <c r="E111" s="16">
        <v>5645</v>
      </c>
      <c r="F111" s="16">
        <v>146170</v>
      </c>
      <c r="G111" s="17">
        <v>0.24</v>
      </c>
      <c r="H111" s="17">
        <v>0.03</v>
      </c>
      <c r="I111" s="17">
        <v>0.73</v>
      </c>
      <c r="J111" s="16">
        <v>31575</v>
      </c>
      <c r="K111" s="18">
        <v>0.21</v>
      </c>
    </row>
    <row r="112" spans="1:11" x14ac:dyDescent="0.35">
      <c r="A112" s="5" t="s">
        <v>406</v>
      </c>
      <c r="B112" s="8" t="s">
        <v>247</v>
      </c>
      <c r="C112" s="16">
        <v>214695</v>
      </c>
      <c r="D112" s="16">
        <v>50315</v>
      </c>
      <c r="E112" s="16">
        <v>5875</v>
      </c>
      <c r="F112" s="16">
        <v>158470</v>
      </c>
      <c r="G112" s="17">
        <v>0.23</v>
      </c>
      <c r="H112" s="17">
        <v>0.03</v>
      </c>
      <c r="I112" s="17">
        <v>0.74</v>
      </c>
      <c r="J112" s="16">
        <v>35265</v>
      </c>
      <c r="K112" s="18">
        <v>0.21</v>
      </c>
    </row>
    <row r="113" spans="1:11" x14ac:dyDescent="0.35">
      <c r="A113" s="5" t="s">
        <v>406</v>
      </c>
      <c r="B113" s="8" t="s">
        <v>248</v>
      </c>
      <c r="C113" s="16">
        <v>228870</v>
      </c>
      <c r="D113" s="16">
        <v>52845</v>
      </c>
      <c r="E113" s="16">
        <v>6145</v>
      </c>
      <c r="F113" s="16">
        <v>169835</v>
      </c>
      <c r="G113" s="17">
        <v>0.23</v>
      </c>
      <c r="H113" s="17">
        <v>0.03</v>
      </c>
      <c r="I113" s="17">
        <v>0.74</v>
      </c>
      <c r="J113" s="16">
        <v>38620</v>
      </c>
      <c r="K113" s="18">
        <v>0.22</v>
      </c>
    </row>
    <row r="114" spans="1:11" x14ac:dyDescent="0.35">
      <c r="A114" s="5" t="s">
        <v>406</v>
      </c>
      <c r="B114" s="8" t="s">
        <v>249</v>
      </c>
      <c r="C114" s="16">
        <v>244635</v>
      </c>
      <c r="D114" s="16">
        <v>55730</v>
      </c>
      <c r="E114" s="16">
        <v>6445</v>
      </c>
      <c r="F114" s="16">
        <v>182425</v>
      </c>
      <c r="G114" s="17">
        <v>0.23</v>
      </c>
      <c r="H114" s="17">
        <v>0.03</v>
      </c>
      <c r="I114" s="17">
        <v>0.75</v>
      </c>
      <c r="J114" s="16">
        <v>42420</v>
      </c>
      <c r="K114" s="18">
        <v>0.22</v>
      </c>
    </row>
    <row r="115" spans="1:11" x14ac:dyDescent="0.35">
      <c r="A115" s="5" t="s">
        <v>406</v>
      </c>
      <c r="B115" s="8" t="s">
        <v>250</v>
      </c>
      <c r="C115" s="16">
        <v>258785</v>
      </c>
      <c r="D115" s="16">
        <v>58645</v>
      </c>
      <c r="E115" s="16">
        <v>6780</v>
      </c>
      <c r="F115" s="16">
        <v>193315</v>
      </c>
      <c r="G115" s="17">
        <v>0.23</v>
      </c>
      <c r="H115" s="17">
        <v>0.03</v>
      </c>
      <c r="I115" s="17">
        <v>0.75</v>
      </c>
      <c r="J115" s="16">
        <v>45645</v>
      </c>
      <c r="K115" s="18">
        <v>0.23</v>
      </c>
    </row>
    <row r="116" spans="1:11" x14ac:dyDescent="0.35">
      <c r="A116" s="5" t="s">
        <v>406</v>
      </c>
      <c r="B116" s="8" t="s">
        <v>251</v>
      </c>
      <c r="C116" s="16">
        <v>273490</v>
      </c>
      <c r="D116" s="16">
        <v>62040</v>
      </c>
      <c r="E116" s="16">
        <v>7165</v>
      </c>
      <c r="F116" s="16">
        <v>204250</v>
      </c>
      <c r="G116" s="17">
        <v>0.23</v>
      </c>
      <c r="H116" s="17">
        <v>0.03</v>
      </c>
      <c r="I116" s="17">
        <v>0.75</v>
      </c>
      <c r="J116" s="16">
        <v>48475</v>
      </c>
      <c r="K116" s="18">
        <v>0.23</v>
      </c>
    </row>
    <row r="117" spans="1:11" x14ac:dyDescent="0.35">
      <c r="A117" s="5" t="s">
        <v>406</v>
      </c>
      <c r="B117" s="8" t="s">
        <v>252</v>
      </c>
      <c r="C117" s="16">
        <v>288625</v>
      </c>
      <c r="D117" s="16">
        <v>65535</v>
      </c>
      <c r="E117" s="16">
        <v>7585</v>
      </c>
      <c r="F117" s="16">
        <v>215465</v>
      </c>
      <c r="G117" s="17">
        <v>0.23</v>
      </c>
      <c r="H117" s="17">
        <v>0.03</v>
      </c>
      <c r="I117" s="17">
        <v>0.75</v>
      </c>
      <c r="J117" s="16">
        <v>51250</v>
      </c>
      <c r="K117" s="18">
        <v>0.23</v>
      </c>
    </row>
    <row r="118" spans="1:11" x14ac:dyDescent="0.35">
      <c r="A118" s="5" t="s">
        <v>406</v>
      </c>
      <c r="B118" s="8" t="s">
        <v>253</v>
      </c>
      <c r="C118" s="16">
        <v>302005</v>
      </c>
      <c r="D118" s="16">
        <v>69330</v>
      </c>
      <c r="E118" s="16">
        <v>7915</v>
      </c>
      <c r="F118" s="16">
        <v>224710</v>
      </c>
      <c r="G118" s="17">
        <v>0.23</v>
      </c>
      <c r="H118" s="17">
        <v>0.03</v>
      </c>
      <c r="I118" s="17">
        <v>0.74</v>
      </c>
      <c r="J118" s="16">
        <v>53400</v>
      </c>
      <c r="K118" s="18">
        <v>0.23</v>
      </c>
    </row>
    <row r="119" spans="1:11" x14ac:dyDescent="0.35">
      <c r="A119" s="5" t="s">
        <v>406</v>
      </c>
      <c r="B119" s="8" t="s">
        <v>254</v>
      </c>
      <c r="C119" s="16">
        <v>315140</v>
      </c>
      <c r="D119" s="16">
        <v>73440</v>
      </c>
      <c r="E119" s="16">
        <v>8310</v>
      </c>
      <c r="F119" s="16">
        <v>233310</v>
      </c>
      <c r="G119" s="17">
        <v>0.23</v>
      </c>
      <c r="H119" s="17">
        <v>0.03</v>
      </c>
      <c r="I119" s="17">
        <v>0.74</v>
      </c>
      <c r="J119" s="16">
        <v>55455</v>
      </c>
      <c r="K119" s="18">
        <v>0.23</v>
      </c>
    </row>
    <row r="120" spans="1:11" x14ac:dyDescent="0.35">
      <c r="A120" s="5" t="s">
        <v>406</v>
      </c>
      <c r="B120" s="8" t="s">
        <v>255</v>
      </c>
      <c r="C120" s="16">
        <v>318600</v>
      </c>
      <c r="D120" s="16">
        <v>74390</v>
      </c>
      <c r="E120" s="16">
        <v>8390</v>
      </c>
      <c r="F120" s="16">
        <v>235720</v>
      </c>
      <c r="G120" s="17">
        <v>0.23</v>
      </c>
      <c r="H120" s="17">
        <v>0.03</v>
      </c>
      <c r="I120" s="17">
        <v>0.74</v>
      </c>
      <c r="J120" s="16">
        <v>56295</v>
      </c>
      <c r="K120" s="18">
        <v>0.23</v>
      </c>
    </row>
    <row r="121" spans="1:11" x14ac:dyDescent="0.35">
      <c r="A121" t="s">
        <v>38</v>
      </c>
      <c r="B121" t="s">
        <v>39</v>
      </c>
    </row>
    <row r="122" spans="1:11" x14ac:dyDescent="0.35">
      <c r="A122" t="s">
        <v>58</v>
      </c>
      <c r="B122" t="s">
        <v>59</v>
      </c>
    </row>
    <row r="123" spans="1:11" x14ac:dyDescent="0.35">
      <c r="A123" t="s">
        <v>100</v>
      </c>
      <c r="B123" t="s">
        <v>101</v>
      </c>
    </row>
    <row r="124" spans="1:11" x14ac:dyDescent="0.35">
      <c r="A124" t="s">
        <v>128</v>
      </c>
      <c r="B124" t="s">
        <v>129</v>
      </c>
    </row>
    <row r="125" spans="1:11" x14ac:dyDescent="0.35">
      <c r="A125" t="s">
        <v>138</v>
      </c>
      <c r="B125" t="s">
        <v>139</v>
      </c>
    </row>
    <row r="126" spans="1:11" x14ac:dyDescent="0.35">
      <c r="A126" t="s">
        <v>174</v>
      </c>
      <c r="B126" t="s">
        <v>175</v>
      </c>
    </row>
  </sheetData>
  <conditionalFormatting sqref="K7:K120 G7:I120">
    <cfRule type="dataBar" priority="1">
      <dataBar>
        <cfvo type="num" val="0"/>
        <cfvo type="num" val="1"/>
        <color theme="7" tint="0.39997558519241921"/>
      </dataBar>
      <extLst>
        <ext xmlns:x14="http://schemas.microsoft.com/office/spreadsheetml/2009/9/main" uri="{B025F937-C7B1-47D3-B67F-A62EFF666E3E}">
          <x14:id>{32E5DDDE-B2F1-4F78-81CC-8644249A0C6B}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2E5DDDE-B2F1-4F78-81CC-8644249A0C6B}">
            <x14:dataBar minLength="0" maxLength="100" gradient="0">
              <x14:cfvo type="num">
                <xm:f>0</xm:f>
              </x14:cfvo>
              <x14:cfvo type="num">
                <xm:f>1</xm:f>
              </x14:cfvo>
              <x14:negativeFillColor rgb="FFFF0000"/>
              <x14:axisColor rgb="FF000000"/>
            </x14:dataBar>
          </x14:cfRule>
          <xm:sqref>K7:K120 G7:I120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5"/>
  <sheetViews>
    <sheetView showGridLines="0" zoomScaleNormal="100" workbookViewId="0"/>
  </sheetViews>
  <sheetFormatPr defaultColWidth="11.1640625" defaultRowHeight="15.5" x14ac:dyDescent="0.35"/>
  <cols>
    <col min="1" max="11" width="20.6640625" customWidth="1"/>
  </cols>
  <sheetData>
    <row r="1" spans="1:11" ht="19.5" x14ac:dyDescent="0.45">
      <c r="A1" s="2" t="s">
        <v>438</v>
      </c>
    </row>
    <row r="2" spans="1:11" x14ac:dyDescent="0.35">
      <c r="A2" t="s">
        <v>201</v>
      </c>
    </row>
    <row r="3" spans="1:11" x14ac:dyDescent="0.35">
      <c r="A3" t="s">
        <v>202</v>
      </c>
    </row>
    <row r="4" spans="1:11" x14ac:dyDescent="0.35">
      <c r="A4" t="s">
        <v>428</v>
      </c>
    </row>
    <row r="5" spans="1:11" x14ac:dyDescent="0.35">
      <c r="A5" t="s">
        <v>204</v>
      </c>
    </row>
    <row r="6" spans="1:11" ht="31" x14ac:dyDescent="0.35">
      <c r="A6" s="83" t="s">
        <v>393</v>
      </c>
      <c r="B6" s="84" t="s">
        <v>205</v>
      </c>
      <c r="C6" s="84" t="s">
        <v>429</v>
      </c>
      <c r="D6" s="84" t="s">
        <v>439</v>
      </c>
      <c r="E6" s="84" t="s">
        <v>440</v>
      </c>
      <c r="F6" s="84" t="s">
        <v>441</v>
      </c>
      <c r="G6" s="84" t="s">
        <v>442</v>
      </c>
      <c r="H6" s="84" t="s">
        <v>443</v>
      </c>
      <c r="I6" s="84" t="s">
        <v>444</v>
      </c>
      <c r="J6" s="84" t="s">
        <v>445</v>
      </c>
      <c r="K6" s="85" t="s">
        <v>446</v>
      </c>
    </row>
    <row r="7" spans="1:11" x14ac:dyDescent="0.35">
      <c r="A7" s="5" t="s">
        <v>404</v>
      </c>
      <c r="B7" s="8" t="s">
        <v>218</v>
      </c>
      <c r="C7" s="16">
        <v>5</v>
      </c>
      <c r="D7" s="16">
        <v>5</v>
      </c>
      <c r="E7" s="16" t="s">
        <v>261</v>
      </c>
      <c r="F7" s="16">
        <v>0</v>
      </c>
      <c r="G7" s="16">
        <v>0</v>
      </c>
      <c r="H7" s="17" t="s">
        <v>261</v>
      </c>
      <c r="I7" s="17" t="s">
        <v>261</v>
      </c>
      <c r="J7" s="17">
        <v>0</v>
      </c>
      <c r="K7" s="18">
        <v>0</v>
      </c>
    </row>
    <row r="8" spans="1:11" x14ac:dyDescent="0.35">
      <c r="A8" s="5" t="s">
        <v>404</v>
      </c>
      <c r="B8" s="8" t="s">
        <v>219</v>
      </c>
      <c r="C8" s="16">
        <v>25</v>
      </c>
      <c r="D8" s="16">
        <v>20</v>
      </c>
      <c r="E8" s="16" t="s">
        <v>261</v>
      </c>
      <c r="F8" s="16">
        <v>0</v>
      </c>
      <c r="G8" s="16" t="s">
        <v>261</v>
      </c>
      <c r="H8" s="17" t="s">
        <v>261</v>
      </c>
      <c r="I8" s="17" t="s">
        <v>261</v>
      </c>
      <c r="J8" s="17">
        <v>0</v>
      </c>
      <c r="K8" s="18" t="s">
        <v>261</v>
      </c>
    </row>
    <row r="9" spans="1:11" x14ac:dyDescent="0.35">
      <c r="A9" s="5" t="s">
        <v>404</v>
      </c>
      <c r="B9" s="8" t="s">
        <v>220</v>
      </c>
      <c r="C9" s="16">
        <v>85</v>
      </c>
      <c r="D9" s="16">
        <v>70</v>
      </c>
      <c r="E9" s="16">
        <v>10</v>
      </c>
      <c r="F9" s="16">
        <v>0</v>
      </c>
      <c r="G9" s="16">
        <v>5</v>
      </c>
      <c r="H9" s="17">
        <v>0.81</v>
      </c>
      <c r="I9" s="17">
        <v>0.13</v>
      </c>
      <c r="J9" s="17">
        <v>0</v>
      </c>
      <c r="K9" s="18">
        <v>0.06</v>
      </c>
    </row>
    <row r="10" spans="1:11" x14ac:dyDescent="0.35">
      <c r="A10" s="5" t="s">
        <v>404</v>
      </c>
      <c r="B10" s="8" t="s">
        <v>221</v>
      </c>
      <c r="C10" s="16">
        <v>230</v>
      </c>
      <c r="D10" s="16">
        <v>160</v>
      </c>
      <c r="E10" s="16">
        <v>50</v>
      </c>
      <c r="F10" s="16">
        <v>0</v>
      </c>
      <c r="G10" s="16">
        <v>20</v>
      </c>
      <c r="H10" s="17">
        <v>0.69</v>
      </c>
      <c r="I10" s="17">
        <v>0.23</v>
      </c>
      <c r="J10" s="17">
        <v>0</v>
      </c>
      <c r="K10" s="18">
        <v>0.08</v>
      </c>
    </row>
    <row r="11" spans="1:11" x14ac:dyDescent="0.35">
      <c r="A11" s="5" t="s">
        <v>404</v>
      </c>
      <c r="B11" s="8" t="s">
        <v>222</v>
      </c>
      <c r="C11" s="16">
        <v>515</v>
      </c>
      <c r="D11" s="16">
        <v>345</v>
      </c>
      <c r="E11" s="16">
        <v>130</v>
      </c>
      <c r="F11" s="16">
        <v>0</v>
      </c>
      <c r="G11" s="16">
        <v>35</v>
      </c>
      <c r="H11" s="17">
        <v>0.67</v>
      </c>
      <c r="I11" s="17">
        <v>0.26</v>
      </c>
      <c r="J11" s="17">
        <v>0</v>
      </c>
      <c r="K11" s="18">
        <v>7.0000000000000007E-2</v>
      </c>
    </row>
    <row r="12" spans="1:11" x14ac:dyDescent="0.35">
      <c r="A12" s="5" t="s">
        <v>404</v>
      </c>
      <c r="B12" s="8" t="s">
        <v>223</v>
      </c>
      <c r="C12" s="16">
        <v>1195</v>
      </c>
      <c r="D12" s="16">
        <v>780</v>
      </c>
      <c r="E12" s="16">
        <v>325</v>
      </c>
      <c r="F12" s="16">
        <v>0</v>
      </c>
      <c r="G12" s="16">
        <v>90</v>
      </c>
      <c r="H12" s="17">
        <v>0.65</v>
      </c>
      <c r="I12" s="17">
        <v>0.27</v>
      </c>
      <c r="J12" s="17">
        <v>0</v>
      </c>
      <c r="K12" s="18">
        <v>0.08</v>
      </c>
    </row>
    <row r="13" spans="1:11" x14ac:dyDescent="0.35">
      <c r="A13" s="5" t="s">
        <v>404</v>
      </c>
      <c r="B13" s="8" t="s">
        <v>224</v>
      </c>
      <c r="C13" s="16">
        <v>2355</v>
      </c>
      <c r="D13" s="16">
        <v>1620</v>
      </c>
      <c r="E13" s="16">
        <v>580</v>
      </c>
      <c r="F13" s="16">
        <v>0</v>
      </c>
      <c r="G13" s="16">
        <v>160</v>
      </c>
      <c r="H13" s="17">
        <v>0.69</v>
      </c>
      <c r="I13" s="17">
        <v>0.25</v>
      </c>
      <c r="J13" s="17">
        <v>0</v>
      </c>
      <c r="K13" s="18">
        <v>7.0000000000000007E-2</v>
      </c>
    </row>
    <row r="14" spans="1:11" x14ac:dyDescent="0.35">
      <c r="A14" s="5" t="s">
        <v>404</v>
      </c>
      <c r="B14" s="8" t="s">
        <v>225</v>
      </c>
      <c r="C14" s="16">
        <v>3915</v>
      </c>
      <c r="D14" s="16">
        <v>2550</v>
      </c>
      <c r="E14" s="16">
        <v>1100</v>
      </c>
      <c r="F14" s="16" t="s">
        <v>261</v>
      </c>
      <c r="G14" s="16">
        <v>265</v>
      </c>
      <c r="H14" s="17">
        <v>0.65</v>
      </c>
      <c r="I14" s="17">
        <v>0.28000000000000003</v>
      </c>
      <c r="J14" s="17" t="s">
        <v>261</v>
      </c>
      <c r="K14" s="18" t="s">
        <v>261</v>
      </c>
    </row>
    <row r="15" spans="1:11" x14ac:dyDescent="0.35">
      <c r="A15" s="5" t="s">
        <v>404</v>
      </c>
      <c r="B15" s="8" t="s">
        <v>226</v>
      </c>
      <c r="C15" s="16">
        <v>6805</v>
      </c>
      <c r="D15" s="16">
        <v>4215</v>
      </c>
      <c r="E15" s="16">
        <v>2125</v>
      </c>
      <c r="F15" s="16" t="s">
        <v>261</v>
      </c>
      <c r="G15" s="16">
        <v>465</v>
      </c>
      <c r="H15" s="17">
        <v>0.62</v>
      </c>
      <c r="I15" s="17">
        <v>0.31</v>
      </c>
      <c r="J15" s="17" t="s">
        <v>261</v>
      </c>
      <c r="K15" s="18" t="s">
        <v>261</v>
      </c>
    </row>
    <row r="16" spans="1:11" x14ac:dyDescent="0.35">
      <c r="A16" s="5" t="s">
        <v>404</v>
      </c>
      <c r="B16" s="8" t="s">
        <v>227</v>
      </c>
      <c r="C16" s="16">
        <v>14120</v>
      </c>
      <c r="D16" s="16">
        <v>7395</v>
      </c>
      <c r="E16" s="16">
        <v>5800</v>
      </c>
      <c r="F16" s="16">
        <v>20</v>
      </c>
      <c r="G16" s="16">
        <v>905</v>
      </c>
      <c r="H16" s="17">
        <v>0.52</v>
      </c>
      <c r="I16" s="17">
        <v>0.41</v>
      </c>
      <c r="J16" s="17">
        <v>0</v>
      </c>
      <c r="K16" s="18">
        <v>0.06</v>
      </c>
    </row>
    <row r="17" spans="1:11" x14ac:dyDescent="0.35">
      <c r="A17" s="5" t="s">
        <v>404</v>
      </c>
      <c r="B17" s="8" t="s">
        <v>228</v>
      </c>
      <c r="C17" s="16">
        <v>23680</v>
      </c>
      <c r="D17" s="16">
        <v>11340</v>
      </c>
      <c r="E17" s="16">
        <v>10775</v>
      </c>
      <c r="F17" s="16">
        <v>75</v>
      </c>
      <c r="G17" s="16">
        <v>1495</v>
      </c>
      <c r="H17" s="17">
        <v>0.48</v>
      </c>
      <c r="I17" s="17">
        <v>0.46</v>
      </c>
      <c r="J17" s="17">
        <v>0</v>
      </c>
      <c r="K17" s="18">
        <v>0.06</v>
      </c>
    </row>
    <row r="18" spans="1:11" x14ac:dyDescent="0.35">
      <c r="A18" s="5" t="s">
        <v>404</v>
      </c>
      <c r="B18" s="8" t="s">
        <v>229</v>
      </c>
      <c r="C18" s="16">
        <v>33320</v>
      </c>
      <c r="D18" s="16">
        <v>15230</v>
      </c>
      <c r="E18" s="16">
        <v>15880</v>
      </c>
      <c r="F18" s="16">
        <v>115</v>
      </c>
      <c r="G18" s="16">
        <v>2100</v>
      </c>
      <c r="H18" s="17">
        <v>0.46</v>
      </c>
      <c r="I18" s="17">
        <v>0.48</v>
      </c>
      <c r="J18" s="17">
        <v>0</v>
      </c>
      <c r="K18" s="18">
        <v>0.06</v>
      </c>
    </row>
    <row r="19" spans="1:11" x14ac:dyDescent="0.35">
      <c r="A19" s="5" t="s">
        <v>404</v>
      </c>
      <c r="B19" s="8" t="s">
        <v>230</v>
      </c>
      <c r="C19" s="16">
        <v>45835</v>
      </c>
      <c r="D19" s="16">
        <v>20180</v>
      </c>
      <c r="E19" s="16">
        <v>22665</v>
      </c>
      <c r="F19" s="16">
        <v>155</v>
      </c>
      <c r="G19" s="16">
        <v>2835</v>
      </c>
      <c r="H19" s="17">
        <v>0.44</v>
      </c>
      <c r="I19" s="17">
        <v>0.49</v>
      </c>
      <c r="J19" s="17">
        <v>0</v>
      </c>
      <c r="K19" s="18">
        <v>0.06</v>
      </c>
    </row>
    <row r="20" spans="1:11" x14ac:dyDescent="0.35">
      <c r="A20" s="5" t="s">
        <v>404</v>
      </c>
      <c r="B20" s="8" t="s">
        <v>231</v>
      </c>
      <c r="C20" s="16">
        <v>55595</v>
      </c>
      <c r="D20" s="16">
        <v>24115</v>
      </c>
      <c r="E20" s="16">
        <v>27840</v>
      </c>
      <c r="F20" s="16">
        <v>185</v>
      </c>
      <c r="G20" s="16">
        <v>3455</v>
      </c>
      <c r="H20" s="17">
        <v>0.43</v>
      </c>
      <c r="I20" s="17">
        <v>0.5</v>
      </c>
      <c r="J20" s="17">
        <v>0</v>
      </c>
      <c r="K20" s="18">
        <v>0.06</v>
      </c>
    </row>
    <row r="21" spans="1:11" x14ac:dyDescent="0.35">
      <c r="A21" s="5" t="s">
        <v>404</v>
      </c>
      <c r="B21" s="8" t="s">
        <v>232</v>
      </c>
      <c r="C21" s="16">
        <v>68040</v>
      </c>
      <c r="D21" s="16">
        <v>29025</v>
      </c>
      <c r="E21" s="16">
        <v>34545</v>
      </c>
      <c r="F21" s="16">
        <v>250</v>
      </c>
      <c r="G21" s="16">
        <v>4220</v>
      </c>
      <c r="H21" s="17">
        <v>0.43</v>
      </c>
      <c r="I21" s="17">
        <v>0.51</v>
      </c>
      <c r="J21" s="17">
        <v>0</v>
      </c>
      <c r="K21" s="18">
        <v>0.06</v>
      </c>
    </row>
    <row r="22" spans="1:11" x14ac:dyDescent="0.35">
      <c r="A22" s="5" t="s">
        <v>404</v>
      </c>
      <c r="B22" s="8" t="s">
        <v>233</v>
      </c>
      <c r="C22" s="16">
        <v>81435</v>
      </c>
      <c r="D22" s="16">
        <v>34250</v>
      </c>
      <c r="E22" s="16">
        <v>41800</v>
      </c>
      <c r="F22" s="16">
        <v>275</v>
      </c>
      <c r="G22" s="16">
        <v>5115</v>
      </c>
      <c r="H22" s="17">
        <v>0.42</v>
      </c>
      <c r="I22" s="17">
        <v>0.51</v>
      </c>
      <c r="J22" s="17">
        <v>0</v>
      </c>
      <c r="K22" s="18">
        <v>0.06</v>
      </c>
    </row>
    <row r="23" spans="1:11" x14ac:dyDescent="0.35">
      <c r="A23" s="5" t="s">
        <v>404</v>
      </c>
      <c r="B23" s="8" t="s">
        <v>234</v>
      </c>
      <c r="C23" s="16">
        <v>93965</v>
      </c>
      <c r="D23" s="16">
        <v>39055</v>
      </c>
      <c r="E23" s="16">
        <v>48720</v>
      </c>
      <c r="F23" s="16">
        <v>315</v>
      </c>
      <c r="G23" s="16">
        <v>5880</v>
      </c>
      <c r="H23" s="17">
        <v>0.42</v>
      </c>
      <c r="I23" s="17">
        <v>0.52</v>
      </c>
      <c r="J23" s="17">
        <v>0</v>
      </c>
      <c r="K23" s="18">
        <v>0.06</v>
      </c>
    </row>
    <row r="24" spans="1:11" x14ac:dyDescent="0.35">
      <c r="A24" s="5" t="s">
        <v>404</v>
      </c>
      <c r="B24" s="8" t="s">
        <v>235</v>
      </c>
      <c r="C24" s="16">
        <v>107225</v>
      </c>
      <c r="D24" s="16">
        <v>44180</v>
      </c>
      <c r="E24" s="16">
        <v>55985</v>
      </c>
      <c r="F24" s="16">
        <v>360</v>
      </c>
      <c r="G24" s="16">
        <v>6695</v>
      </c>
      <c r="H24" s="17">
        <v>0.41</v>
      </c>
      <c r="I24" s="17">
        <v>0.52</v>
      </c>
      <c r="J24" s="17">
        <v>0</v>
      </c>
      <c r="K24" s="18">
        <v>0.06</v>
      </c>
    </row>
    <row r="25" spans="1:11" x14ac:dyDescent="0.35">
      <c r="A25" s="5" t="s">
        <v>404</v>
      </c>
      <c r="B25" s="8" t="s">
        <v>236</v>
      </c>
      <c r="C25" s="16">
        <v>122255</v>
      </c>
      <c r="D25" s="16">
        <v>50435</v>
      </c>
      <c r="E25" s="16">
        <v>63920</v>
      </c>
      <c r="F25" s="16">
        <v>415</v>
      </c>
      <c r="G25" s="16">
        <v>7485</v>
      </c>
      <c r="H25" s="17">
        <v>0.41</v>
      </c>
      <c r="I25" s="17">
        <v>0.52</v>
      </c>
      <c r="J25" s="17">
        <v>0</v>
      </c>
      <c r="K25" s="18">
        <v>0.06</v>
      </c>
    </row>
    <row r="26" spans="1:11" x14ac:dyDescent="0.35">
      <c r="A26" s="5" t="s">
        <v>404</v>
      </c>
      <c r="B26" s="8" t="s">
        <v>237</v>
      </c>
      <c r="C26" s="16">
        <v>137650</v>
      </c>
      <c r="D26" s="16">
        <v>56710</v>
      </c>
      <c r="E26" s="16">
        <v>72205</v>
      </c>
      <c r="F26" s="16">
        <v>435</v>
      </c>
      <c r="G26" s="16">
        <v>8300</v>
      </c>
      <c r="H26" s="17">
        <v>0.41</v>
      </c>
      <c r="I26" s="17">
        <v>0.52</v>
      </c>
      <c r="J26" s="17">
        <v>0</v>
      </c>
      <c r="K26" s="18">
        <v>0.06</v>
      </c>
    </row>
    <row r="27" spans="1:11" x14ac:dyDescent="0.35">
      <c r="A27" s="5" t="s">
        <v>404</v>
      </c>
      <c r="B27" s="8" t="s">
        <v>238</v>
      </c>
      <c r="C27" s="16">
        <v>153975</v>
      </c>
      <c r="D27" s="16">
        <v>63360</v>
      </c>
      <c r="E27" s="16">
        <v>81020</v>
      </c>
      <c r="F27" s="16">
        <v>460</v>
      </c>
      <c r="G27" s="16">
        <v>9135</v>
      </c>
      <c r="H27" s="17">
        <v>0.41</v>
      </c>
      <c r="I27" s="17">
        <v>0.53</v>
      </c>
      <c r="J27" s="17">
        <v>0</v>
      </c>
      <c r="K27" s="18">
        <v>0.06</v>
      </c>
    </row>
    <row r="28" spans="1:11" x14ac:dyDescent="0.35">
      <c r="A28" s="5" t="s">
        <v>404</v>
      </c>
      <c r="B28" s="8" t="s">
        <v>239</v>
      </c>
      <c r="C28" s="16">
        <v>170610</v>
      </c>
      <c r="D28" s="16">
        <v>70745</v>
      </c>
      <c r="E28" s="16">
        <v>89550</v>
      </c>
      <c r="F28" s="16">
        <v>470</v>
      </c>
      <c r="G28" s="16">
        <v>9845</v>
      </c>
      <c r="H28" s="17">
        <v>0.41</v>
      </c>
      <c r="I28" s="17">
        <v>0.52</v>
      </c>
      <c r="J28" s="17">
        <v>0</v>
      </c>
      <c r="K28" s="18">
        <v>0.06</v>
      </c>
    </row>
    <row r="29" spans="1:11" x14ac:dyDescent="0.35">
      <c r="A29" s="5" t="s">
        <v>404</v>
      </c>
      <c r="B29" s="8" t="s">
        <v>240</v>
      </c>
      <c r="C29" s="16">
        <v>192865</v>
      </c>
      <c r="D29" s="16">
        <v>81080</v>
      </c>
      <c r="E29" s="16">
        <v>100580</v>
      </c>
      <c r="F29" s="16">
        <v>480</v>
      </c>
      <c r="G29" s="16">
        <v>10725</v>
      </c>
      <c r="H29" s="17">
        <v>0.42</v>
      </c>
      <c r="I29" s="17">
        <v>0.52</v>
      </c>
      <c r="J29" s="17">
        <v>0</v>
      </c>
      <c r="K29" s="18">
        <v>0.06</v>
      </c>
    </row>
    <row r="30" spans="1:11" x14ac:dyDescent="0.35">
      <c r="A30" s="5" t="s">
        <v>404</v>
      </c>
      <c r="B30" s="8" t="s">
        <v>241</v>
      </c>
      <c r="C30" s="16">
        <v>213710</v>
      </c>
      <c r="D30" s="16">
        <v>91385</v>
      </c>
      <c r="E30" s="16">
        <v>110460</v>
      </c>
      <c r="F30" s="16">
        <v>460</v>
      </c>
      <c r="G30" s="16">
        <v>11405</v>
      </c>
      <c r="H30" s="17">
        <v>0.43</v>
      </c>
      <c r="I30" s="17">
        <v>0.52</v>
      </c>
      <c r="J30" s="17">
        <v>0</v>
      </c>
      <c r="K30" s="18">
        <v>0.05</v>
      </c>
    </row>
    <row r="31" spans="1:11" x14ac:dyDescent="0.35">
      <c r="A31" s="5" t="s">
        <v>404</v>
      </c>
      <c r="B31" s="8" t="s">
        <v>242</v>
      </c>
      <c r="C31" s="16">
        <v>234065</v>
      </c>
      <c r="D31" s="16">
        <v>102660</v>
      </c>
      <c r="E31" s="16">
        <v>119080</v>
      </c>
      <c r="F31" s="16">
        <v>375</v>
      </c>
      <c r="G31" s="16">
        <v>11950</v>
      </c>
      <c r="H31" s="17">
        <v>0.44</v>
      </c>
      <c r="I31" s="17">
        <v>0.51</v>
      </c>
      <c r="J31" s="17">
        <v>0</v>
      </c>
      <c r="K31" s="18">
        <v>0.05</v>
      </c>
    </row>
    <row r="32" spans="1:11" x14ac:dyDescent="0.35">
      <c r="A32" s="5" t="s">
        <v>404</v>
      </c>
      <c r="B32" s="8" t="s">
        <v>243</v>
      </c>
      <c r="C32" s="16">
        <v>254825</v>
      </c>
      <c r="D32" s="16">
        <v>114730</v>
      </c>
      <c r="E32" s="16">
        <v>127255</v>
      </c>
      <c r="F32" s="16">
        <v>365</v>
      </c>
      <c r="G32" s="16">
        <v>12475</v>
      </c>
      <c r="H32" s="17">
        <v>0.45</v>
      </c>
      <c r="I32" s="17">
        <v>0.5</v>
      </c>
      <c r="J32" s="17">
        <v>0</v>
      </c>
      <c r="K32" s="18">
        <v>0.05</v>
      </c>
    </row>
    <row r="33" spans="1:11" x14ac:dyDescent="0.35">
      <c r="A33" s="5" t="s">
        <v>404</v>
      </c>
      <c r="B33" s="8" t="s">
        <v>244</v>
      </c>
      <c r="C33" s="16">
        <v>275275</v>
      </c>
      <c r="D33" s="16">
        <v>127285</v>
      </c>
      <c r="E33" s="16">
        <v>134680</v>
      </c>
      <c r="F33" s="16">
        <v>375</v>
      </c>
      <c r="G33" s="16">
        <v>12930</v>
      </c>
      <c r="H33" s="17">
        <v>0.46</v>
      </c>
      <c r="I33" s="17">
        <v>0.49</v>
      </c>
      <c r="J33" s="17">
        <v>0</v>
      </c>
      <c r="K33" s="18">
        <v>0.05</v>
      </c>
    </row>
    <row r="34" spans="1:11" x14ac:dyDescent="0.35">
      <c r="A34" s="5" t="s">
        <v>404</v>
      </c>
      <c r="B34" s="8" t="s">
        <v>245</v>
      </c>
      <c r="C34" s="16">
        <v>293895</v>
      </c>
      <c r="D34" s="16">
        <v>137930</v>
      </c>
      <c r="E34" s="16">
        <v>142200</v>
      </c>
      <c r="F34" s="16">
        <v>360</v>
      </c>
      <c r="G34" s="16">
        <v>13405</v>
      </c>
      <c r="H34" s="17">
        <v>0.47</v>
      </c>
      <c r="I34" s="17">
        <v>0.48</v>
      </c>
      <c r="J34" s="17">
        <v>0</v>
      </c>
      <c r="K34" s="18">
        <v>0.05</v>
      </c>
    </row>
    <row r="35" spans="1:11" x14ac:dyDescent="0.35">
      <c r="A35" s="5" t="s">
        <v>404</v>
      </c>
      <c r="B35" s="8" t="s">
        <v>246</v>
      </c>
      <c r="C35" s="16">
        <v>314990</v>
      </c>
      <c r="D35" s="16">
        <v>149385</v>
      </c>
      <c r="E35" s="16">
        <v>151370</v>
      </c>
      <c r="F35" s="16">
        <v>355</v>
      </c>
      <c r="G35" s="16">
        <v>13880</v>
      </c>
      <c r="H35" s="17">
        <v>0.47</v>
      </c>
      <c r="I35" s="17">
        <v>0.48</v>
      </c>
      <c r="J35" s="17">
        <v>0</v>
      </c>
      <c r="K35" s="18">
        <v>0.04</v>
      </c>
    </row>
    <row r="36" spans="1:11" x14ac:dyDescent="0.35">
      <c r="A36" s="5" t="s">
        <v>404</v>
      </c>
      <c r="B36" s="8" t="s">
        <v>247</v>
      </c>
      <c r="C36" s="16">
        <v>334975</v>
      </c>
      <c r="D36" s="16">
        <v>161095</v>
      </c>
      <c r="E36" s="16">
        <v>159265</v>
      </c>
      <c r="F36" s="16">
        <v>340</v>
      </c>
      <c r="G36" s="16">
        <v>14275</v>
      </c>
      <c r="H36" s="17">
        <v>0.48</v>
      </c>
      <c r="I36" s="17">
        <v>0.48</v>
      </c>
      <c r="J36" s="17">
        <v>0</v>
      </c>
      <c r="K36" s="18">
        <v>0.04</v>
      </c>
    </row>
    <row r="37" spans="1:11" x14ac:dyDescent="0.35">
      <c r="A37" s="5" t="s">
        <v>404</v>
      </c>
      <c r="B37" s="8" t="s">
        <v>248</v>
      </c>
      <c r="C37" s="16">
        <v>354035</v>
      </c>
      <c r="D37" s="16">
        <v>171300</v>
      </c>
      <c r="E37" s="16">
        <v>167600</v>
      </c>
      <c r="F37" s="16">
        <v>330</v>
      </c>
      <c r="G37" s="16">
        <v>14800</v>
      </c>
      <c r="H37" s="17">
        <v>0.48</v>
      </c>
      <c r="I37" s="17">
        <v>0.47</v>
      </c>
      <c r="J37" s="17">
        <v>0</v>
      </c>
      <c r="K37" s="18">
        <v>0.04</v>
      </c>
    </row>
    <row r="38" spans="1:11" x14ac:dyDescent="0.35">
      <c r="A38" s="5" t="s">
        <v>404</v>
      </c>
      <c r="B38" s="8" t="s">
        <v>249</v>
      </c>
      <c r="C38" s="16">
        <v>375185</v>
      </c>
      <c r="D38" s="16">
        <v>182455</v>
      </c>
      <c r="E38" s="16">
        <v>177070</v>
      </c>
      <c r="F38" s="16">
        <v>345</v>
      </c>
      <c r="G38" s="16">
        <v>15315</v>
      </c>
      <c r="H38" s="17">
        <v>0.49</v>
      </c>
      <c r="I38" s="17">
        <v>0.47</v>
      </c>
      <c r="J38" s="17">
        <v>0</v>
      </c>
      <c r="K38" s="18">
        <v>0.04</v>
      </c>
    </row>
    <row r="39" spans="1:11" x14ac:dyDescent="0.35">
      <c r="A39" s="5" t="s">
        <v>404</v>
      </c>
      <c r="B39" s="8" t="s">
        <v>250</v>
      </c>
      <c r="C39" s="16">
        <v>394795</v>
      </c>
      <c r="D39" s="16">
        <v>192065</v>
      </c>
      <c r="E39" s="16">
        <v>186430</v>
      </c>
      <c r="F39" s="16">
        <v>360</v>
      </c>
      <c r="G39" s="16">
        <v>15940</v>
      </c>
      <c r="H39" s="17">
        <v>0.49</v>
      </c>
      <c r="I39" s="17">
        <v>0.47</v>
      </c>
      <c r="J39" s="17">
        <v>0</v>
      </c>
      <c r="K39" s="18">
        <v>0.04</v>
      </c>
    </row>
    <row r="40" spans="1:11" x14ac:dyDescent="0.35">
      <c r="A40" s="5" t="s">
        <v>404</v>
      </c>
      <c r="B40" s="8" t="s">
        <v>251</v>
      </c>
      <c r="C40" s="16">
        <v>414220</v>
      </c>
      <c r="D40" s="16">
        <v>201275</v>
      </c>
      <c r="E40" s="16">
        <v>196055</v>
      </c>
      <c r="F40" s="16">
        <v>375</v>
      </c>
      <c r="G40" s="16">
        <v>16515</v>
      </c>
      <c r="H40" s="17">
        <v>0.49</v>
      </c>
      <c r="I40" s="17">
        <v>0.47</v>
      </c>
      <c r="J40" s="17">
        <v>0</v>
      </c>
      <c r="K40" s="18">
        <v>0.04</v>
      </c>
    </row>
    <row r="41" spans="1:11" x14ac:dyDescent="0.35">
      <c r="A41" s="5" t="s">
        <v>404</v>
      </c>
      <c r="B41" s="8" t="s">
        <v>252</v>
      </c>
      <c r="C41" s="16">
        <v>433830</v>
      </c>
      <c r="D41" s="16">
        <v>210380</v>
      </c>
      <c r="E41" s="16">
        <v>205915</v>
      </c>
      <c r="F41" s="16">
        <v>395</v>
      </c>
      <c r="G41" s="16">
        <v>17145</v>
      </c>
      <c r="H41" s="17">
        <v>0.48</v>
      </c>
      <c r="I41" s="17">
        <v>0.47</v>
      </c>
      <c r="J41" s="17">
        <v>0</v>
      </c>
      <c r="K41" s="18">
        <v>0.04</v>
      </c>
    </row>
    <row r="42" spans="1:11" x14ac:dyDescent="0.35">
      <c r="A42" s="5" t="s">
        <v>404</v>
      </c>
      <c r="B42" s="8" t="s">
        <v>253</v>
      </c>
      <c r="C42" s="16">
        <v>451720</v>
      </c>
      <c r="D42" s="16">
        <v>218010</v>
      </c>
      <c r="E42" s="16">
        <v>215615</v>
      </c>
      <c r="F42" s="16">
        <v>395</v>
      </c>
      <c r="G42" s="16">
        <v>17705</v>
      </c>
      <c r="H42" s="17">
        <v>0.48</v>
      </c>
      <c r="I42" s="17">
        <v>0.48</v>
      </c>
      <c r="J42" s="17">
        <v>0</v>
      </c>
      <c r="K42" s="18">
        <v>0.04</v>
      </c>
    </row>
    <row r="43" spans="1:11" x14ac:dyDescent="0.35">
      <c r="A43" s="5" t="s">
        <v>404</v>
      </c>
      <c r="B43" s="8" t="s">
        <v>254</v>
      </c>
      <c r="C43" s="16">
        <v>469235</v>
      </c>
      <c r="D43" s="16">
        <v>225035</v>
      </c>
      <c r="E43" s="16">
        <v>225410</v>
      </c>
      <c r="F43" s="16">
        <v>400</v>
      </c>
      <c r="G43" s="16">
        <v>18390</v>
      </c>
      <c r="H43" s="17">
        <v>0.48</v>
      </c>
      <c r="I43" s="17">
        <v>0.48</v>
      </c>
      <c r="J43" s="17">
        <v>0</v>
      </c>
      <c r="K43" s="18">
        <v>0.04</v>
      </c>
    </row>
    <row r="44" spans="1:11" x14ac:dyDescent="0.35">
      <c r="A44" s="29" t="s">
        <v>404</v>
      </c>
      <c r="B44" s="50" t="s">
        <v>255</v>
      </c>
      <c r="C44" s="30">
        <v>476295</v>
      </c>
      <c r="D44" s="30">
        <v>227835</v>
      </c>
      <c r="E44" s="30">
        <v>229420</v>
      </c>
      <c r="F44" s="30">
        <v>405</v>
      </c>
      <c r="G44" s="30">
        <v>18640</v>
      </c>
      <c r="H44" s="31">
        <v>0.48</v>
      </c>
      <c r="I44" s="31">
        <v>0.48</v>
      </c>
      <c r="J44" s="31">
        <v>0</v>
      </c>
      <c r="K44" s="32">
        <v>0.04</v>
      </c>
    </row>
    <row r="45" spans="1:11" x14ac:dyDescent="0.35">
      <c r="A45" s="5" t="s">
        <v>405</v>
      </c>
      <c r="B45" s="8" t="s">
        <v>218</v>
      </c>
      <c r="C45" s="16">
        <v>5</v>
      </c>
      <c r="D45" s="16">
        <v>5</v>
      </c>
      <c r="E45" s="16" t="s">
        <v>261</v>
      </c>
      <c r="F45" s="16">
        <v>0</v>
      </c>
      <c r="G45" s="16">
        <v>0</v>
      </c>
      <c r="H45" s="17" t="s">
        <v>261</v>
      </c>
      <c r="I45" s="17" t="s">
        <v>261</v>
      </c>
      <c r="J45" s="17">
        <v>0</v>
      </c>
      <c r="K45" s="18">
        <v>0</v>
      </c>
    </row>
    <row r="46" spans="1:11" x14ac:dyDescent="0.35">
      <c r="A46" s="5" t="s">
        <v>405</v>
      </c>
      <c r="B46" s="8" t="s">
        <v>219</v>
      </c>
      <c r="C46" s="16">
        <v>25</v>
      </c>
      <c r="D46" s="16">
        <v>20</v>
      </c>
      <c r="E46" s="16" t="s">
        <v>261</v>
      </c>
      <c r="F46" s="16">
        <v>0</v>
      </c>
      <c r="G46" s="16" t="s">
        <v>261</v>
      </c>
      <c r="H46" s="17" t="s">
        <v>261</v>
      </c>
      <c r="I46" s="17" t="s">
        <v>261</v>
      </c>
      <c r="J46" s="17">
        <v>0</v>
      </c>
      <c r="K46" s="18" t="s">
        <v>261</v>
      </c>
    </row>
    <row r="47" spans="1:11" x14ac:dyDescent="0.35">
      <c r="A47" s="5" t="s">
        <v>405</v>
      </c>
      <c r="B47" s="8" t="s">
        <v>220</v>
      </c>
      <c r="C47" s="16">
        <v>85</v>
      </c>
      <c r="D47" s="16">
        <v>70</v>
      </c>
      <c r="E47" s="16">
        <v>10</v>
      </c>
      <c r="F47" s="16">
        <v>0</v>
      </c>
      <c r="G47" s="16">
        <v>5</v>
      </c>
      <c r="H47" s="17">
        <v>0.81</v>
      </c>
      <c r="I47" s="17">
        <v>0.13</v>
      </c>
      <c r="J47" s="17">
        <v>0</v>
      </c>
      <c r="K47" s="18">
        <v>0.06</v>
      </c>
    </row>
    <row r="48" spans="1:11" x14ac:dyDescent="0.35">
      <c r="A48" s="5" t="s">
        <v>405</v>
      </c>
      <c r="B48" s="8" t="s">
        <v>221</v>
      </c>
      <c r="C48" s="16">
        <v>230</v>
      </c>
      <c r="D48" s="16">
        <v>160</v>
      </c>
      <c r="E48" s="16">
        <v>50</v>
      </c>
      <c r="F48" s="16">
        <v>0</v>
      </c>
      <c r="G48" s="16">
        <v>20</v>
      </c>
      <c r="H48" s="17">
        <v>0.69</v>
      </c>
      <c r="I48" s="17">
        <v>0.23</v>
      </c>
      <c r="J48" s="17">
        <v>0</v>
      </c>
      <c r="K48" s="18">
        <v>0.08</v>
      </c>
    </row>
    <row r="49" spans="1:11" x14ac:dyDescent="0.35">
      <c r="A49" s="5" t="s">
        <v>405</v>
      </c>
      <c r="B49" s="8" t="s">
        <v>222</v>
      </c>
      <c r="C49" s="16">
        <v>510</v>
      </c>
      <c r="D49" s="16">
        <v>345</v>
      </c>
      <c r="E49" s="16">
        <v>130</v>
      </c>
      <c r="F49" s="16">
        <v>0</v>
      </c>
      <c r="G49" s="16">
        <v>35</v>
      </c>
      <c r="H49" s="17">
        <v>0.67</v>
      </c>
      <c r="I49" s="17">
        <v>0.26</v>
      </c>
      <c r="J49" s="17">
        <v>0</v>
      </c>
      <c r="K49" s="18">
        <v>7.0000000000000007E-2</v>
      </c>
    </row>
    <row r="50" spans="1:11" x14ac:dyDescent="0.35">
      <c r="A50" s="5" t="s">
        <v>405</v>
      </c>
      <c r="B50" s="8" t="s">
        <v>223</v>
      </c>
      <c r="C50" s="16">
        <v>1165</v>
      </c>
      <c r="D50" s="16">
        <v>770</v>
      </c>
      <c r="E50" s="16">
        <v>305</v>
      </c>
      <c r="F50" s="16">
        <v>0</v>
      </c>
      <c r="G50" s="16">
        <v>90</v>
      </c>
      <c r="H50" s="17">
        <v>0.66</v>
      </c>
      <c r="I50" s="17">
        <v>0.26</v>
      </c>
      <c r="J50" s="17">
        <v>0</v>
      </c>
      <c r="K50" s="18">
        <v>0.08</v>
      </c>
    </row>
    <row r="51" spans="1:11" x14ac:dyDescent="0.35">
      <c r="A51" s="5" t="s">
        <v>405</v>
      </c>
      <c r="B51" s="8" t="s">
        <v>224</v>
      </c>
      <c r="C51" s="16">
        <v>2090</v>
      </c>
      <c r="D51" s="16">
        <v>1400</v>
      </c>
      <c r="E51" s="16">
        <v>535</v>
      </c>
      <c r="F51" s="16">
        <v>0</v>
      </c>
      <c r="G51" s="16">
        <v>155</v>
      </c>
      <c r="H51" s="17">
        <v>0.67</v>
      </c>
      <c r="I51" s="17">
        <v>0.26</v>
      </c>
      <c r="J51" s="17">
        <v>0</v>
      </c>
      <c r="K51" s="18">
        <v>7.0000000000000007E-2</v>
      </c>
    </row>
    <row r="52" spans="1:11" x14ac:dyDescent="0.35">
      <c r="A52" s="5" t="s">
        <v>405</v>
      </c>
      <c r="B52" s="8" t="s">
        <v>225</v>
      </c>
      <c r="C52" s="16">
        <v>3450</v>
      </c>
      <c r="D52" s="16">
        <v>2235</v>
      </c>
      <c r="E52" s="16">
        <v>970</v>
      </c>
      <c r="F52" s="16">
        <v>0</v>
      </c>
      <c r="G52" s="16">
        <v>245</v>
      </c>
      <c r="H52" s="17">
        <v>0.65</v>
      </c>
      <c r="I52" s="17">
        <v>0.28000000000000003</v>
      </c>
      <c r="J52" s="17">
        <v>0</v>
      </c>
      <c r="K52" s="18">
        <v>7.0000000000000007E-2</v>
      </c>
    </row>
    <row r="53" spans="1:11" x14ac:dyDescent="0.35">
      <c r="A53" s="5" t="s">
        <v>405</v>
      </c>
      <c r="B53" s="8" t="s">
        <v>226</v>
      </c>
      <c r="C53" s="16">
        <v>5730</v>
      </c>
      <c r="D53" s="16">
        <v>3545</v>
      </c>
      <c r="E53" s="16">
        <v>1755</v>
      </c>
      <c r="F53" s="16">
        <v>0</v>
      </c>
      <c r="G53" s="16">
        <v>425</v>
      </c>
      <c r="H53" s="17">
        <v>0.62</v>
      </c>
      <c r="I53" s="17">
        <v>0.31</v>
      </c>
      <c r="J53" s="17">
        <v>0</v>
      </c>
      <c r="K53" s="18">
        <v>7.0000000000000007E-2</v>
      </c>
    </row>
    <row r="54" spans="1:11" x14ac:dyDescent="0.35">
      <c r="A54" s="5" t="s">
        <v>405</v>
      </c>
      <c r="B54" s="8" t="s">
        <v>227</v>
      </c>
      <c r="C54" s="16">
        <v>8345</v>
      </c>
      <c r="D54" s="16">
        <v>5005</v>
      </c>
      <c r="E54" s="16">
        <v>2685</v>
      </c>
      <c r="F54" s="16">
        <v>0</v>
      </c>
      <c r="G54" s="16">
        <v>655</v>
      </c>
      <c r="H54" s="17">
        <v>0.6</v>
      </c>
      <c r="I54" s="17">
        <v>0.32</v>
      </c>
      <c r="J54" s="17">
        <v>0</v>
      </c>
      <c r="K54" s="18">
        <v>0.08</v>
      </c>
    </row>
    <row r="55" spans="1:11" x14ac:dyDescent="0.35">
      <c r="A55" s="5" t="s">
        <v>405</v>
      </c>
      <c r="B55" s="8" t="s">
        <v>228</v>
      </c>
      <c r="C55" s="16">
        <v>11655</v>
      </c>
      <c r="D55" s="16">
        <v>6770</v>
      </c>
      <c r="E55" s="16">
        <v>3935</v>
      </c>
      <c r="F55" s="16">
        <v>0</v>
      </c>
      <c r="G55" s="16">
        <v>945</v>
      </c>
      <c r="H55" s="17">
        <v>0.57999999999999996</v>
      </c>
      <c r="I55" s="17">
        <v>0.34</v>
      </c>
      <c r="J55" s="17">
        <v>0</v>
      </c>
      <c r="K55" s="18">
        <v>0.08</v>
      </c>
    </row>
    <row r="56" spans="1:11" x14ac:dyDescent="0.35">
      <c r="A56" s="5" t="s">
        <v>405</v>
      </c>
      <c r="B56" s="8" t="s">
        <v>229</v>
      </c>
      <c r="C56" s="16">
        <v>15605</v>
      </c>
      <c r="D56" s="16">
        <v>8700</v>
      </c>
      <c r="E56" s="16">
        <v>5620</v>
      </c>
      <c r="F56" s="16">
        <v>0</v>
      </c>
      <c r="G56" s="16">
        <v>1280</v>
      </c>
      <c r="H56" s="17">
        <v>0.56000000000000005</v>
      </c>
      <c r="I56" s="17">
        <v>0.36</v>
      </c>
      <c r="J56" s="17">
        <v>0</v>
      </c>
      <c r="K56" s="18">
        <v>0.08</v>
      </c>
    </row>
    <row r="57" spans="1:11" x14ac:dyDescent="0.35">
      <c r="A57" s="5" t="s">
        <v>405</v>
      </c>
      <c r="B57" s="8" t="s">
        <v>230</v>
      </c>
      <c r="C57" s="16">
        <v>20555</v>
      </c>
      <c r="D57" s="16">
        <v>10985</v>
      </c>
      <c r="E57" s="16">
        <v>7880</v>
      </c>
      <c r="F57" s="16">
        <v>0</v>
      </c>
      <c r="G57" s="16">
        <v>1690</v>
      </c>
      <c r="H57" s="17">
        <v>0.53</v>
      </c>
      <c r="I57" s="17">
        <v>0.38</v>
      </c>
      <c r="J57" s="17">
        <v>0</v>
      </c>
      <c r="K57" s="18">
        <v>0.08</v>
      </c>
    </row>
    <row r="58" spans="1:11" x14ac:dyDescent="0.35">
      <c r="A58" s="5" t="s">
        <v>405</v>
      </c>
      <c r="B58" s="8" t="s">
        <v>231</v>
      </c>
      <c r="C58" s="16">
        <v>24485</v>
      </c>
      <c r="D58" s="16">
        <v>12730</v>
      </c>
      <c r="E58" s="16">
        <v>9700</v>
      </c>
      <c r="F58" s="16">
        <v>0</v>
      </c>
      <c r="G58" s="16">
        <v>2055</v>
      </c>
      <c r="H58" s="17">
        <v>0.52</v>
      </c>
      <c r="I58" s="17">
        <v>0.4</v>
      </c>
      <c r="J58" s="17">
        <v>0</v>
      </c>
      <c r="K58" s="18">
        <v>0.08</v>
      </c>
    </row>
    <row r="59" spans="1:11" x14ac:dyDescent="0.35">
      <c r="A59" s="5" t="s">
        <v>405</v>
      </c>
      <c r="B59" s="8" t="s">
        <v>232</v>
      </c>
      <c r="C59" s="16">
        <v>29815</v>
      </c>
      <c r="D59" s="16">
        <v>15040</v>
      </c>
      <c r="E59" s="16">
        <v>12260</v>
      </c>
      <c r="F59" s="16">
        <v>0</v>
      </c>
      <c r="G59" s="16">
        <v>2510</v>
      </c>
      <c r="H59" s="17">
        <v>0.5</v>
      </c>
      <c r="I59" s="17">
        <v>0.41</v>
      </c>
      <c r="J59" s="17">
        <v>0</v>
      </c>
      <c r="K59" s="18">
        <v>0.08</v>
      </c>
    </row>
    <row r="60" spans="1:11" x14ac:dyDescent="0.35">
      <c r="A60" s="5" t="s">
        <v>405</v>
      </c>
      <c r="B60" s="8" t="s">
        <v>233</v>
      </c>
      <c r="C60" s="16">
        <v>36695</v>
      </c>
      <c r="D60" s="16">
        <v>17850</v>
      </c>
      <c r="E60" s="16">
        <v>15735</v>
      </c>
      <c r="F60" s="16">
        <v>0</v>
      </c>
      <c r="G60" s="16">
        <v>3110</v>
      </c>
      <c r="H60" s="17">
        <v>0.49</v>
      </c>
      <c r="I60" s="17">
        <v>0.43</v>
      </c>
      <c r="J60" s="17">
        <v>0</v>
      </c>
      <c r="K60" s="18">
        <v>0.08</v>
      </c>
    </row>
    <row r="61" spans="1:11" x14ac:dyDescent="0.35">
      <c r="A61" s="5" t="s">
        <v>405</v>
      </c>
      <c r="B61" s="8" t="s">
        <v>234</v>
      </c>
      <c r="C61" s="16">
        <v>42650</v>
      </c>
      <c r="D61" s="16">
        <v>20235</v>
      </c>
      <c r="E61" s="16">
        <v>18820</v>
      </c>
      <c r="F61" s="16">
        <v>0</v>
      </c>
      <c r="G61" s="16">
        <v>3600</v>
      </c>
      <c r="H61" s="17">
        <v>0.47</v>
      </c>
      <c r="I61" s="17">
        <v>0.44</v>
      </c>
      <c r="J61" s="17">
        <v>0</v>
      </c>
      <c r="K61" s="18">
        <v>0.08</v>
      </c>
    </row>
    <row r="62" spans="1:11" x14ac:dyDescent="0.35">
      <c r="A62" s="5" t="s">
        <v>405</v>
      </c>
      <c r="B62" s="8" t="s">
        <v>235</v>
      </c>
      <c r="C62" s="16">
        <v>49980</v>
      </c>
      <c r="D62" s="16">
        <v>23065</v>
      </c>
      <c r="E62" s="16">
        <v>22770</v>
      </c>
      <c r="F62" s="16">
        <v>0</v>
      </c>
      <c r="G62" s="16">
        <v>4145</v>
      </c>
      <c r="H62" s="17">
        <v>0.46</v>
      </c>
      <c r="I62" s="17">
        <v>0.46</v>
      </c>
      <c r="J62" s="17">
        <v>0</v>
      </c>
      <c r="K62" s="18">
        <v>0.08</v>
      </c>
    </row>
    <row r="63" spans="1:11" x14ac:dyDescent="0.35">
      <c r="A63" s="5" t="s">
        <v>405</v>
      </c>
      <c r="B63" s="8" t="s">
        <v>236</v>
      </c>
      <c r="C63" s="16">
        <v>56255</v>
      </c>
      <c r="D63" s="16">
        <v>25445</v>
      </c>
      <c r="E63" s="16">
        <v>26205</v>
      </c>
      <c r="F63" s="16">
        <v>0</v>
      </c>
      <c r="G63" s="16">
        <v>4610</v>
      </c>
      <c r="H63" s="17">
        <v>0.45</v>
      </c>
      <c r="I63" s="17">
        <v>0.47</v>
      </c>
      <c r="J63" s="17">
        <v>0</v>
      </c>
      <c r="K63" s="18">
        <v>0.08</v>
      </c>
    </row>
    <row r="64" spans="1:11" x14ac:dyDescent="0.35">
      <c r="A64" s="5" t="s">
        <v>405</v>
      </c>
      <c r="B64" s="8" t="s">
        <v>237</v>
      </c>
      <c r="C64" s="16">
        <v>62795</v>
      </c>
      <c r="D64" s="16">
        <v>27910</v>
      </c>
      <c r="E64" s="16">
        <v>29795</v>
      </c>
      <c r="F64" s="16">
        <v>0</v>
      </c>
      <c r="G64" s="16">
        <v>5090</v>
      </c>
      <c r="H64" s="17">
        <v>0.44</v>
      </c>
      <c r="I64" s="17">
        <v>0.47</v>
      </c>
      <c r="J64" s="17">
        <v>0</v>
      </c>
      <c r="K64" s="18">
        <v>0.08</v>
      </c>
    </row>
    <row r="65" spans="1:11" x14ac:dyDescent="0.35">
      <c r="A65" s="5" t="s">
        <v>405</v>
      </c>
      <c r="B65" s="8" t="s">
        <v>238</v>
      </c>
      <c r="C65" s="16">
        <v>70860</v>
      </c>
      <c r="D65" s="16">
        <v>30820</v>
      </c>
      <c r="E65" s="16">
        <v>34385</v>
      </c>
      <c r="F65" s="16">
        <v>0</v>
      </c>
      <c r="G65" s="16">
        <v>5655</v>
      </c>
      <c r="H65" s="17">
        <v>0.43</v>
      </c>
      <c r="I65" s="17">
        <v>0.49</v>
      </c>
      <c r="J65" s="17">
        <v>0</v>
      </c>
      <c r="K65" s="18">
        <v>0.08</v>
      </c>
    </row>
    <row r="66" spans="1:11" x14ac:dyDescent="0.35">
      <c r="A66" s="5" t="s">
        <v>405</v>
      </c>
      <c r="B66" s="8" t="s">
        <v>239</v>
      </c>
      <c r="C66" s="16">
        <v>76535</v>
      </c>
      <c r="D66" s="16">
        <v>32800</v>
      </c>
      <c r="E66" s="16">
        <v>37725</v>
      </c>
      <c r="F66" s="16">
        <v>0</v>
      </c>
      <c r="G66" s="16">
        <v>6010</v>
      </c>
      <c r="H66" s="17">
        <v>0.43</v>
      </c>
      <c r="I66" s="17">
        <v>0.49</v>
      </c>
      <c r="J66" s="17">
        <v>0</v>
      </c>
      <c r="K66" s="18">
        <v>0.08</v>
      </c>
    </row>
    <row r="67" spans="1:11" x14ac:dyDescent="0.35">
      <c r="A67" s="5" t="s">
        <v>405</v>
      </c>
      <c r="B67" s="8" t="s">
        <v>240</v>
      </c>
      <c r="C67" s="16">
        <v>83295</v>
      </c>
      <c r="D67" s="16">
        <v>35030</v>
      </c>
      <c r="E67" s="16">
        <v>41775</v>
      </c>
      <c r="F67" s="16">
        <v>0</v>
      </c>
      <c r="G67" s="16">
        <v>6490</v>
      </c>
      <c r="H67" s="17">
        <v>0.42</v>
      </c>
      <c r="I67" s="17">
        <v>0.5</v>
      </c>
      <c r="J67" s="17">
        <v>0</v>
      </c>
      <c r="K67" s="18">
        <v>0.08</v>
      </c>
    </row>
    <row r="68" spans="1:11" x14ac:dyDescent="0.35">
      <c r="A68" s="5" t="s">
        <v>405</v>
      </c>
      <c r="B68" s="8" t="s">
        <v>241</v>
      </c>
      <c r="C68" s="16">
        <v>90055</v>
      </c>
      <c r="D68" s="16">
        <v>37280</v>
      </c>
      <c r="E68" s="16">
        <v>45885</v>
      </c>
      <c r="F68" s="16">
        <v>0</v>
      </c>
      <c r="G68" s="16">
        <v>6890</v>
      </c>
      <c r="H68" s="17">
        <v>0.41</v>
      </c>
      <c r="I68" s="17">
        <v>0.51</v>
      </c>
      <c r="J68" s="17">
        <v>0</v>
      </c>
      <c r="K68" s="18">
        <v>0.08</v>
      </c>
    </row>
    <row r="69" spans="1:11" x14ac:dyDescent="0.35">
      <c r="A69" s="5" t="s">
        <v>405</v>
      </c>
      <c r="B69" s="8" t="s">
        <v>242</v>
      </c>
      <c r="C69" s="16">
        <v>95430</v>
      </c>
      <c r="D69" s="16">
        <v>38980</v>
      </c>
      <c r="E69" s="16">
        <v>49260</v>
      </c>
      <c r="F69" s="16">
        <v>0</v>
      </c>
      <c r="G69" s="16">
        <v>7190</v>
      </c>
      <c r="H69" s="17">
        <v>0.41</v>
      </c>
      <c r="I69" s="17">
        <v>0.52</v>
      </c>
      <c r="J69" s="17">
        <v>0</v>
      </c>
      <c r="K69" s="18">
        <v>0.08</v>
      </c>
    </row>
    <row r="70" spans="1:11" x14ac:dyDescent="0.35">
      <c r="A70" s="5" t="s">
        <v>405</v>
      </c>
      <c r="B70" s="8" t="s">
        <v>243</v>
      </c>
      <c r="C70" s="16">
        <v>100405</v>
      </c>
      <c r="D70" s="16">
        <v>40550</v>
      </c>
      <c r="E70" s="16">
        <v>52395</v>
      </c>
      <c r="F70" s="16">
        <v>0</v>
      </c>
      <c r="G70" s="16">
        <v>7460</v>
      </c>
      <c r="H70" s="17">
        <v>0.4</v>
      </c>
      <c r="I70" s="17">
        <v>0.52</v>
      </c>
      <c r="J70" s="17">
        <v>0</v>
      </c>
      <c r="K70" s="18">
        <v>7.0000000000000007E-2</v>
      </c>
    </row>
    <row r="71" spans="1:11" x14ac:dyDescent="0.35">
      <c r="A71" s="5" t="s">
        <v>405</v>
      </c>
      <c r="B71" s="8" t="s">
        <v>244</v>
      </c>
      <c r="C71" s="16">
        <v>105360</v>
      </c>
      <c r="D71" s="16">
        <v>42185</v>
      </c>
      <c r="E71" s="16">
        <v>55415</v>
      </c>
      <c r="F71" s="16">
        <v>0</v>
      </c>
      <c r="G71" s="16">
        <v>7760</v>
      </c>
      <c r="H71" s="17">
        <v>0.4</v>
      </c>
      <c r="I71" s="17">
        <v>0.53</v>
      </c>
      <c r="J71" s="17">
        <v>0</v>
      </c>
      <c r="K71" s="18">
        <v>7.0000000000000007E-2</v>
      </c>
    </row>
    <row r="72" spans="1:11" x14ac:dyDescent="0.35">
      <c r="A72" s="5" t="s">
        <v>405</v>
      </c>
      <c r="B72" s="8" t="s">
        <v>245</v>
      </c>
      <c r="C72" s="16">
        <v>110150</v>
      </c>
      <c r="D72" s="16">
        <v>43770</v>
      </c>
      <c r="E72" s="16">
        <v>58395</v>
      </c>
      <c r="F72" s="16">
        <v>0</v>
      </c>
      <c r="G72" s="16">
        <v>7985</v>
      </c>
      <c r="H72" s="17">
        <v>0.4</v>
      </c>
      <c r="I72" s="17">
        <v>0.53</v>
      </c>
      <c r="J72" s="17">
        <v>0</v>
      </c>
      <c r="K72" s="18">
        <v>7.0000000000000007E-2</v>
      </c>
    </row>
    <row r="73" spans="1:11" x14ac:dyDescent="0.35">
      <c r="A73" s="5" t="s">
        <v>405</v>
      </c>
      <c r="B73" s="8" t="s">
        <v>246</v>
      </c>
      <c r="C73" s="16">
        <v>115185</v>
      </c>
      <c r="D73" s="16">
        <v>45505</v>
      </c>
      <c r="E73" s="16">
        <v>61495</v>
      </c>
      <c r="F73" s="16">
        <v>0</v>
      </c>
      <c r="G73" s="16">
        <v>8185</v>
      </c>
      <c r="H73" s="17">
        <v>0.4</v>
      </c>
      <c r="I73" s="17">
        <v>0.53</v>
      </c>
      <c r="J73" s="17">
        <v>0</v>
      </c>
      <c r="K73" s="18">
        <v>7.0000000000000007E-2</v>
      </c>
    </row>
    <row r="74" spans="1:11" x14ac:dyDescent="0.35">
      <c r="A74" s="5" t="s">
        <v>405</v>
      </c>
      <c r="B74" s="8" t="s">
        <v>247</v>
      </c>
      <c r="C74" s="16">
        <v>120280</v>
      </c>
      <c r="D74" s="16">
        <v>47225</v>
      </c>
      <c r="E74" s="16">
        <v>64690</v>
      </c>
      <c r="F74" s="16">
        <v>0</v>
      </c>
      <c r="G74" s="16">
        <v>8365</v>
      </c>
      <c r="H74" s="17">
        <v>0.39</v>
      </c>
      <c r="I74" s="17">
        <v>0.54</v>
      </c>
      <c r="J74" s="17">
        <v>0</v>
      </c>
      <c r="K74" s="18">
        <v>7.0000000000000007E-2</v>
      </c>
    </row>
    <row r="75" spans="1:11" x14ac:dyDescent="0.35">
      <c r="A75" s="5" t="s">
        <v>405</v>
      </c>
      <c r="B75" s="8" t="s">
        <v>248</v>
      </c>
      <c r="C75" s="16">
        <v>125165</v>
      </c>
      <c r="D75" s="16">
        <v>48740</v>
      </c>
      <c r="E75" s="16">
        <v>67810</v>
      </c>
      <c r="F75" s="16">
        <v>0</v>
      </c>
      <c r="G75" s="16">
        <v>8610</v>
      </c>
      <c r="H75" s="17">
        <v>0.39</v>
      </c>
      <c r="I75" s="17">
        <v>0.54</v>
      </c>
      <c r="J75" s="17">
        <v>0</v>
      </c>
      <c r="K75" s="18">
        <v>7.0000000000000007E-2</v>
      </c>
    </row>
    <row r="76" spans="1:11" x14ac:dyDescent="0.35">
      <c r="A76" s="5" t="s">
        <v>405</v>
      </c>
      <c r="B76" s="8" t="s">
        <v>249</v>
      </c>
      <c r="C76" s="16">
        <v>130555</v>
      </c>
      <c r="D76" s="16">
        <v>50510</v>
      </c>
      <c r="E76" s="16">
        <v>71205</v>
      </c>
      <c r="F76" s="16">
        <v>0</v>
      </c>
      <c r="G76" s="16">
        <v>8835</v>
      </c>
      <c r="H76" s="17">
        <v>0.39</v>
      </c>
      <c r="I76" s="17">
        <v>0.55000000000000004</v>
      </c>
      <c r="J76" s="17">
        <v>0</v>
      </c>
      <c r="K76" s="18">
        <v>7.0000000000000007E-2</v>
      </c>
    </row>
    <row r="77" spans="1:11" x14ac:dyDescent="0.35">
      <c r="A77" s="5" t="s">
        <v>405</v>
      </c>
      <c r="B77" s="8" t="s">
        <v>250</v>
      </c>
      <c r="C77" s="16">
        <v>136005</v>
      </c>
      <c r="D77" s="16">
        <v>52165</v>
      </c>
      <c r="E77" s="16">
        <v>74730</v>
      </c>
      <c r="F77" s="16">
        <v>0</v>
      </c>
      <c r="G77" s="16">
        <v>9115</v>
      </c>
      <c r="H77" s="17">
        <v>0.38</v>
      </c>
      <c r="I77" s="17">
        <v>0.55000000000000004</v>
      </c>
      <c r="J77" s="17">
        <v>0</v>
      </c>
      <c r="K77" s="18">
        <v>7.0000000000000007E-2</v>
      </c>
    </row>
    <row r="78" spans="1:11" x14ac:dyDescent="0.35">
      <c r="A78" s="5" t="s">
        <v>405</v>
      </c>
      <c r="B78" s="8" t="s">
        <v>251</v>
      </c>
      <c r="C78" s="16">
        <v>140725</v>
      </c>
      <c r="D78" s="16">
        <v>53690</v>
      </c>
      <c r="E78" s="16">
        <v>77725</v>
      </c>
      <c r="F78" s="16">
        <v>0</v>
      </c>
      <c r="G78" s="16">
        <v>9310</v>
      </c>
      <c r="H78" s="17">
        <v>0.38</v>
      </c>
      <c r="I78" s="17">
        <v>0.55000000000000004</v>
      </c>
      <c r="J78" s="17">
        <v>0</v>
      </c>
      <c r="K78" s="18">
        <v>7.0000000000000007E-2</v>
      </c>
    </row>
    <row r="79" spans="1:11" x14ac:dyDescent="0.35">
      <c r="A79" s="5" t="s">
        <v>405</v>
      </c>
      <c r="B79" s="8" t="s">
        <v>252</v>
      </c>
      <c r="C79" s="16">
        <v>145205</v>
      </c>
      <c r="D79" s="16">
        <v>54955</v>
      </c>
      <c r="E79" s="16">
        <v>80735</v>
      </c>
      <c r="F79" s="16">
        <v>0</v>
      </c>
      <c r="G79" s="16">
        <v>9520</v>
      </c>
      <c r="H79" s="17">
        <v>0.38</v>
      </c>
      <c r="I79" s="17">
        <v>0.56000000000000005</v>
      </c>
      <c r="J79" s="17">
        <v>0</v>
      </c>
      <c r="K79" s="18">
        <v>7.0000000000000007E-2</v>
      </c>
    </row>
    <row r="80" spans="1:11" x14ac:dyDescent="0.35">
      <c r="A80" s="5" t="s">
        <v>405</v>
      </c>
      <c r="B80" s="8" t="s">
        <v>253</v>
      </c>
      <c r="C80" s="16">
        <v>149715</v>
      </c>
      <c r="D80" s="16">
        <v>56370</v>
      </c>
      <c r="E80" s="16">
        <v>83610</v>
      </c>
      <c r="F80" s="16">
        <v>0</v>
      </c>
      <c r="G80" s="16">
        <v>9740</v>
      </c>
      <c r="H80" s="17">
        <v>0.38</v>
      </c>
      <c r="I80" s="17">
        <v>0.56000000000000005</v>
      </c>
      <c r="J80" s="17">
        <v>0</v>
      </c>
      <c r="K80" s="18">
        <v>7.0000000000000007E-2</v>
      </c>
    </row>
    <row r="81" spans="1:11" x14ac:dyDescent="0.35">
      <c r="A81" s="5" t="s">
        <v>405</v>
      </c>
      <c r="B81" s="8" t="s">
        <v>254</v>
      </c>
      <c r="C81" s="16">
        <v>154095</v>
      </c>
      <c r="D81" s="16">
        <v>57690</v>
      </c>
      <c r="E81" s="16">
        <v>86400</v>
      </c>
      <c r="F81" s="16">
        <v>0</v>
      </c>
      <c r="G81" s="16">
        <v>10000</v>
      </c>
      <c r="H81" s="17">
        <v>0.37</v>
      </c>
      <c r="I81" s="17">
        <v>0.56000000000000005</v>
      </c>
      <c r="J81" s="17">
        <v>0</v>
      </c>
      <c r="K81" s="18">
        <v>0.06</v>
      </c>
    </row>
    <row r="82" spans="1:11" x14ac:dyDescent="0.35">
      <c r="A82" s="29" t="s">
        <v>405</v>
      </c>
      <c r="B82" s="50" t="s">
        <v>255</v>
      </c>
      <c r="C82" s="30">
        <v>157700</v>
      </c>
      <c r="D82" s="30">
        <v>58745</v>
      </c>
      <c r="E82" s="30">
        <v>88805</v>
      </c>
      <c r="F82" s="30">
        <v>0</v>
      </c>
      <c r="G82" s="30">
        <v>10150</v>
      </c>
      <c r="H82" s="31">
        <v>0.37</v>
      </c>
      <c r="I82" s="31">
        <v>0.56000000000000005</v>
      </c>
      <c r="J82" s="31">
        <v>0</v>
      </c>
      <c r="K82" s="32">
        <v>0.06</v>
      </c>
    </row>
    <row r="83" spans="1:11" x14ac:dyDescent="0.35">
      <c r="A83" s="5" t="s">
        <v>406</v>
      </c>
      <c r="B83" s="8" t="s">
        <v>218</v>
      </c>
      <c r="C83" s="16">
        <v>0</v>
      </c>
      <c r="D83" s="16">
        <v>0</v>
      </c>
      <c r="E83" s="16">
        <v>0</v>
      </c>
      <c r="F83" s="16">
        <v>0</v>
      </c>
      <c r="G83" s="16">
        <v>0</v>
      </c>
      <c r="H83" s="17" t="s">
        <v>372</v>
      </c>
      <c r="I83" s="17" t="s">
        <v>372</v>
      </c>
      <c r="J83" s="17" t="s">
        <v>372</v>
      </c>
      <c r="K83" s="18" t="s">
        <v>372</v>
      </c>
    </row>
    <row r="84" spans="1:11" x14ac:dyDescent="0.35">
      <c r="A84" s="5" t="s">
        <v>406</v>
      </c>
      <c r="B84" s="8" t="s">
        <v>219</v>
      </c>
      <c r="C84" s="16">
        <v>0</v>
      </c>
      <c r="D84" s="16">
        <v>0</v>
      </c>
      <c r="E84" s="16">
        <v>0</v>
      </c>
      <c r="F84" s="16">
        <v>0</v>
      </c>
      <c r="G84" s="16">
        <v>0</v>
      </c>
      <c r="H84" s="17" t="s">
        <v>372</v>
      </c>
      <c r="I84" s="17" t="s">
        <v>372</v>
      </c>
      <c r="J84" s="17" t="s">
        <v>372</v>
      </c>
      <c r="K84" s="18" t="s">
        <v>372</v>
      </c>
    </row>
    <row r="85" spans="1:11" x14ac:dyDescent="0.35">
      <c r="A85" s="5" t="s">
        <v>406</v>
      </c>
      <c r="B85" s="8" t="s">
        <v>220</v>
      </c>
      <c r="C85" s="16">
        <v>0</v>
      </c>
      <c r="D85" s="16">
        <v>0</v>
      </c>
      <c r="E85" s="16">
        <v>0</v>
      </c>
      <c r="F85" s="16">
        <v>0</v>
      </c>
      <c r="G85" s="16">
        <v>0</v>
      </c>
      <c r="H85" s="17" t="s">
        <v>372</v>
      </c>
      <c r="I85" s="17" t="s">
        <v>372</v>
      </c>
      <c r="J85" s="17" t="s">
        <v>372</v>
      </c>
      <c r="K85" s="18" t="s">
        <v>372</v>
      </c>
    </row>
    <row r="86" spans="1:11" x14ac:dyDescent="0.35">
      <c r="A86" s="5" t="s">
        <v>406</v>
      </c>
      <c r="B86" s="8" t="s">
        <v>221</v>
      </c>
      <c r="C86" s="16">
        <v>0</v>
      </c>
      <c r="D86" s="16">
        <v>0</v>
      </c>
      <c r="E86" s="16">
        <v>0</v>
      </c>
      <c r="F86" s="16">
        <v>0</v>
      </c>
      <c r="G86" s="16">
        <v>0</v>
      </c>
      <c r="H86" s="17" t="s">
        <v>372</v>
      </c>
      <c r="I86" s="17" t="s">
        <v>372</v>
      </c>
      <c r="J86" s="17" t="s">
        <v>372</v>
      </c>
      <c r="K86" s="18" t="s">
        <v>372</v>
      </c>
    </row>
    <row r="87" spans="1:11" x14ac:dyDescent="0.35">
      <c r="A87" s="5" t="s">
        <v>406</v>
      </c>
      <c r="B87" s="8" t="s">
        <v>222</v>
      </c>
      <c r="C87" s="16" t="s">
        <v>261</v>
      </c>
      <c r="D87" s="16" t="s">
        <v>261</v>
      </c>
      <c r="E87" s="16">
        <v>0</v>
      </c>
      <c r="F87" s="16">
        <v>0</v>
      </c>
      <c r="G87" s="16">
        <v>0</v>
      </c>
      <c r="H87" s="17" t="s">
        <v>261</v>
      </c>
      <c r="I87" s="17">
        <v>0</v>
      </c>
      <c r="J87" s="17">
        <v>0</v>
      </c>
      <c r="K87" s="18">
        <v>0</v>
      </c>
    </row>
    <row r="88" spans="1:11" x14ac:dyDescent="0.35">
      <c r="A88" s="5" t="s">
        <v>406</v>
      </c>
      <c r="B88" s="8" t="s">
        <v>223</v>
      </c>
      <c r="C88" s="16">
        <v>30</v>
      </c>
      <c r="D88" s="16">
        <v>10</v>
      </c>
      <c r="E88" s="16">
        <v>15</v>
      </c>
      <c r="F88" s="16">
        <v>0</v>
      </c>
      <c r="G88" s="16" t="s">
        <v>261</v>
      </c>
      <c r="H88" s="17" t="s">
        <v>261</v>
      </c>
      <c r="I88" s="17">
        <v>0.59</v>
      </c>
      <c r="J88" s="17">
        <v>0</v>
      </c>
      <c r="K88" s="18" t="s">
        <v>261</v>
      </c>
    </row>
    <row r="89" spans="1:11" x14ac:dyDescent="0.35">
      <c r="A89" s="5" t="s">
        <v>406</v>
      </c>
      <c r="B89" s="8" t="s">
        <v>224</v>
      </c>
      <c r="C89" s="16">
        <v>265</v>
      </c>
      <c r="D89" s="16">
        <v>220</v>
      </c>
      <c r="E89" s="16">
        <v>45</v>
      </c>
      <c r="F89" s="16">
        <v>0</v>
      </c>
      <c r="G89" s="16">
        <v>5</v>
      </c>
      <c r="H89" s="17">
        <v>0.82</v>
      </c>
      <c r="I89" s="17">
        <v>0.16</v>
      </c>
      <c r="J89" s="17">
        <v>0</v>
      </c>
      <c r="K89" s="18">
        <v>0.02</v>
      </c>
    </row>
    <row r="90" spans="1:11" x14ac:dyDescent="0.35">
      <c r="A90" s="5" t="s">
        <v>406</v>
      </c>
      <c r="B90" s="8" t="s">
        <v>225</v>
      </c>
      <c r="C90" s="16">
        <v>465</v>
      </c>
      <c r="D90" s="16">
        <v>315</v>
      </c>
      <c r="E90" s="16">
        <v>125</v>
      </c>
      <c r="F90" s="16" t="s">
        <v>261</v>
      </c>
      <c r="G90" s="16">
        <v>20</v>
      </c>
      <c r="H90" s="17">
        <v>0.68</v>
      </c>
      <c r="I90" s="17">
        <v>0.27</v>
      </c>
      <c r="J90" s="17" t="s">
        <v>261</v>
      </c>
      <c r="K90" s="18" t="s">
        <v>261</v>
      </c>
    </row>
    <row r="91" spans="1:11" x14ac:dyDescent="0.35">
      <c r="A91" s="5" t="s">
        <v>406</v>
      </c>
      <c r="B91" s="8" t="s">
        <v>226</v>
      </c>
      <c r="C91" s="16">
        <v>1080</v>
      </c>
      <c r="D91" s="16">
        <v>670</v>
      </c>
      <c r="E91" s="16">
        <v>370</v>
      </c>
      <c r="F91" s="16" t="s">
        <v>261</v>
      </c>
      <c r="G91" s="16">
        <v>35</v>
      </c>
      <c r="H91" s="17">
        <v>0.62</v>
      </c>
      <c r="I91" s="17">
        <v>0.34</v>
      </c>
      <c r="J91" s="17" t="s">
        <v>261</v>
      </c>
      <c r="K91" s="18" t="s">
        <v>261</v>
      </c>
    </row>
    <row r="92" spans="1:11" x14ac:dyDescent="0.35">
      <c r="A92" s="5" t="s">
        <v>406</v>
      </c>
      <c r="B92" s="8" t="s">
        <v>227</v>
      </c>
      <c r="C92" s="16">
        <v>5775</v>
      </c>
      <c r="D92" s="16">
        <v>2385</v>
      </c>
      <c r="E92" s="16">
        <v>3115</v>
      </c>
      <c r="F92" s="16">
        <v>20</v>
      </c>
      <c r="G92" s="16">
        <v>250</v>
      </c>
      <c r="H92" s="17">
        <v>0.41</v>
      </c>
      <c r="I92" s="17">
        <v>0.54</v>
      </c>
      <c r="J92" s="17">
        <v>0</v>
      </c>
      <c r="K92" s="18">
        <v>0.04</v>
      </c>
    </row>
    <row r="93" spans="1:11" x14ac:dyDescent="0.35">
      <c r="A93" s="5" t="s">
        <v>406</v>
      </c>
      <c r="B93" s="8" t="s">
        <v>228</v>
      </c>
      <c r="C93" s="16">
        <v>12025</v>
      </c>
      <c r="D93" s="16">
        <v>4570</v>
      </c>
      <c r="E93" s="16">
        <v>6840</v>
      </c>
      <c r="F93" s="16">
        <v>75</v>
      </c>
      <c r="G93" s="16">
        <v>545</v>
      </c>
      <c r="H93" s="17">
        <v>0.38</v>
      </c>
      <c r="I93" s="17">
        <v>0.56999999999999995</v>
      </c>
      <c r="J93" s="17">
        <v>0.01</v>
      </c>
      <c r="K93" s="18">
        <v>0.05</v>
      </c>
    </row>
    <row r="94" spans="1:11" x14ac:dyDescent="0.35">
      <c r="A94" s="5" t="s">
        <v>406</v>
      </c>
      <c r="B94" s="8" t="s">
        <v>229</v>
      </c>
      <c r="C94" s="16">
        <v>17720</v>
      </c>
      <c r="D94" s="16">
        <v>6530</v>
      </c>
      <c r="E94" s="16">
        <v>10260</v>
      </c>
      <c r="F94" s="16">
        <v>115</v>
      </c>
      <c r="G94" s="16">
        <v>815</v>
      </c>
      <c r="H94" s="17">
        <v>0.37</v>
      </c>
      <c r="I94" s="17">
        <v>0.57999999999999996</v>
      </c>
      <c r="J94" s="17">
        <v>0.01</v>
      </c>
      <c r="K94" s="18">
        <v>0.05</v>
      </c>
    </row>
    <row r="95" spans="1:11" x14ac:dyDescent="0.35">
      <c r="A95" s="5" t="s">
        <v>406</v>
      </c>
      <c r="B95" s="8" t="s">
        <v>230</v>
      </c>
      <c r="C95" s="16">
        <v>25285</v>
      </c>
      <c r="D95" s="16">
        <v>9195</v>
      </c>
      <c r="E95" s="16">
        <v>14785</v>
      </c>
      <c r="F95" s="16">
        <v>155</v>
      </c>
      <c r="G95" s="16">
        <v>1145</v>
      </c>
      <c r="H95" s="17">
        <v>0.36</v>
      </c>
      <c r="I95" s="17">
        <v>0.57999999999999996</v>
      </c>
      <c r="J95" s="17">
        <v>0.01</v>
      </c>
      <c r="K95" s="18">
        <v>0.05</v>
      </c>
    </row>
    <row r="96" spans="1:11" x14ac:dyDescent="0.35">
      <c r="A96" s="5" t="s">
        <v>406</v>
      </c>
      <c r="B96" s="8" t="s">
        <v>231</v>
      </c>
      <c r="C96" s="16">
        <v>31110</v>
      </c>
      <c r="D96" s="16">
        <v>11390</v>
      </c>
      <c r="E96" s="16">
        <v>18140</v>
      </c>
      <c r="F96" s="16">
        <v>185</v>
      </c>
      <c r="G96" s="16">
        <v>1400</v>
      </c>
      <c r="H96" s="17">
        <v>0.37</v>
      </c>
      <c r="I96" s="17">
        <v>0.57999999999999996</v>
      </c>
      <c r="J96" s="17">
        <v>0.01</v>
      </c>
      <c r="K96" s="18">
        <v>0.04</v>
      </c>
    </row>
    <row r="97" spans="1:11" x14ac:dyDescent="0.35">
      <c r="A97" s="5" t="s">
        <v>406</v>
      </c>
      <c r="B97" s="8" t="s">
        <v>232</v>
      </c>
      <c r="C97" s="16">
        <v>38225</v>
      </c>
      <c r="D97" s="16">
        <v>13985</v>
      </c>
      <c r="E97" s="16">
        <v>22280</v>
      </c>
      <c r="F97" s="16">
        <v>250</v>
      </c>
      <c r="G97" s="16">
        <v>1710</v>
      </c>
      <c r="H97" s="17">
        <v>0.37</v>
      </c>
      <c r="I97" s="17">
        <v>0.57999999999999996</v>
      </c>
      <c r="J97" s="17">
        <v>0.01</v>
      </c>
      <c r="K97" s="18">
        <v>0.04</v>
      </c>
    </row>
    <row r="98" spans="1:11" x14ac:dyDescent="0.35">
      <c r="A98" s="5" t="s">
        <v>406</v>
      </c>
      <c r="B98" s="8" t="s">
        <v>233</v>
      </c>
      <c r="C98" s="16">
        <v>44740</v>
      </c>
      <c r="D98" s="16">
        <v>16400</v>
      </c>
      <c r="E98" s="16">
        <v>26065</v>
      </c>
      <c r="F98" s="16">
        <v>275</v>
      </c>
      <c r="G98" s="16">
        <v>2005</v>
      </c>
      <c r="H98" s="17">
        <v>0.37</v>
      </c>
      <c r="I98" s="17">
        <v>0.57999999999999996</v>
      </c>
      <c r="J98" s="17">
        <v>0.01</v>
      </c>
      <c r="K98" s="18">
        <v>0.04</v>
      </c>
    </row>
    <row r="99" spans="1:11" x14ac:dyDescent="0.35">
      <c r="A99" s="5" t="s">
        <v>406</v>
      </c>
      <c r="B99" s="8" t="s">
        <v>234</v>
      </c>
      <c r="C99" s="16">
        <v>51320</v>
      </c>
      <c r="D99" s="16">
        <v>18820</v>
      </c>
      <c r="E99" s="16">
        <v>29905</v>
      </c>
      <c r="F99" s="16">
        <v>315</v>
      </c>
      <c r="G99" s="16">
        <v>2280</v>
      </c>
      <c r="H99" s="17">
        <v>0.37</v>
      </c>
      <c r="I99" s="17">
        <v>0.57999999999999996</v>
      </c>
      <c r="J99" s="17">
        <v>0.01</v>
      </c>
      <c r="K99" s="18">
        <v>0.04</v>
      </c>
    </row>
    <row r="100" spans="1:11" x14ac:dyDescent="0.35">
      <c r="A100" s="5" t="s">
        <v>406</v>
      </c>
      <c r="B100" s="8" t="s">
        <v>235</v>
      </c>
      <c r="C100" s="16">
        <v>57245</v>
      </c>
      <c r="D100" s="16">
        <v>21120</v>
      </c>
      <c r="E100" s="16">
        <v>33215</v>
      </c>
      <c r="F100" s="16">
        <v>360</v>
      </c>
      <c r="G100" s="16">
        <v>2550</v>
      </c>
      <c r="H100" s="17">
        <v>0.37</v>
      </c>
      <c r="I100" s="17">
        <v>0.57999999999999996</v>
      </c>
      <c r="J100" s="17">
        <v>0.01</v>
      </c>
      <c r="K100" s="18">
        <v>0.04</v>
      </c>
    </row>
    <row r="101" spans="1:11" x14ac:dyDescent="0.35">
      <c r="A101" s="5" t="s">
        <v>406</v>
      </c>
      <c r="B101" s="8" t="s">
        <v>236</v>
      </c>
      <c r="C101" s="16">
        <v>65995</v>
      </c>
      <c r="D101" s="16">
        <v>24990</v>
      </c>
      <c r="E101" s="16">
        <v>37715</v>
      </c>
      <c r="F101" s="16">
        <v>415</v>
      </c>
      <c r="G101" s="16">
        <v>2875</v>
      </c>
      <c r="H101" s="17">
        <v>0.38</v>
      </c>
      <c r="I101" s="17">
        <v>0.56999999999999995</v>
      </c>
      <c r="J101" s="17">
        <v>0.01</v>
      </c>
      <c r="K101" s="18">
        <v>0.04</v>
      </c>
    </row>
    <row r="102" spans="1:11" x14ac:dyDescent="0.35">
      <c r="A102" s="5" t="s">
        <v>406</v>
      </c>
      <c r="B102" s="8" t="s">
        <v>237</v>
      </c>
      <c r="C102" s="16">
        <v>74855</v>
      </c>
      <c r="D102" s="16">
        <v>28800</v>
      </c>
      <c r="E102" s="16">
        <v>42415</v>
      </c>
      <c r="F102" s="16">
        <v>435</v>
      </c>
      <c r="G102" s="16">
        <v>3210</v>
      </c>
      <c r="H102" s="17">
        <v>0.38</v>
      </c>
      <c r="I102" s="17">
        <v>0.56999999999999995</v>
      </c>
      <c r="J102" s="17">
        <v>0.01</v>
      </c>
      <c r="K102" s="18">
        <v>0.04</v>
      </c>
    </row>
    <row r="103" spans="1:11" x14ac:dyDescent="0.35">
      <c r="A103" s="5" t="s">
        <v>406</v>
      </c>
      <c r="B103" s="8" t="s">
        <v>238</v>
      </c>
      <c r="C103" s="16">
        <v>83115</v>
      </c>
      <c r="D103" s="16">
        <v>32540</v>
      </c>
      <c r="E103" s="16">
        <v>46635</v>
      </c>
      <c r="F103" s="16">
        <v>460</v>
      </c>
      <c r="G103" s="16">
        <v>3480</v>
      </c>
      <c r="H103" s="17">
        <v>0.39</v>
      </c>
      <c r="I103" s="17">
        <v>0.56000000000000005</v>
      </c>
      <c r="J103" s="17">
        <v>0.01</v>
      </c>
      <c r="K103" s="18">
        <v>0.04</v>
      </c>
    </row>
    <row r="104" spans="1:11" x14ac:dyDescent="0.35">
      <c r="A104" s="5" t="s">
        <v>406</v>
      </c>
      <c r="B104" s="8" t="s">
        <v>239</v>
      </c>
      <c r="C104" s="16">
        <v>94075</v>
      </c>
      <c r="D104" s="16">
        <v>37950</v>
      </c>
      <c r="E104" s="16">
        <v>51825</v>
      </c>
      <c r="F104" s="16">
        <v>470</v>
      </c>
      <c r="G104" s="16">
        <v>3835</v>
      </c>
      <c r="H104" s="17">
        <v>0.4</v>
      </c>
      <c r="I104" s="17">
        <v>0.55000000000000004</v>
      </c>
      <c r="J104" s="17">
        <v>0</v>
      </c>
      <c r="K104" s="18">
        <v>0.04</v>
      </c>
    </row>
    <row r="105" spans="1:11" x14ac:dyDescent="0.35">
      <c r="A105" s="5" t="s">
        <v>406</v>
      </c>
      <c r="B105" s="8" t="s">
        <v>240</v>
      </c>
      <c r="C105" s="16">
        <v>109565</v>
      </c>
      <c r="D105" s="16">
        <v>46050</v>
      </c>
      <c r="E105" s="16">
        <v>58805</v>
      </c>
      <c r="F105" s="16">
        <v>480</v>
      </c>
      <c r="G105" s="16">
        <v>4230</v>
      </c>
      <c r="H105" s="17">
        <v>0.42</v>
      </c>
      <c r="I105" s="17">
        <v>0.54</v>
      </c>
      <c r="J105" s="17">
        <v>0</v>
      </c>
      <c r="K105" s="18">
        <v>0.04</v>
      </c>
    </row>
    <row r="106" spans="1:11" x14ac:dyDescent="0.35">
      <c r="A106" s="5" t="s">
        <v>406</v>
      </c>
      <c r="B106" s="8" t="s">
        <v>241</v>
      </c>
      <c r="C106" s="16">
        <v>123655</v>
      </c>
      <c r="D106" s="16">
        <v>54105</v>
      </c>
      <c r="E106" s="16">
        <v>64575</v>
      </c>
      <c r="F106" s="16">
        <v>460</v>
      </c>
      <c r="G106" s="16">
        <v>4515</v>
      </c>
      <c r="H106" s="17">
        <v>0.44</v>
      </c>
      <c r="I106" s="17">
        <v>0.52</v>
      </c>
      <c r="J106" s="17">
        <v>0</v>
      </c>
      <c r="K106" s="18">
        <v>0.04</v>
      </c>
    </row>
    <row r="107" spans="1:11" x14ac:dyDescent="0.35">
      <c r="A107" s="5" t="s">
        <v>406</v>
      </c>
      <c r="B107" s="8" t="s">
        <v>242</v>
      </c>
      <c r="C107" s="16">
        <v>138640</v>
      </c>
      <c r="D107" s="16">
        <v>63675</v>
      </c>
      <c r="E107" s="16">
        <v>69825</v>
      </c>
      <c r="F107" s="16">
        <v>375</v>
      </c>
      <c r="G107" s="16">
        <v>4765</v>
      </c>
      <c r="H107" s="17">
        <v>0.46</v>
      </c>
      <c r="I107" s="17">
        <v>0.5</v>
      </c>
      <c r="J107" s="17">
        <v>0</v>
      </c>
      <c r="K107" s="18">
        <v>0.03</v>
      </c>
    </row>
    <row r="108" spans="1:11" x14ac:dyDescent="0.35">
      <c r="A108" s="5" t="s">
        <v>406</v>
      </c>
      <c r="B108" s="8" t="s">
        <v>243</v>
      </c>
      <c r="C108" s="16">
        <v>154420</v>
      </c>
      <c r="D108" s="16">
        <v>74180</v>
      </c>
      <c r="E108" s="16">
        <v>74860</v>
      </c>
      <c r="F108" s="16">
        <v>365</v>
      </c>
      <c r="G108" s="16">
        <v>5010</v>
      </c>
      <c r="H108" s="17">
        <v>0.48</v>
      </c>
      <c r="I108" s="17">
        <v>0.48</v>
      </c>
      <c r="J108" s="17">
        <v>0</v>
      </c>
      <c r="K108" s="18">
        <v>0.03</v>
      </c>
    </row>
    <row r="109" spans="1:11" x14ac:dyDescent="0.35">
      <c r="A109" s="5" t="s">
        <v>406</v>
      </c>
      <c r="B109" s="8" t="s">
        <v>244</v>
      </c>
      <c r="C109" s="16">
        <v>169915</v>
      </c>
      <c r="D109" s="16">
        <v>85100</v>
      </c>
      <c r="E109" s="16">
        <v>79265</v>
      </c>
      <c r="F109" s="16">
        <v>375</v>
      </c>
      <c r="G109" s="16">
        <v>5175</v>
      </c>
      <c r="H109" s="17">
        <v>0.5</v>
      </c>
      <c r="I109" s="17">
        <v>0.47</v>
      </c>
      <c r="J109" s="17">
        <v>0</v>
      </c>
      <c r="K109" s="18">
        <v>0.03</v>
      </c>
    </row>
    <row r="110" spans="1:11" x14ac:dyDescent="0.35">
      <c r="A110" s="5" t="s">
        <v>406</v>
      </c>
      <c r="B110" s="8" t="s">
        <v>245</v>
      </c>
      <c r="C110" s="16">
        <v>183745</v>
      </c>
      <c r="D110" s="16">
        <v>94160</v>
      </c>
      <c r="E110" s="16">
        <v>83805</v>
      </c>
      <c r="F110" s="16">
        <v>360</v>
      </c>
      <c r="G110" s="16">
        <v>5420</v>
      </c>
      <c r="H110" s="17">
        <v>0.51</v>
      </c>
      <c r="I110" s="17">
        <v>0.46</v>
      </c>
      <c r="J110" s="17">
        <v>0</v>
      </c>
      <c r="K110" s="18">
        <v>0.03</v>
      </c>
    </row>
    <row r="111" spans="1:11" x14ac:dyDescent="0.35">
      <c r="A111" s="5" t="s">
        <v>406</v>
      </c>
      <c r="B111" s="8" t="s">
        <v>246</v>
      </c>
      <c r="C111" s="16">
        <v>199805</v>
      </c>
      <c r="D111" s="16">
        <v>103880</v>
      </c>
      <c r="E111" s="16">
        <v>89875</v>
      </c>
      <c r="F111" s="16">
        <v>355</v>
      </c>
      <c r="G111" s="16">
        <v>5695</v>
      </c>
      <c r="H111" s="17">
        <v>0.52</v>
      </c>
      <c r="I111" s="17">
        <v>0.45</v>
      </c>
      <c r="J111" s="17">
        <v>0</v>
      </c>
      <c r="K111" s="18">
        <v>0.03</v>
      </c>
    </row>
    <row r="112" spans="1:11" x14ac:dyDescent="0.35">
      <c r="A112" s="5" t="s">
        <v>406</v>
      </c>
      <c r="B112" s="8" t="s">
        <v>247</v>
      </c>
      <c r="C112" s="16">
        <v>214695</v>
      </c>
      <c r="D112" s="16">
        <v>113870</v>
      </c>
      <c r="E112" s="16">
        <v>94575</v>
      </c>
      <c r="F112" s="16">
        <v>340</v>
      </c>
      <c r="G112" s="16">
        <v>5910</v>
      </c>
      <c r="H112" s="17">
        <v>0.53</v>
      </c>
      <c r="I112" s="17">
        <v>0.44</v>
      </c>
      <c r="J112" s="17">
        <v>0</v>
      </c>
      <c r="K112" s="18">
        <v>0.03</v>
      </c>
    </row>
    <row r="113" spans="1:11" x14ac:dyDescent="0.35">
      <c r="A113" s="5" t="s">
        <v>406</v>
      </c>
      <c r="B113" s="8" t="s">
        <v>248</v>
      </c>
      <c r="C113" s="16">
        <v>228870</v>
      </c>
      <c r="D113" s="16">
        <v>122560</v>
      </c>
      <c r="E113" s="16">
        <v>99790</v>
      </c>
      <c r="F113" s="16">
        <v>330</v>
      </c>
      <c r="G113" s="16">
        <v>6190</v>
      </c>
      <c r="H113" s="17">
        <v>0.54</v>
      </c>
      <c r="I113" s="17">
        <v>0.44</v>
      </c>
      <c r="J113" s="17">
        <v>0</v>
      </c>
      <c r="K113" s="18">
        <v>0.03</v>
      </c>
    </row>
    <row r="114" spans="1:11" x14ac:dyDescent="0.35">
      <c r="A114" s="5" t="s">
        <v>406</v>
      </c>
      <c r="B114" s="8" t="s">
        <v>249</v>
      </c>
      <c r="C114" s="16">
        <v>244635</v>
      </c>
      <c r="D114" s="16">
        <v>131945</v>
      </c>
      <c r="E114" s="16">
        <v>105865</v>
      </c>
      <c r="F114" s="16">
        <v>345</v>
      </c>
      <c r="G114" s="16">
        <v>6480</v>
      </c>
      <c r="H114" s="17">
        <v>0.54</v>
      </c>
      <c r="I114" s="17">
        <v>0.43</v>
      </c>
      <c r="J114" s="17">
        <v>0</v>
      </c>
      <c r="K114" s="18">
        <v>0.03</v>
      </c>
    </row>
    <row r="115" spans="1:11" x14ac:dyDescent="0.35">
      <c r="A115" s="5" t="s">
        <v>406</v>
      </c>
      <c r="B115" s="8" t="s">
        <v>250</v>
      </c>
      <c r="C115" s="16">
        <v>258785</v>
      </c>
      <c r="D115" s="16">
        <v>139900</v>
      </c>
      <c r="E115" s="16">
        <v>111700</v>
      </c>
      <c r="F115" s="16">
        <v>360</v>
      </c>
      <c r="G115" s="16">
        <v>6825</v>
      </c>
      <c r="H115" s="17">
        <v>0.54</v>
      </c>
      <c r="I115" s="17">
        <v>0.43</v>
      </c>
      <c r="J115" s="17">
        <v>0</v>
      </c>
      <c r="K115" s="18">
        <v>0.03</v>
      </c>
    </row>
    <row r="116" spans="1:11" x14ac:dyDescent="0.35">
      <c r="A116" s="5" t="s">
        <v>406</v>
      </c>
      <c r="B116" s="8" t="s">
        <v>251</v>
      </c>
      <c r="C116" s="16">
        <v>273490</v>
      </c>
      <c r="D116" s="16">
        <v>147585</v>
      </c>
      <c r="E116" s="16">
        <v>118335</v>
      </c>
      <c r="F116" s="16">
        <v>375</v>
      </c>
      <c r="G116" s="16">
        <v>7205</v>
      </c>
      <c r="H116" s="17">
        <v>0.54</v>
      </c>
      <c r="I116" s="17">
        <v>0.43</v>
      </c>
      <c r="J116" s="17">
        <v>0</v>
      </c>
      <c r="K116" s="18">
        <v>0.03</v>
      </c>
    </row>
    <row r="117" spans="1:11" x14ac:dyDescent="0.35">
      <c r="A117" s="5" t="s">
        <v>406</v>
      </c>
      <c r="B117" s="8" t="s">
        <v>252</v>
      </c>
      <c r="C117" s="16">
        <v>288625</v>
      </c>
      <c r="D117" s="16">
        <v>155425</v>
      </c>
      <c r="E117" s="16">
        <v>125185</v>
      </c>
      <c r="F117" s="16">
        <v>395</v>
      </c>
      <c r="G117" s="16">
        <v>7620</v>
      </c>
      <c r="H117" s="17">
        <v>0.54</v>
      </c>
      <c r="I117" s="17">
        <v>0.43</v>
      </c>
      <c r="J117" s="17">
        <v>0</v>
      </c>
      <c r="K117" s="18">
        <v>0.03</v>
      </c>
    </row>
    <row r="118" spans="1:11" x14ac:dyDescent="0.35">
      <c r="A118" s="5" t="s">
        <v>406</v>
      </c>
      <c r="B118" s="8" t="s">
        <v>253</v>
      </c>
      <c r="C118" s="16">
        <v>302005</v>
      </c>
      <c r="D118" s="16">
        <v>161640</v>
      </c>
      <c r="E118" s="16">
        <v>132005</v>
      </c>
      <c r="F118" s="16">
        <v>395</v>
      </c>
      <c r="G118" s="16">
        <v>7965</v>
      </c>
      <c r="H118" s="17">
        <v>0.54</v>
      </c>
      <c r="I118" s="17">
        <v>0.44</v>
      </c>
      <c r="J118" s="17">
        <v>0</v>
      </c>
      <c r="K118" s="18">
        <v>0.03</v>
      </c>
    </row>
    <row r="119" spans="1:11" x14ac:dyDescent="0.35">
      <c r="A119" s="5" t="s">
        <v>406</v>
      </c>
      <c r="B119" s="8" t="s">
        <v>254</v>
      </c>
      <c r="C119" s="16">
        <v>315140</v>
      </c>
      <c r="D119" s="16">
        <v>167345</v>
      </c>
      <c r="E119" s="16">
        <v>139010</v>
      </c>
      <c r="F119" s="16">
        <v>400</v>
      </c>
      <c r="G119" s="16">
        <v>8385</v>
      </c>
      <c r="H119" s="17">
        <v>0.53</v>
      </c>
      <c r="I119" s="17">
        <v>0.44</v>
      </c>
      <c r="J119" s="17">
        <v>0</v>
      </c>
      <c r="K119" s="18">
        <v>0.03</v>
      </c>
    </row>
    <row r="120" spans="1:11" x14ac:dyDescent="0.35">
      <c r="A120" s="5" t="s">
        <v>406</v>
      </c>
      <c r="B120" s="8" t="s">
        <v>255</v>
      </c>
      <c r="C120" s="16">
        <v>318600</v>
      </c>
      <c r="D120" s="16">
        <v>169090</v>
      </c>
      <c r="E120" s="16">
        <v>140615</v>
      </c>
      <c r="F120" s="16">
        <v>405</v>
      </c>
      <c r="G120" s="16">
        <v>8490</v>
      </c>
      <c r="H120" s="17">
        <v>0.53</v>
      </c>
      <c r="I120" s="17">
        <v>0.44</v>
      </c>
      <c r="J120" s="17">
        <v>0</v>
      </c>
      <c r="K120" s="18">
        <v>0.03</v>
      </c>
    </row>
    <row r="121" spans="1:11" x14ac:dyDescent="0.35">
      <c r="A121" t="s">
        <v>38</v>
      </c>
      <c r="B121" t="s">
        <v>39</v>
      </c>
    </row>
    <row r="122" spans="1:11" x14ac:dyDescent="0.35">
      <c r="A122" t="s">
        <v>138</v>
      </c>
      <c r="B122" t="s">
        <v>139</v>
      </c>
    </row>
    <row r="123" spans="1:11" x14ac:dyDescent="0.35">
      <c r="A123" t="s">
        <v>160</v>
      </c>
      <c r="B123" t="s">
        <v>161</v>
      </c>
    </row>
    <row r="124" spans="1:11" x14ac:dyDescent="0.35">
      <c r="A124" t="s">
        <v>162</v>
      </c>
      <c r="B124" t="s">
        <v>163</v>
      </c>
    </row>
    <row r="125" spans="1:11" x14ac:dyDescent="0.35">
      <c r="A125" t="s">
        <v>164</v>
      </c>
      <c r="B125" t="s">
        <v>165</v>
      </c>
    </row>
  </sheetData>
  <conditionalFormatting sqref="H7:K120">
    <cfRule type="dataBar" priority="1">
      <dataBar>
        <cfvo type="num" val="0"/>
        <cfvo type="num" val="1"/>
        <color theme="7" tint="0.39997558519241921"/>
      </dataBar>
      <extLst>
        <ext xmlns:x14="http://schemas.microsoft.com/office/spreadsheetml/2009/9/main" uri="{B025F937-C7B1-47D3-B67F-A62EFF666E3E}">
          <x14:id>{D814B36D-7A24-4AAC-9BA2-93CE705329AE}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814B36D-7A24-4AAC-9BA2-93CE705329AE}">
            <x14:dataBar minLength="0" maxLength="100" gradient="0">
              <x14:cfvo type="num">
                <xm:f>0</xm:f>
              </x14:cfvo>
              <x14:cfvo type="num">
                <xm:f>1</xm:f>
              </x14:cfvo>
              <x14:negativeFillColor rgb="FFFF0000"/>
              <x14:axisColor rgb="FF000000"/>
            </x14:dataBar>
          </x14:cfRule>
          <xm:sqref>H7:K120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25"/>
  <sheetViews>
    <sheetView showGridLines="0" zoomScaleNormal="100" workbookViewId="0"/>
  </sheetViews>
  <sheetFormatPr defaultColWidth="11.1640625" defaultRowHeight="15.5" x14ac:dyDescent="0.35"/>
  <cols>
    <col min="1" max="9" width="20.6640625" customWidth="1"/>
  </cols>
  <sheetData>
    <row r="1" spans="1:9" ht="19.5" x14ac:dyDescent="0.45">
      <c r="A1" s="2" t="s">
        <v>447</v>
      </c>
    </row>
    <row r="2" spans="1:9" x14ac:dyDescent="0.35">
      <c r="A2" t="s">
        <v>201</v>
      </c>
    </row>
    <row r="3" spans="1:9" x14ac:dyDescent="0.35">
      <c r="A3" t="s">
        <v>202</v>
      </c>
    </row>
    <row r="4" spans="1:9" x14ac:dyDescent="0.35">
      <c r="A4" t="s">
        <v>428</v>
      </c>
    </row>
    <row r="5" spans="1:9" x14ac:dyDescent="0.35">
      <c r="A5" t="s">
        <v>204</v>
      </c>
    </row>
    <row r="6" spans="1:9" ht="31" x14ac:dyDescent="0.35">
      <c r="A6" s="83" t="s">
        <v>393</v>
      </c>
      <c r="B6" s="84" t="s">
        <v>205</v>
      </c>
      <c r="C6" s="84" t="s">
        <v>429</v>
      </c>
      <c r="D6" s="84" t="s">
        <v>448</v>
      </c>
      <c r="E6" s="84" t="s">
        <v>449</v>
      </c>
      <c r="F6" s="84" t="s">
        <v>442</v>
      </c>
      <c r="G6" s="84" t="s">
        <v>450</v>
      </c>
      <c r="H6" s="84" t="s">
        <v>451</v>
      </c>
      <c r="I6" s="85" t="s">
        <v>446</v>
      </c>
    </row>
    <row r="7" spans="1:9" x14ac:dyDescent="0.35">
      <c r="A7" s="5" t="s">
        <v>404</v>
      </c>
      <c r="B7" s="8" t="s">
        <v>218</v>
      </c>
      <c r="C7" s="16">
        <v>5</v>
      </c>
      <c r="D7" s="16">
        <v>5</v>
      </c>
      <c r="E7" s="16" t="s">
        <v>261</v>
      </c>
      <c r="F7" s="16">
        <v>0</v>
      </c>
      <c r="G7" s="17" t="s">
        <v>261</v>
      </c>
      <c r="H7" s="17" t="s">
        <v>261</v>
      </c>
      <c r="I7" s="18">
        <v>0</v>
      </c>
    </row>
    <row r="8" spans="1:9" x14ac:dyDescent="0.35">
      <c r="A8" s="5" t="s">
        <v>404</v>
      </c>
      <c r="B8" s="8" t="s">
        <v>219</v>
      </c>
      <c r="C8" s="16">
        <v>25</v>
      </c>
      <c r="D8" s="16">
        <v>20</v>
      </c>
      <c r="E8" s="16">
        <v>5</v>
      </c>
      <c r="F8" s="16">
        <v>0</v>
      </c>
      <c r="G8" s="17">
        <v>0.88</v>
      </c>
      <c r="H8" s="17">
        <v>0.13</v>
      </c>
      <c r="I8" s="18">
        <v>0</v>
      </c>
    </row>
    <row r="9" spans="1:9" x14ac:dyDescent="0.35">
      <c r="A9" s="5" t="s">
        <v>404</v>
      </c>
      <c r="B9" s="8" t="s">
        <v>220</v>
      </c>
      <c r="C9" s="16">
        <v>85</v>
      </c>
      <c r="D9" s="16">
        <v>55</v>
      </c>
      <c r="E9" s="16">
        <v>20</v>
      </c>
      <c r="F9" s="16">
        <v>10</v>
      </c>
      <c r="G9" s="17">
        <v>0.66</v>
      </c>
      <c r="H9" s="17">
        <v>0.22</v>
      </c>
      <c r="I9" s="18">
        <v>0.12</v>
      </c>
    </row>
    <row r="10" spans="1:9" x14ac:dyDescent="0.35">
      <c r="A10" s="5" t="s">
        <v>404</v>
      </c>
      <c r="B10" s="8" t="s">
        <v>221</v>
      </c>
      <c r="C10" s="16">
        <v>230</v>
      </c>
      <c r="D10" s="16">
        <v>130</v>
      </c>
      <c r="E10" s="16">
        <v>60</v>
      </c>
      <c r="F10" s="16">
        <v>40</v>
      </c>
      <c r="G10" s="17">
        <v>0.56000000000000005</v>
      </c>
      <c r="H10" s="17">
        <v>0.27</v>
      </c>
      <c r="I10" s="18">
        <v>0.17</v>
      </c>
    </row>
    <row r="11" spans="1:9" x14ac:dyDescent="0.35">
      <c r="A11" s="5" t="s">
        <v>404</v>
      </c>
      <c r="B11" s="8" t="s">
        <v>222</v>
      </c>
      <c r="C11" s="16">
        <v>515</v>
      </c>
      <c r="D11" s="16">
        <v>270</v>
      </c>
      <c r="E11" s="16">
        <v>135</v>
      </c>
      <c r="F11" s="16">
        <v>110</v>
      </c>
      <c r="G11" s="17">
        <v>0.52</v>
      </c>
      <c r="H11" s="17">
        <v>0.27</v>
      </c>
      <c r="I11" s="18">
        <v>0.21</v>
      </c>
    </row>
    <row r="12" spans="1:9" x14ac:dyDescent="0.35">
      <c r="A12" s="5" t="s">
        <v>404</v>
      </c>
      <c r="B12" s="8" t="s">
        <v>223</v>
      </c>
      <c r="C12" s="16">
        <v>1195</v>
      </c>
      <c r="D12" s="16">
        <v>625</v>
      </c>
      <c r="E12" s="16">
        <v>320</v>
      </c>
      <c r="F12" s="16">
        <v>250</v>
      </c>
      <c r="G12" s="17">
        <v>0.52</v>
      </c>
      <c r="H12" s="17">
        <v>0.27</v>
      </c>
      <c r="I12" s="18">
        <v>0.21</v>
      </c>
    </row>
    <row r="13" spans="1:9" x14ac:dyDescent="0.35">
      <c r="A13" s="5" t="s">
        <v>404</v>
      </c>
      <c r="B13" s="8" t="s">
        <v>224</v>
      </c>
      <c r="C13" s="16">
        <v>2355</v>
      </c>
      <c r="D13" s="16">
        <v>1335</v>
      </c>
      <c r="E13" s="16">
        <v>565</v>
      </c>
      <c r="F13" s="16">
        <v>460</v>
      </c>
      <c r="G13" s="17">
        <v>0.56999999999999995</v>
      </c>
      <c r="H13" s="17">
        <v>0.24</v>
      </c>
      <c r="I13" s="18">
        <v>0.19</v>
      </c>
    </row>
    <row r="14" spans="1:9" x14ac:dyDescent="0.35">
      <c r="A14" s="5" t="s">
        <v>404</v>
      </c>
      <c r="B14" s="8" t="s">
        <v>225</v>
      </c>
      <c r="C14" s="16">
        <v>3915</v>
      </c>
      <c r="D14" s="16">
        <v>2080</v>
      </c>
      <c r="E14" s="16">
        <v>1005</v>
      </c>
      <c r="F14" s="16">
        <v>830</v>
      </c>
      <c r="G14" s="17">
        <v>0.53</v>
      </c>
      <c r="H14" s="17">
        <v>0.26</v>
      </c>
      <c r="I14" s="18">
        <v>0.21</v>
      </c>
    </row>
    <row r="15" spans="1:9" x14ac:dyDescent="0.35">
      <c r="A15" s="5" t="s">
        <v>404</v>
      </c>
      <c r="B15" s="8" t="s">
        <v>226</v>
      </c>
      <c r="C15" s="16">
        <v>6805</v>
      </c>
      <c r="D15" s="16">
        <v>3470</v>
      </c>
      <c r="E15" s="16">
        <v>1825</v>
      </c>
      <c r="F15" s="16">
        <v>1515</v>
      </c>
      <c r="G15" s="17">
        <v>0.51</v>
      </c>
      <c r="H15" s="17">
        <v>0.27</v>
      </c>
      <c r="I15" s="18">
        <v>0.22</v>
      </c>
    </row>
    <row r="16" spans="1:9" x14ac:dyDescent="0.35">
      <c r="A16" s="5" t="s">
        <v>404</v>
      </c>
      <c r="B16" s="8" t="s">
        <v>227</v>
      </c>
      <c r="C16" s="16">
        <v>14120</v>
      </c>
      <c r="D16" s="16">
        <v>6100</v>
      </c>
      <c r="E16" s="16">
        <v>4175</v>
      </c>
      <c r="F16" s="16">
        <v>3840</v>
      </c>
      <c r="G16" s="17">
        <v>0.43</v>
      </c>
      <c r="H16" s="17">
        <v>0.3</v>
      </c>
      <c r="I16" s="18">
        <v>0.27</v>
      </c>
    </row>
    <row r="17" spans="1:9" x14ac:dyDescent="0.35">
      <c r="A17" s="5" t="s">
        <v>404</v>
      </c>
      <c r="B17" s="8" t="s">
        <v>228</v>
      </c>
      <c r="C17" s="16">
        <v>23680</v>
      </c>
      <c r="D17" s="16">
        <v>9300</v>
      </c>
      <c r="E17" s="16">
        <v>7270</v>
      </c>
      <c r="F17" s="16">
        <v>7110</v>
      </c>
      <c r="G17" s="17">
        <v>0.39</v>
      </c>
      <c r="H17" s="17">
        <v>0.31</v>
      </c>
      <c r="I17" s="18">
        <v>0.3</v>
      </c>
    </row>
    <row r="18" spans="1:9" x14ac:dyDescent="0.35">
      <c r="A18" s="5" t="s">
        <v>404</v>
      </c>
      <c r="B18" s="8" t="s">
        <v>229</v>
      </c>
      <c r="C18" s="16">
        <v>33320</v>
      </c>
      <c r="D18" s="16">
        <v>12395</v>
      </c>
      <c r="E18" s="16">
        <v>10500</v>
      </c>
      <c r="F18" s="16">
        <v>10425</v>
      </c>
      <c r="G18" s="17">
        <v>0.37</v>
      </c>
      <c r="H18" s="17">
        <v>0.32</v>
      </c>
      <c r="I18" s="18">
        <v>0.31</v>
      </c>
    </row>
    <row r="19" spans="1:9" x14ac:dyDescent="0.35">
      <c r="A19" s="5" t="s">
        <v>404</v>
      </c>
      <c r="B19" s="8" t="s">
        <v>230</v>
      </c>
      <c r="C19" s="16">
        <v>45835</v>
      </c>
      <c r="D19" s="16">
        <v>16505</v>
      </c>
      <c r="E19" s="16">
        <v>14555</v>
      </c>
      <c r="F19" s="16">
        <v>14780</v>
      </c>
      <c r="G19" s="17">
        <v>0.36</v>
      </c>
      <c r="H19" s="17">
        <v>0.32</v>
      </c>
      <c r="I19" s="18">
        <v>0.32</v>
      </c>
    </row>
    <row r="20" spans="1:9" x14ac:dyDescent="0.35">
      <c r="A20" s="5" t="s">
        <v>404</v>
      </c>
      <c r="B20" s="8" t="s">
        <v>231</v>
      </c>
      <c r="C20" s="16">
        <v>55595</v>
      </c>
      <c r="D20" s="16">
        <v>19535</v>
      </c>
      <c r="E20" s="16">
        <v>17850</v>
      </c>
      <c r="F20" s="16">
        <v>18210</v>
      </c>
      <c r="G20" s="17">
        <v>0.35</v>
      </c>
      <c r="H20" s="17">
        <v>0.32</v>
      </c>
      <c r="I20" s="18">
        <v>0.33</v>
      </c>
    </row>
    <row r="21" spans="1:9" x14ac:dyDescent="0.35">
      <c r="A21" s="5" t="s">
        <v>404</v>
      </c>
      <c r="B21" s="8" t="s">
        <v>232</v>
      </c>
      <c r="C21" s="16">
        <v>68040</v>
      </c>
      <c r="D21" s="16">
        <v>23375</v>
      </c>
      <c r="E21" s="16">
        <v>22135</v>
      </c>
      <c r="F21" s="16">
        <v>22525</v>
      </c>
      <c r="G21" s="17">
        <v>0.34</v>
      </c>
      <c r="H21" s="17">
        <v>0.33</v>
      </c>
      <c r="I21" s="18">
        <v>0.33</v>
      </c>
    </row>
    <row r="22" spans="1:9" x14ac:dyDescent="0.35">
      <c r="A22" s="5" t="s">
        <v>404</v>
      </c>
      <c r="B22" s="8" t="s">
        <v>233</v>
      </c>
      <c r="C22" s="16">
        <v>81435</v>
      </c>
      <c r="D22" s="16">
        <v>27420</v>
      </c>
      <c r="E22" s="16">
        <v>26780</v>
      </c>
      <c r="F22" s="16">
        <v>27235</v>
      </c>
      <c r="G22" s="17">
        <v>0.34</v>
      </c>
      <c r="H22" s="17">
        <v>0.33</v>
      </c>
      <c r="I22" s="18">
        <v>0.33</v>
      </c>
    </row>
    <row r="23" spans="1:9" x14ac:dyDescent="0.35">
      <c r="A23" s="5" t="s">
        <v>404</v>
      </c>
      <c r="B23" s="8" t="s">
        <v>234</v>
      </c>
      <c r="C23" s="16">
        <v>93965</v>
      </c>
      <c r="D23" s="16">
        <v>31195</v>
      </c>
      <c r="E23" s="16">
        <v>30915</v>
      </c>
      <c r="F23" s="16">
        <v>31855</v>
      </c>
      <c r="G23" s="17">
        <v>0.33</v>
      </c>
      <c r="H23" s="17">
        <v>0.33</v>
      </c>
      <c r="I23" s="18">
        <v>0.34</v>
      </c>
    </row>
    <row r="24" spans="1:9" x14ac:dyDescent="0.35">
      <c r="A24" s="5" t="s">
        <v>404</v>
      </c>
      <c r="B24" s="8" t="s">
        <v>235</v>
      </c>
      <c r="C24" s="16">
        <v>107225</v>
      </c>
      <c r="D24" s="16">
        <v>35210</v>
      </c>
      <c r="E24" s="16">
        <v>35265</v>
      </c>
      <c r="F24" s="16">
        <v>36755</v>
      </c>
      <c r="G24" s="17">
        <v>0.33</v>
      </c>
      <c r="H24" s="17">
        <v>0.33</v>
      </c>
      <c r="I24" s="18">
        <v>0.34</v>
      </c>
    </row>
    <row r="25" spans="1:9" x14ac:dyDescent="0.35">
      <c r="A25" s="5" t="s">
        <v>404</v>
      </c>
      <c r="B25" s="8" t="s">
        <v>236</v>
      </c>
      <c r="C25" s="16">
        <v>122255</v>
      </c>
      <c r="D25" s="16">
        <v>40400</v>
      </c>
      <c r="E25" s="16">
        <v>40145</v>
      </c>
      <c r="F25" s="16">
        <v>41710</v>
      </c>
      <c r="G25" s="17">
        <v>0.33</v>
      </c>
      <c r="H25" s="17">
        <v>0.33</v>
      </c>
      <c r="I25" s="18">
        <v>0.34</v>
      </c>
    </row>
    <row r="26" spans="1:9" x14ac:dyDescent="0.35">
      <c r="A26" s="5" t="s">
        <v>404</v>
      </c>
      <c r="B26" s="8" t="s">
        <v>237</v>
      </c>
      <c r="C26" s="16">
        <v>137650</v>
      </c>
      <c r="D26" s="16">
        <v>45560</v>
      </c>
      <c r="E26" s="16">
        <v>45155</v>
      </c>
      <c r="F26" s="16">
        <v>46935</v>
      </c>
      <c r="G26" s="17">
        <v>0.33</v>
      </c>
      <c r="H26" s="17">
        <v>0.33</v>
      </c>
      <c r="I26" s="18">
        <v>0.34</v>
      </c>
    </row>
    <row r="27" spans="1:9" x14ac:dyDescent="0.35">
      <c r="A27" s="5" t="s">
        <v>404</v>
      </c>
      <c r="B27" s="8" t="s">
        <v>238</v>
      </c>
      <c r="C27" s="16">
        <v>153975</v>
      </c>
      <c r="D27" s="16">
        <v>50920</v>
      </c>
      <c r="E27" s="16">
        <v>50435</v>
      </c>
      <c r="F27" s="16">
        <v>52615</v>
      </c>
      <c r="G27" s="17">
        <v>0.33</v>
      </c>
      <c r="H27" s="17">
        <v>0.33</v>
      </c>
      <c r="I27" s="18">
        <v>0.34</v>
      </c>
    </row>
    <row r="28" spans="1:9" x14ac:dyDescent="0.35">
      <c r="A28" s="5" t="s">
        <v>404</v>
      </c>
      <c r="B28" s="8" t="s">
        <v>239</v>
      </c>
      <c r="C28" s="16">
        <v>170610</v>
      </c>
      <c r="D28" s="16">
        <v>57360</v>
      </c>
      <c r="E28" s="16">
        <v>55750</v>
      </c>
      <c r="F28" s="16">
        <v>57500</v>
      </c>
      <c r="G28" s="17">
        <v>0.34</v>
      </c>
      <c r="H28" s="17">
        <v>0.33</v>
      </c>
      <c r="I28" s="18">
        <v>0.34</v>
      </c>
    </row>
    <row r="29" spans="1:9" x14ac:dyDescent="0.35">
      <c r="A29" s="5" t="s">
        <v>404</v>
      </c>
      <c r="B29" s="8" t="s">
        <v>240</v>
      </c>
      <c r="C29" s="16">
        <v>192865</v>
      </c>
      <c r="D29" s="16">
        <v>66885</v>
      </c>
      <c r="E29" s="16">
        <v>62510</v>
      </c>
      <c r="F29" s="16">
        <v>63470</v>
      </c>
      <c r="G29" s="17">
        <v>0.35</v>
      </c>
      <c r="H29" s="17">
        <v>0.32</v>
      </c>
      <c r="I29" s="18">
        <v>0.33</v>
      </c>
    </row>
    <row r="30" spans="1:9" x14ac:dyDescent="0.35">
      <c r="A30" s="5" t="s">
        <v>404</v>
      </c>
      <c r="B30" s="8" t="s">
        <v>241</v>
      </c>
      <c r="C30" s="16">
        <v>213710</v>
      </c>
      <c r="D30" s="16">
        <v>76140</v>
      </c>
      <c r="E30" s="16">
        <v>68650</v>
      </c>
      <c r="F30" s="16">
        <v>68920</v>
      </c>
      <c r="G30" s="17">
        <v>0.36</v>
      </c>
      <c r="H30" s="17">
        <v>0.32</v>
      </c>
      <c r="I30" s="18">
        <v>0.32</v>
      </c>
    </row>
    <row r="31" spans="1:9" x14ac:dyDescent="0.35">
      <c r="A31" s="5" t="s">
        <v>404</v>
      </c>
      <c r="B31" s="8" t="s">
        <v>242</v>
      </c>
      <c r="C31" s="16">
        <v>234065</v>
      </c>
      <c r="D31" s="16">
        <v>86280</v>
      </c>
      <c r="E31" s="16">
        <v>73855</v>
      </c>
      <c r="F31" s="16">
        <v>73935</v>
      </c>
      <c r="G31" s="17">
        <v>0.37</v>
      </c>
      <c r="H31" s="17">
        <v>0.32</v>
      </c>
      <c r="I31" s="18">
        <v>0.32</v>
      </c>
    </row>
    <row r="32" spans="1:9" x14ac:dyDescent="0.35">
      <c r="A32" s="5" t="s">
        <v>404</v>
      </c>
      <c r="B32" s="8" t="s">
        <v>243</v>
      </c>
      <c r="C32" s="16">
        <v>254825</v>
      </c>
      <c r="D32" s="16">
        <v>97255</v>
      </c>
      <c r="E32" s="16">
        <v>79055</v>
      </c>
      <c r="F32" s="16">
        <v>78515</v>
      </c>
      <c r="G32" s="17">
        <v>0.38</v>
      </c>
      <c r="H32" s="17">
        <v>0.31</v>
      </c>
      <c r="I32" s="18">
        <v>0.31</v>
      </c>
    </row>
    <row r="33" spans="1:9" x14ac:dyDescent="0.35">
      <c r="A33" s="5" t="s">
        <v>404</v>
      </c>
      <c r="B33" s="8" t="s">
        <v>244</v>
      </c>
      <c r="C33" s="16">
        <v>275275</v>
      </c>
      <c r="D33" s="16">
        <v>108550</v>
      </c>
      <c r="E33" s="16">
        <v>83945</v>
      </c>
      <c r="F33" s="16">
        <v>82775</v>
      </c>
      <c r="G33" s="17">
        <v>0.39</v>
      </c>
      <c r="H33" s="17">
        <v>0.3</v>
      </c>
      <c r="I33" s="18">
        <v>0.3</v>
      </c>
    </row>
    <row r="34" spans="1:9" x14ac:dyDescent="0.35">
      <c r="A34" s="5" t="s">
        <v>404</v>
      </c>
      <c r="B34" s="8" t="s">
        <v>245</v>
      </c>
      <c r="C34" s="16">
        <v>293895</v>
      </c>
      <c r="D34" s="16">
        <v>118020</v>
      </c>
      <c r="E34" s="16">
        <v>88925</v>
      </c>
      <c r="F34" s="16">
        <v>86945</v>
      </c>
      <c r="G34" s="17">
        <v>0.4</v>
      </c>
      <c r="H34" s="17">
        <v>0.3</v>
      </c>
      <c r="I34" s="18">
        <v>0.3</v>
      </c>
    </row>
    <row r="35" spans="1:9" x14ac:dyDescent="0.35">
      <c r="A35" s="5" t="s">
        <v>404</v>
      </c>
      <c r="B35" s="8" t="s">
        <v>246</v>
      </c>
      <c r="C35" s="16">
        <v>314990</v>
      </c>
      <c r="D35" s="16">
        <v>127890</v>
      </c>
      <c r="E35" s="16">
        <v>95270</v>
      </c>
      <c r="F35" s="16">
        <v>91835</v>
      </c>
      <c r="G35" s="17">
        <v>0.41</v>
      </c>
      <c r="H35" s="17">
        <v>0.3</v>
      </c>
      <c r="I35" s="18">
        <v>0.28999999999999998</v>
      </c>
    </row>
    <row r="36" spans="1:9" x14ac:dyDescent="0.35">
      <c r="A36" s="5" t="s">
        <v>404</v>
      </c>
      <c r="B36" s="8" t="s">
        <v>247</v>
      </c>
      <c r="C36" s="16">
        <v>334975</v>
      </c>
      <c r="D36" s="16">
        <v>137765</v>
      </c>
      <c r="E36" s="16">
        <v>100720</v>
      </c>
      <c r="F36" s="16">
        <v>96490</v>
      </c>
      <c r="G36" s="17">
        <v>0.41</v>
      </c>
      <c r="H36" s="17">
        <v>0.3</v>
      </c>
      <c r="I36" s="18">
        <v>0.28999999999999998</v>
      </c>
    </row>
    <row r="37" spans="1:9" x14ac:dyDescent="0.35">
      <c r="A37" s="5" t="s">
        <v>404</v>
      </c>
      <c r="B37" s="8" t="s">
        <v>248</v>
      </c>
      <c r="C37" s="16">
        <v>354035</v>
      </c>
      <c r="D37" s="16">
        <v>146590</v>
      </c>
      <c r="E37" s="16">
        <v>106260</v>
      </c>
      <c r="F37" s="16">
        <v>101180</v>
      </c>
      <c r="G37" s="17">
        <v>0.41</v>
      </c>
      <c r="H37" s="17">
        <v>0.3</v>
      </c>
      <c r="I37" s="18">
        <v>0.28999999999999998</v>
      </c>
    </row>
    <row r="38" spans="1:9" x14ac:dyDescent="0.35">
      <c r="A38" s="5" t="s">
        <v>404</v>
      </c>
      <c r="B38" s="8" t="s">
        <v>249</v>
      </c>
      <c r="C38" s="16">
        <v>375185</v>
      </c>
      <c r="D38" s="16">
        <v>156180</v>
      </c>
      <c r="E38" s="16">
        <v>112435</v>
      </c>
      <c r="F38" s="16">
        <v>106570</v>
      </c>
      <c r="G38" s="17">
        <v>0.42</v>
      </c>
      <c r="H38" s="17">
        <v>0.3</v>
      </c>
      <c r="I38" s="18">
        <v>0.28000000000000003</v>
      </c>
    </row>
    <row r="39" spans="1:9" x14ac:dyDescent="0.35">
      <c r="A39" s="5" t="s">
        <v>404</v>
      </c>
      <c r="B39" s="8" t="s">
        <v>250</v>
      </c>
      <c r="C39" s="16">
        <v>394795</v>
      </c>
      <c r="D39" s="16">
        <v>164370</v>
      </c>
      <c r="E39" s="16">
        <v>118385</v>
      </c>
      <c r="F39" s="16">
        <v>112035</v>
      </c>
      <c r="G39" s="17">
        <v>0.42</v>
      </c>
      <c r="H39" s="17">
        <v>0.3</v>
      </c>
      <c r="I39" s="18">
        <v>0.28000000000000003</v>
      </c>
    </row>
    <row r="40" spans="1:9" x14ac:dyDescent="0.35">
      <c r="A40" s="5" t="s">
        <v>404</v>
      </c>
      <c r="B40" s="8" t="s">
        <v>251</v>
      </c>
      <c r="C40" s="16">
        <v>414220</v>
      </c>
      <c r="D40" s="16">
        <v>172015</v>
      </c>
      <c r="E40" s="16">
        <v>124630</v>
      </c>
      <c r="F40" s="16">
        <v>117575</v>
      </c>
      <c r="G40" s="17">
        <v>0.42</v>
      </c>
      <c r="H40" s="17">
        <v>0.3</v>
      </c>
      <c r="I40" s="18">
        <v>0.28000000000000003</v>
      </c>
    </row>
    <row r="41" spans="1:9" x14ac:dyDescent="0.35">
      <c r="A41" s="5" t="s">
        <v>404</v>
      </c>
      <c r="B41" s="8" t="s">
        <v>252</v>
      </c>
      <c r="C41" s="16">
        <v>433830</v>
      </c>
      <c r="D41" s="16">
        <v>179370</v>
      </c>
      <c r="E41" s="16">
        <v>131215</v>
      </c>
      <c r="F41" s="16">
        <v>123240</v>
      </c>
      <c r="G41" s="17">
        <v>0.41</v>
      </c>
      <c r="H41" s="17">
        <v>0.3</v>
      </c>
      <c r="I41" s="18">
        <v>0.28000000000000003</v>
      </c>
    </row>
    <row r="42" spans="1:9" x14ac:dyDescent="0.35">
      <c r="A42" s="5" t="s">
        <v>404</v>
      </c>
      <c r="B42" s="8" t="s">
        <v>253</v>
      </c>
      <c r="C42" s="16">
        <v>451720</v>
      </c>
      <c r="D42" s="16">
        <v>185555</v>
      </c>
      <c r="E42" s="16">
        <v>137010</v>
      </c>
      <c r="F42" s="16">
        <v>129160</v>
      </c>
      <c r="G42" s="17">
        <v>0.41</v>
      </c>
      <c r="H42" s="17">
        <v>0.3</v>
      </c>
      <c r="I42" s="18">
        <v>0.28999999999999998</v>
      </c>
    </row>
    <row r="43" spans="1:9" x14ac:dyDescent="0.35">
      <c r="A43" s="5" t="s">
        <v>404</v>
      </c>
      <c r="B43" s="8" t="s">
        <v>254</v>
      </c>
      <c r="C43" s="16">
        <v>469235</v>
      </c>
      <c r="D43" s="16">
        <v>191095</v>
      </c>
      <c r="E43" s="16">
        <v>142725</v>
      </c>
      <c r="F43" s="16">
        <v>135415</v>
      </c>
      <c r="G43" s="17">
        <v>0.41</v>
      </c>
      <c r="H43" s="17">
        <v>0.3</v>
      </c>
      <c r="I43" s="18">
        <v>0.28999999999999998</v>
      </c>
    </row>
    <row r="44" spans="1:9" x14ac:dyDescent="0.35">
      <c r="A44" s="29" t="s">
        <v>404</v>
      </c>
      <c r="B44" s="50" t="s">
        <v>255</v>
      </c>
      <c r="C44" s="30">
        <v>476295</v>
      </c>
      <c r="D44" s="30">
        <v>193140</v>
      </c>
      <c r="E44" s="30">
        <v>145015</v>
      </c>
      <c r="F44" s="30">
        <v>138140</v>
      </c>
      <c r="G44" s="31">
        <v>0.41</v>
      </c>
      <c r="H44" s="31">
        <v>0.3</v>
      </c>
      <c r="I44" s="32">
        <v>0.28999999999999998</v>
      </c>
    </row>
    <row r="45" spans="1:9" x14ac:dyDescent="0.35">
      <c r="A45" s="5" t="s">
        <v>405</v>
      </c>
      <c r="B45" s="8" t="s">
        <v>218</v>
      </c>
      <c r="C45" s="16">
        <v>5</v>
      </c>
      <c r="D45" s="16">
        <v>5</v>
      </c>
      <c r="E45" s="16" t="s">
        <v>261</v>
      </c>
      <c r="F45" s="16">
        <v>0</v>
      </c>
      <c r="G45" s="17" t="s">
        <v>261</v>
      </c>
      <c r="H45" s="17" t="s">
        <v>261</v>
      </c>
      <c r="I45" s="18">
        <v>0</v>
      </c>
    </row>
    <row r="46" spans="1:9" x14ac:dyDescent="0.35">
      <c r="A46" s="5" t="s">
        <v>405</v>
      </c>
      <c r="B46" s="8" t="s">
        <v>219</v>
      </c>
      <c r="C46" s="16">
        <v>25</v>
      </c>
      <c r="D46" s="16">
        <v>20</v>
      </c>
      <c r="E46" s="16">
        <v>5</v>
      </c>
      <c r="F46" s="16">
        <v>0</v>
      </c>
      <c r="G46" s="17">
        <v>0.88</v>
      </c>
      <c r="H46" s="17">
        <v>0.13</v>
      </c>
      <c r="I46" s="18">
        <v>0</v>
      </c>
    </row>
    <row r="47" spans="1:9" x14ac:dyDescent="0.35">
      <c r="A47" s="5" t="s">
        <v>405</v>
      </c>
      <c r="B47" s="8" t="s">
        <v>220</v>
      </c>
      <c r="C47" s="16">
        <v>85</v>
      </c>
      <c r="D47" s="16">
        <v>55</v>
      </c>
      <c r="E47" s="16">
        <v>20</v>
      </c>
      <c r="F47" s="16">
        <v>10</v>
      </c>
      <c r="G47" s="17">
        <v>0.66</v>
      </c>
      <c r="H47" s="17">
        <v>0.22</v>
      </c>
      <c r="I47" s="18">
        <v>0.12</v>
      </c>
    </row>
    <row r="48" spans="1:9" x14ac:dyDescent="0.35">
      <c r="A48" s="5" t="s">
        <v>405</v>
      </c>
      <c r="B48" s="8" t="s">
        <v>221</v>
      </c>
      <c r="C48" s="16">
        <v>230</v>
      </c>
      <c r="D48" s="16">
        <v>130</v>
      </c>
      <c r="E48" s="16">
        <v>60</v>
      </c>
      <c r="F48" s="16">
        <v>40</v>
      </c>
      <c r="G48" s="17">
        <v>0.56000000000000005</v>
      </c>
      <c r="H48" s="17">
        <v>0.27</v>
      </c>
      <c r="I48" s="18">
        <v>0.17</v>
      </c>
    </row>
    <row r="49" spans="1:9" x14ac:dyDescent="0.35">
      <c r="A49" s="5" t="s">
        <v>405</v>
      </c>
      <c r="B49" s="8" t="s">
        <v>222</v>
      </c>
      <c r="C49" s="16">
        <v>510</v>
      </c>
      <c r="D49" s="16">
        <v>265</v>
      </c>
      <c r="E49" s="16">
        <v>135</v>
      </c>
      <c r="F49" s="16">
        <v>110</v>
      </c>
      <c r="G49" s="17">
        <v>0.52</v>
      </c>
      <c r="H49" s="17">
        <v>0.27</v>
      </c>
      <c r="I49" s="18">
        <v>0.21</v>
      </c>
    </row>
    <row r="50" spans="1:9" x14ac:dyDescent="0.35">
      <c r="A50" s="5" t="s">
        <v>405</v>
      </c>
      <c r="B50" s="8" t="s">
        <v>223</v>
      </c>
      <c r="C50" s="16">
        <v>1165</v>
      </c>
      <c r="D50" s="16">
        <v>615</v>
      </c>
      <c r="E50" s="16">
        <v>315</v>
      </c>
      <c r="F50" s="16">
        <v>235</v>
      </c>
      <c r="G50" s="17">
        <v>0.53</v>
      </c>
      <c r="H50" s="17">
        <v>0.27</v>
      </c>
      <c r="I50" s="18">
        <v>0.2</v>
      </c>
    </row>
    <row r="51" spans="1:9" x14ac:dyDescent="0.35">
      <c r="A51" s="5" t="s">
        <v>405</v>
      </c>
      <c r="B51" s="8" t="s">
        <v>224</v>
      </c>
      <c r="C51" s="16">
        <v>2090</v>
      </c>
      <c r="D51" s="16">
        <v>1115</v>
      </c>
      <c r="E51" s="16">
        <v>550</v>
      </c>
      <c r="F51" s="16">
        <v>425</v>
      </c>
      <c r="G51" s="17">
        <v>0.53</v>
      </c>
      <c r="H51" s="17">
        <v>0.26</v>
      </c>
      <c r="I51" s="18">
        <v>0.2</v>
      </c>
    </row>
    <row r="52" spans="1:9" x14ac:dyDescent="0.35">
      <c r="A52" s="5" t="s">
        <v>405</v>
      </c>
      <c r="B52" s="8" t="s">
        <v>225</v>
      </c>
      <c r="C52" s="16">
        <v>3450</v>
      </c>
      <c r="D52" s="16">
        <v>1765</v>
      </c>
      <c r="E52" s="16">
        <v>940</v>
      </c>
      <c r="F52" s="16">
        <v>740</v>
      </c>
      <c r="G52" s="17">
        <v>0.51</v>
      </c>
      <c r="H52" s="17">
        <v>0.27</v>
      </c>
      <c r="I52" s="18">
        <v>0.21</v>
      </c>
    </row>
    <row r="53" spans="1:9" x14ac:dyDescent="0.35">
      <c r="A53" s="5" t="s">
        <v>405</v>
      </c>
      <c r="B53" s="8" t="s">
        <v>226</v>
      </c>
      <c r="C53" s="16">
        <v>5730</v>
      </c>
      <c r="D53" s="16">
        <v>2845</v>
      </c>
      <c r="E53" s="16">
        <v>1620</v>
      </c>
      <c r="F53" s="16">
        <v>1265</v>
      </c>
      <c r="G53" s="17">
        <v>0.5</v>
      </c>
      <c r="H53" s="17">
        <v>0.28000000000000003</v>
      </c>
      <c r="I53" s="18">
        <v>0.22</v>
      </c>
    </row>
    <row r="54" spans="1:9" x14ac:dyDescent="0.35">
      <c r="A54" s="5" t="s">
        <v>405</v>
      </c>
      <c r="B54" s="8" t="s">
        <v>227</v>
      </c>
      <c r="C54" s="16">
        <v>8345</v>
      </c>
      <c r="D54" s="16">
        <v>4020</v>
      </c>
      <c r="E54" s="16">
        <v>2490</v>
      </c>
      <c r="F54" s="16">
        <v>1840</v>
      </c>
      <c r="G54" s="17">
        <v>0.48</v>
      </c>
      <c r="H54" s="17">
        <v>0.3</v>
      </c>
      <c r="I54" s="18">
        <v>0.22</v>
      </c>
    </row>
    <row r="55" spans="1:9" x14ac:dyDescent="0.35">
      <c r="A55" s="5" t="s">
        <v>405</v>
      </c>
      <c r="B55" s="8" t="s">
        <v>228</v>
      </c>
      <c r="C55" s="16">
        <v>11655</v>
      </c>
      <c r="D55" s="16">
        <v>5390</v>
      </c>
      <c r="E55" s="16">
        <v>3590</v>
      </c>
      <c r="F55" s="16">
        <v>2675</v>
      </c>
      <c r="G55" s="17">
        <v>0.46</v>
      </c>
      <c r="H55" s="17">
        <v>0.31</v>
      </c>
      <c r="I55" s="18">
        <v>0.23</v>
      </c>
    </row>
    <row r="56" spans="1:9" x14ac:dyDescent="0.35">
      <c r="A56" s="5" t="s">
        <v>405</v>
      </c>
      <c r="B56" s="8" t="s">
        <v>229</v>
      </c>
      <c r="C56" s="16">
        <v>15605</v>
      </c>
      <c r="D56" s="16">
        <v>6925</v>
      </c>
      <c r="E56" s="16">
        <v>4915</v>
      </c>
      <c r="F56" s="16">
        <v>3760</v>
      </c>
      <c r="G56" s="17">
        <v>0.44</v>
      </c>
      <c r="H56" s="17">
        <v>0.32</v>
      </c>
      <c r="I56" s="18">
        <v>0.24</v>
      </c>
    </row>
    <row r="57" spans="1:9" x14ac:dyDescent="0.35">
      <c r="A57" s="5" t="s">
        <v>405</v>
      </c>
      <c r="B57" s="8" t="s">
        <v>230</v>
      </c>
      <c r="C57" s="16">
        <v>20555</v>
      </c>
      <c r="D57" s="16">
        <v>8790</v>
      </c>
      <c r="E57" s="16">
        <v>6505</v>
      </c>
      <c r="F57" s="16">
        <v>5260</v>
      </c>
      <c r="G57" s="17">
        <v>0.43</v>
      </c>
      <c r="H57" s="17">
        <v>0.32</v>
      </c>
      <c r="I57" s="18">
        <v>0.26</v>
      </c>
    </row>
    <row r="58" spans="1:9" x14ac:dyDescent="0.35">
      <c r="A58" s="5" t="s">
        <v>405</v>
      </c>
      <c r="B58" s="8" t="s">
        <v>231</v>
      </c>
      <c r="C58" s="16">
        <v>24485</v>
      </c>
      <c r="D58" s="16">
        <v>10125</v>
      </c>
      <c r="E58" s="16">
        <v>7845</v>
      </c>
      <c r="F58" s="16">
        <v>6510</v>
      </c>
      <c r="G58" s="17">
        <v>0.41</v>
      </c>
      <c r="H58" s="17">
        <v>0.32</v>
      </c>
      <c r="I58" s="18">
        <v>0.27</v>
      </c>
    </row>
    <row r="59" spans="1:9" x14ac:dyDescent="0.35">
      <c r="A59" s="5" t="s">
        <v>405</v>
      </c>
      <c r="B59" s="8" t="s">
        <v>232</v>
      </c>
      <c r="C59" s="16">
        <v>29815</v>
      </c>
      <c r="D59" s="16">
        <v>11820</v>
      </c>
      <c r="E59" s="16">
        <v>9675</v>
      </c>
      <c r="F59" s="16">
        <v>8320</v>
      </c>
      <c r="G59" s="17">
        <v>0.4</v>
      </c>
      <c r="H59" s="17">
        <v>0.32</v>
      </c>
      <c r="I59" s="18">
        <v>0.28000000000000003</v>
      </c>
    </row>
    <row r="60" spans="1:9" x14ac:dyDescent="0.35">
      <c r="A60" s="5" t="s">
        <v>405</v>
      </c>
      <c r="B60" s="8" t="s">
        <v>233</v>
      </c>
      <c r="C60" s="16">
        <v>36695</v>
      </c>
      <c r="D60" s="16">
        <v>13865</v>
      </c>
      <c r="E60" s="16">
        <v>12060</v>
      </c>
      <c r="F60" s="16">
        <v>10770</v>
      </c>
      <c r="G60" s="17">
        <v>0.38</v>
      </c>
      <c r="H60" s="17">
        <v>0.33</v>
      </c>
      <c r="I60" s="18">
        <v>0.28999999999999998</v>
      </c>
    </row>
    <row r="61" spans="1:9" x14ac:dyDescent="0.35">
      <c r="A61" s="5" t="s">
        <v>405</v>
      </c>
      <c r="B61" s="8" t="s">
        <v>234</v>
      </c>
      <c r="C61" s="16">
        <v>42650</v>
      </c>
      <c r="D61" s="16">
        <v>15630</v>
      </c>
      <c r="E61" s="16">
        <v>14085</v>
      </c>
      <c r="F61" s="16">
        <v>12935</v>
      </c>
      <c r="G61" s="17">
        <v>0.37</v>
      </c>
      <c r="H61" s="17">
        <v>0.33</v>
      </c>
      <c r="I61" s="18">
        <v>0.3</v>
      </c>
    </row>
    <row r="62" spans="1:9" x14ac:dyDescent="0.35">
      <c r="A62" s="5" t="s">
        <v>405</v>
      </c>
      <c r="B62" s="8" t="s">
        <v>235</v>
      </c>
      <c r="C62" s="16">
        <v>49980</v>
      </c>
      <c r="D62" s="16">
        <v>17725</v>
      </c>
      <c r="E62" s="16">
        <v>16435</v>
      </c>
      <c r="F62" s="16">
        <v>15820</v>
      </c>
      <c r="G62" s="17">
        <v>0.35</v>
      </c>
      <c r="H62" s="17">
        <v>0.33</v>
      </c>
      <c r="I62" s="18">
        <v>0.32</v>
      </c>
    </row>
    <row r="63" spans="1:9" x14ac:dyDescent="0.35">
      <c r="A63" s="5" t="s">
        <v>405</v>
      </c>
      <c r="B63" s="8" t="s">
        <v>236</v>
      </c>
      <c r="C63" s="16">
        <v>56255</v>
      </c>
      <c r="D63" s="16">
        <v>19370</v>
      </c>
      <c r="E63" s="16">
        <v>18550</v>
      </c>
      <c r="F63" s="16">
        <v>18335</v>
      </c>
      <c r="G63" s="17">
        <v>0.34</v>
      </c>
      <c r="H63" s="17">
        <v>0.33</v>
      </c>
      <c r="I63" s="18">
        <v>0.33</v>
      </c>
    </row>
    <row r="64" spans="1:9" x14ac:dyDescent="0.35">
      <c r="A64" s="5" t="s">
        <v>405</v>
      </c>
      <c r="B64" s="8" t="s">
        <v>237</v>
      </c>
      <c r="C64" s="16">
        <v>62795</v>
      </c>
      <c r="D64" s="16">
        <v>21170</v>
      </c>
      <c r="E64" s="16">
        <v>20750</v>
      </c>
      <c r="F64" s="16">
        <v>20870</v>
      </c>
      <c r="G64" s="17">
        <v>0.34</v>
      </c>
      <c r="H64" s="17">
        <v>0.33</v>
      </c>
      <c r="I64" s="18">
        <v>0.33</v>
      </c>
    </row>
    <row r="65" spans="1:9" x14ac:dyDescent="0.35">
      <c r="A65" s="5" t="s">
        <v>405</v>
      </c>
      <c r="B65" s="8" t="s">
        <v>238</v>
      </c>
      <c r="C65" s="16">
        <v>70860</v>
      </c>
      <c r="D65" s="16">
        <v>23225</v>
      </c>
      <c r="E65" s="16">
        <v>23455</v>
      </c>
      <c r="F65" s="16">
        <v>24180</v>
      </c>
      <c r="G65" s="17">
        <v>0.33</v>
      </c>
      <c r="H65" s="17">
        <v>0.33</v>
      </c>
      <c r="I65" s="18">
        <v>0.34</v>
      </c>
    </row>
    <row r="66" spans="1:9" x14ac:dyDescent="0.35">
      <c r="A66" s="5" t="s">
        <v>405</v>
      </c>
      <c r="B66" s="8" t="s">
        <v>239</v>
      </c>
      <c r="C66" s="16">
        <v>76535</v>
      </c>
      <c r="D66" s="16">
        <v>24595</v>
      </c>
      <c r="E66" s="16">
        <v>25385</v>
      </c>
      <c r="F66" s="16">
        <v>26560</v>
      </c>
      <c r="G66" s="17">
        <v>0.32</v>
      </c>
      <c r="H66" s="17">
        <v>0.33</v>
      </c>
      <c r="I66" s="18">
        <v>0.35</v>
      </c>
    </row>
    <row r="67" spans="1:9" x14ac:dyDescent="0.35">
      <c r="A67" s="5" t="s">
        <v>405</v>
      </c>
      <c r="B67" s="8" t="s">
        <v>240</v>
      </c>
      <c r="C67" s="16">
        <v>83295</v>
      </c>
      <c r="D67" s="16">
        <v>26140</v>
      </c>
      <c r="E67" s="16">
        <v>27620</v>
      </c>
      <c r="F67" s="16">
        <v>29535</v>
      </c>
      <c r="G67" s="17">
        <v>0.31</v>
      </c>
      <c r="H67" s="17">
        <v>0.33</v>
      </c>
      <c r="I67" s="18">
        <v>0.35</v>
      </c>
    </row>
    <row r="68" spans="1:9" x14ac:dyDescent="0.35">
      <c r="A68" s="5" t="s">
        <v>405</v>
      </c>
      <c r="B68" s="8" t="s">
        <v>241</v>
      </c>
      <c r="C68" s="16">
        <v>90055</v>
      </c>
      <c r="D68" s="16">
        <v>27705</v>
      </c>
      <c r="E68" s="16">
        <v>29825</v>
      </c>
      <c r="F68" s="16">
        <v>32525</v>
      </c>
      <c r="G68" s="17">
        <v>0.31</v>
      </c>
      <c r="H68" s="17">
        <v>0.33</v>
      </c>
      <c r="I68" s="18">
        <v>0.36</v>
      </c>
    </row>
    <row r="69" spans="1:9" x14ac:dyDescent="0.35">
      <c r="A69" s="5" t="s">
        <v>405</v>
      </c>
      <c r="B69" s="8" t="s">
        <v>242</v>
      </c>
      <c r="C69" s="16">
        <v>95430</v>
      </c>
      <c r="D69" s="16">
        <v>28870</v>
      </c>
      <c r="E69" s="16">
        <v>31505</v>
      </c>
      <c r="F69" s="16">
        <v>35050</v>
      </c>
      <c r="G69" s="17">
        <v>0.3</v>
      </c>
      <c r="H69" s="17">
        <v>0.33</v>
      </c>
      <c r="I69" s="18">
        <v>0.37</v>
      </c>
    </row>
    <row r="70" spans="1:9" x14ac:dyDescent="0.35">
      <c r="A70" s="5" t="s">
        <v>405</v>
      </c>
      <c r="B70" s="8" t="s">
        <v>243</v>
      </c>
      <c r="C70" s="16">
        <v>100405</v>
      </c>
      <c r="D70" s="16">
        <v>29930</v>
      </c>
      <c r="E70" s="16">
        <v>33100</v>
      </c>
      <c r="F70" s="16">
        <v>37375</v>
      </c>
      <c r="G70" s="17">
        <v>0.3</v>
      </c>
      <c r="H70" s="17">
        <v>0.33</v>
      </c>
      <c r="I70" s="18">
        <v>0.37</v>
      </c>
    </row>
    <row r="71" spans="1:9" x14ac:dyDescent="0.35">
      <c r="A71" s="5" t="s">
        <v>405</v>
      </c>
      <c r="B71" s="8" t="s">
        <v>244</v>
      </c>
      <c r="C71" s="16">
        <v>105360</v>
      </c>
      <c r="D71" s="16">
        <v>31050</v>
      </c>
      <c r="E71" s="16">
        <v>34750</v>
      </c>
      <c r="F71" s="16">
        <v>39555</v>
      </c>
      <c r="G71" s="17">
        <v>0.28999999999999998</v>
      </c>
      <c r="H71" s="17">
        <v>0.33</v>
      </c>
      <c r="I71" s="18">
        <v>0.38</v>
      </c>
    </row>
    <row r="72" spans="1:9" x14ac:dyDescent="0.35">
      <c r="A72" s="5" t="s">
        <v>405</v>
      </c>
      <c r="B72" s="8" t="s">
        <v>245</v>
      </c>
      <c r="C72" s="16">
        <v>110150</v>
      </c>
      <c r="D72" s="16">
        <v>32135</v>
      </c>
      <c r="E72" s="16">
        <v>36350</v>
      </c>
      <c r="F72" s="16">
        <v>41665</v>
      </c>
      <c r="G72" s="17">
        <v>0.28999999999999998</v>
      </c>
      <c r="H72" s="17">
        <v>0.33</v>
      </c>
      <c r="I72" s="18">
        <v>0.38</v>
      </c>
    </row>
    <row r="73" spans="1:9" x14ac:dyDescent="0.35">
      <c r="A73" s="5" t="s">
        <v>405</v>
      </c>
      <c r="B73" s="8" t="s">
        <v>246</v>
      </c>
      <c r="C73" s="16">
        <v>115185</v>
      </c>
      <c r="D73" s="16">
        <v>33345</v>
      </c>
      <c r="E73" s="16">
        <v>37995</v>
      </c>
      <c r="F73" s="16">
        <v>43845</v>
      </c>
      <c r="G73" s="17">
        <v>0.28999999999999998</v>
      </c>
      <c r="H73" s="17">
        <v>0.33</v>
      </c>
      <c r="I73" s="18">
        <v>0.38</v>
      </c>
    </row>
    <row r="74" spans="1:9" x14ac:dyDescent="0.35">
      <c r="A74" s="5" t="s">
        <v>405</v>
      </c>
      <c r="B74" s="8" t="s">
        <v>247</v>
      </c>
      <c r="C74" s="16">
        <v>120280</v>
      </c>
      <c r="D74" s="16">
        <v>34490</v>
      </c>
      <c r="E74" s="16">
        <v>39645</v>
      </c>
      <c r="F74" s="16">
        <v>46140</v>
      </c>
      <c r="G74" s="17">
        <v>0.28999999999999998</v>
      </c>
      <c r="H74" s="17">
        <v>0.33</v>
      </c>
      <c r="I74" s="18">
        <v>0.38</v>
      </c>
    </row>
    <row r="75" spans="1:9" x14ac:dyDescent="0.35">
      <c r="A75" s="5" t="s">
        <v>405</v>
      </c>
      <c r="B75" s="8" t="s">
        <v>248</v>
      </c>
      <c r="C75" s="16">
        <v>125165</v>
      </c>
      <c r="D75" s="16">
        <v>35565</v>
      </c>
      <c r="E75" s="16">
        <v>41310</v>
      </c>
      <c r="F75" s="16">
        <v>48290</v>
      </c>
      <c r="G75" s="17">
        <v>0.28000000000000003</v>
      </c>
      <c r="H75" s="17">
        <v>0.33</v>
      </c>
      <c r="I75" s="18">
        <v>0.39</v>
      </c>
    </row>
    <row r="76" spans="1:9" x14ac:dyDescent="0.35">
      <c r="A76" s="5" t="s">
        <v>405</v>
      </c>
      <c r="B76" s="8" t="s">
        <v>249</v>
      </c>
      <c r="C76" s="16">
        <v>130555</v>
      </c>
      <c r="D76" s="16">
        <v>36715</v>
      </c>
      <c r="E76" s="16">
        <v>43030</v>
      </c>
      <c r="F76" s="16">
        <v>50805</v>
      </c>
      <c r="G76" s="17">
        <v>0.28000000000000003</v>
      </c>
      <c r="H76" s="17">
        <v>0.33</v>
      </c>
      <c r="I76" s="18">
        <v>0.39</v>
      </c>
    </row>
    <row r="77" spans="1:9" x14ac:dyDescent="0.35">
      <c r="A77" s="5" t="s">
        <v>405</v>
      </c>
      <c r="B77" s="8" t="s">
        <v>250</v>
      </c>
      <c r="C77" s="16">
        <v>136005</v>
      </c>
      <c r="D77" s="16">
        <v>37880</v>
      </c>
      <c r="E77" s="16">
        <v>44790</v>
      </c>
      <c r="F77" s="16">
        <v>53340</v>
      </c>
      <c r="G77" s="17">
        <v>0.28000000000000003</v>
      </c>
      <c r="H77" s="17">
        <v>0.33</v>
      </c>
      <c r="I77" s="18">
        <v>0.39</v>
      </c>
    </row>
    <row r="78" spans="1:9" x14ac:dyDescent="0.35">
      <c r="A78" s="5" t="s">
        <v>405</v>
      </c>
      <c r="B78" s="8" t="s">
        <v>251</v>
      </c>
      <c r="C78" s="16">
        <v>140725</v>
      </c>
      <c r="D78" s="16">
        <v>38935</v>
      </c>
      <c r="E78" s="16">
        <v>46300</v>
      </c>
      <c r="F78" s="16">
        <v>55495</v>
      </c>
      <c r="G78" s="17">
        <v>0.28000000000000003</v>
      </c>
      <c r="H78" s="17">
        <v>0.33</v>
      </c>
      <c r="I78" s="18">
        <v>0.39</v>
      </c>
    </row>
    <row r="79" spans="1:9" x14ac:dyDescent="0.35">
      <c r="A79" s="5" t="s">
        <v>405</v>
      </c>
      <c r="B79" s="8" t="s">
        <v>252</v>
      </c>
      <c r="C79" s="16">
        <v>145205</v>
      </c>
      <c r="D79" s="16">
        <v>39805</v>
      </c>
      <c r="E79" s="16">
        <v>47735</v>
      </c>
      <c r="F79" s="16">
        <v>57670</v>
      </c>
      <c r="G79" s="17">
        <v>0.27</v>
      </c>
      <c r="H79" s="17">
        <v>0.33</v>
      </c>
      <c r="I79" s="18">
        <v>0.4</v>
      </c>
    </row>
    <row r="80" spans="1:9" x14ac:dyDescent="0.35">
      <c r="A80" s="5" t="s">
        <v>405</v>
      </c>
      <c r="B80" s="8" t="s">
        <v>253</v>
      </c>
      <c r="C80" s="16">
        <v>149715</v>
      </c>
      <c r="D80" s="16">
        <v>40765</v>
      </c>
      <c r="E80" s="16">
        <v>49170</v>
      </c>
      <c r="F80" s="16">
        <v>59775</v>
      </c>
      <c r="G80" s="17">
        <v>0.27</v>
      </c>
      <c r="H80" s="17">
        <v>0.33</v>
      </c>
      <c r="I80" s="18">
        <v>0.4</v>
      </c>
    </row>
    <row r="81" spans="1:9" x14ac:dyDescent="0.35">
      <c r="A81" s="5" t="s">
        <v>405</v>
      </c>
      <c r="B81" s="8" t="s">
        <v>254</v>
      </c>
      <c r="C81" s="16">
        <v>154095</v>
      </c>
      <c r="D81" s="16">
        <v>41685</v>
      </c>
      <c r="E81" s="16">
        <v>50510</v>
      </c>
      <c r="F81" s="16">
        <v>61900</v>
      </c>
      <c r="G81" s="17">
        <v>0.27</v>
      </c>
      <c r="H81" s="17">
        <v>0.33</v>
      </c>
      <c r="I81" s="18">
        <v>0.4</v>
      </c>
    </row>
    <row r="82" spans="1:9" x14ac:dyDescent="0.35">
      <c r="A82" s="29" t="s">
        <v>405</v>
      </c>
      <c r="B82" s="50" t="s">
        <v>255</v>
      </c>
      <c r="C82" s="30">
        <v>157700</v>
      </c>
      <c r="D82" s="30">
        <v>42460</v>
      </c>
      <c r="E82" s="30">
        <v>51590</v>
      </c>
      <c r="F82" s="30">
        <v>63650</v>
      </c>
      <c r="G82" s="31">
        <v>0.27</v>
      </c>
      <c r="H82" s="31">
        <v>0.33</v>
      </c>
      <c r="I82" s="32">
        <v>0.4</v>
      </c>
    </row>
    <row r="83" spans="1:9" x14ac:dyDescent="0.35">
      <c r="A83" s="5" t="s">
        <v>406</v>
      </c>
      <c r="B83" s="8" t="s">
        <v>218</v>
      </c>
      <c r="C83" s="16">
        <v>0</v>
      </c>
      <c r="D83" s="16">
        <v>0</v>
      </c>
      <c r="E83" s="16">
        <v>0</v>
      </c>
      <c r="F83" s="16">
        <v>0</v>
      </c>
      <c r="G83" s="17" t="s">
        <v>372</v>
      </c>
      <c r="H83" s="17" t="s">
        <v>372</v>
      </c>
      <c r="I83" s="18" t="s">
        <v>372</v>
      </c>
    </row>
    <row r="84" spans="1:9" x14ac:dyDescent="0.35">
      <c r="A84" s="5" t="s">
        <v>406</v>
      </c>
      <c r="B84" s="8" t="s">
        <v>219</v>
      </c>
      <c r="C84" s="16">
        <v>0</v>
      </c>
      <c r="D84" s="16">
        <v>0</v>
      </c>
      <c r="E84" s="16">
        <v>0</v>
      </c>
      <c r="F84" s="16">
        <v>0</v>
      </c>
      <c r="G84" s="17" t="s">
        <v>372</v>
      </c>
      <c r="H84" s="17" t="s">
        <v>372</v>
      </c>
      <c r="I84" s="18" t="s">
        <v>372</v>
      </c>
    </row>
    <row r="85" spans="1:9" x14ac:dyDescent="0.35">
      <c r="A85" s="5" t="s">
        <v>406</v>
      </c>
      <c r="B85" s="8" t="s">
        <v>220</v>
      </c>
      <c r="C85" s="16">
        <v>0</v>
      </c>
      <c r="D85" s="16">
        <v>0</v>
      </c>
      <c r="E85" s="16">
        <v>0</v>
      </c>
      <c r="F85" s="16">
        <v>0</v>
      </c>
      <c r="G85" s="17" t="s">
        <v>372</v>
      </c>
      <c r="H85" s="17" t="s">
        <v>372</v>
      </c>
      <c r="I85" s="18" t="s">
        <v>372</v>
      </c>
    </row>
    <row r="86" spans="1:9" x14ac:dyDescent="0.35">
      <c r="A86" s="5" t="s">
        <v>406</v>
      </c>
      <c r="B86" s="8" t="s">
        <v>221</v>
      </c>
      <c r="C86" s="16">
        <v>0</v>
      </c>
      <c r="D86" s="16">
        <v>0</v>
      </c>
      <c r="E86" s="16">
        <v>0</v>
      </c>
      <c r="F86" s="16">
        <v>0</v>
      </c>
      <c r="G86" s="17" t="s">
        <v>372</v>
      </c>
      <c r="H86" s="17" t="s">
        <v>372</v>
      </c>
      <c r="I86" s="18" t="s">
        <v>372</v>
      </c>
    </row>
    <row r="87" spans="1:9" x14ac:dyDescent="0.35">
      <c r="A87" s="5" t="s">
        <v>406</v>
      </c>
      <c r="B87" s="8" t="s">
        <v>222</v>
      </c>
      <c r="C87" s="16" t="s">
        <v>261</v>
      </c>
      <c r="D87" s="16" t="s">
        <v>261</v>
      </c>
      <c r="E87" s="16">
        <v>0</v>
      </c>
      <c r="F87" s="16">
        <v>0</v>
      </c>
      <c r="G87" s="17" t="s">
        <v>261</v>
      </c>
      <c r="H87" s="17">
        <v>0</v>
      </c>
      <c r="I87" s="18">
        <v>0</v>
      </c>
    </row>
    <row r="88" spans="1:9" x14ac:dyDescent="0.35">
      <c r="A88" s="5" t="s">
        <v>406</v>
      </c>
      <c r="B88" s="8" t="s">
        <v>223</v>
      </c>
      <c r="C88" s="16">
        <v>30</v>
      </c>
      <c r="D88" s="16">
        <v>10</v>
      </c>
      <c r="E88" s="16">
        <v>5</v>
      </c>
      <c r="F88" s="16">
        <v>15</v>
      </c>
      <c r="G88" s="17">
        <v>0.38</v>
      </c>
      <c r="H88" s="17">
        <v>0.1</v>
      </c>
      <c r="I88" s="18">
        <v>0.52</v>
      </c>
    </row>
    <row r="89" spans="1:9" x14ac:dyDescent="0.35">
      <c r="A89" s="5" t="s">
        <v>406</v>
      </c>
      <c r="B89" s="8" t="s">
        <v>224</v>
      </c>
      <c r="C89" s="16">
        <v>265</v>
      </c>
      <c r="D89" s="16">
        <v>220</v>
      </c>
      <c r="E89" s="16">
        <v>15</v>
      </c>
      <c r="F89" s="16">
        <v>35</v>
      </c>
      <c r="G89" s="17">
        <v>0.82</v>
      </c>
      <c r="H89" s="17">
        <v>0.05</v>
      </c>
      <c r="I89" s="18">
        <v>0.13</v>
      </c>
    </row>
    <row r="90" spans="1:9" x14ac:dyDescent="0.35">
      <c r="A90" s="5" t="s">
        <v>406</v>
      </c>
      <c r="B90" s="8" t="s">
        <v>225</v>
      </c>
      <c r="C90" s="16">
        <v>465</v>
      </c>
      <c r="D90" s="16">
        <v>315</v>
      </c>
      <c r="E90" s="16">
        <v>60</v>
      </c>
      <c r="F90" s="16">
        <v>85</v>
      </c>
      <c r="G90" s="17">
        <v>0.68</v>
      </c>
      <c r="H90" s="17">
        <v>0.13</v>
      </c>
      <c r="I90" s="18">
        <v>0.19</v>
      </c>
    </row>
    <row r="91" spans="1:9" x14ac:dyDescent="0.35">
      <c r="A91" s="5" t="s">
        <v>406</v>
      </c>
      <c r="B91" s="8" t="s">
        <v>226</v>
      </c>
      <c r="C91" s="16">
        <v>1080</v>
      </c>
      <c r="D91" s="16">
        <v>625</v>
      </c>
      <c r="E91" s="16">
        <v>205</v>
      </c>
      <c r="F91" s="16">
        <v>255</v>
      </c>
      <c r="G91" s="17">
        <v>0.57999999999999996</v>
      </c>
      <c r="H91" s="17">
        <v>0.19</v>
      </c>
      <c r="I91" s="18">
        <v>0.23</v>
      </c>
    </row>
    <row r="92" spans="1:9" x14ac:dyDescent="0.35">
      <c r="A92" s="5" t="s">
        <v>406</v>
      </c>
      <c r="B92" s="8" t="s">
        <v>227</v>
      </c>
      <c r="C92" s="16">
        <v>5775</v>
      </c>
      <c r="D92" s="16">
        <v>2085</v>
      </c>
      <c r="E92" s="16">
        <v>1690</v>
      </c>
      <c r="F92" s="16">
        <v>2000</v>
      </c>
      <c r="G92" s="17">
        <v>0.36</v>
      </c>
      <c r="H92" s="17">
        <v>0.28999999999999998</v>
      </c>
      <c r="I92" s="18">
        <v>0.35</v>
      </c>
    </row>
    <row r="93" spans="1:9" x14ac:dyDescent="0.35">
      <c r="A93" s="5" t="s">
        <v>406</v>
      </c>
      <c r="B93" s="8" t="s">
        <v>228</v>
      </c>
      <c r="C93" s="16">
        <v>12025</v>
      </c>
      <c r="D93" s="16">
        <v>3910</v>
      </c>
      <c r="E93" s="16">
        <v>3680</v>
      </c>
      <c r="F93" s="16">
        <v>4435</v>
      </c>
      <c r="G93" s="17">
        <v>0.33</v>
      </c>
      <c r="H93" s="17">
        <v>0.31</v>
      </c>
      <c r="I93" s="18">
        <v>0.37</v>
      </c>
    </row>
    <row r="94" spans="1:9" x14ac:dyDescent="0.35">
      <c r="A94" s="5" t="s">
        <v>406</v>
      </c>
      <c r="B94" s="8" t="s">
        <v>229</v>
      </c>
      <c r="C94" s="16">
        <v>17720</v>
      </c>
      <c r="D94" s="16">
        <v>5470</v>
      </c>
      <c r="E94" s="16">
        <v>5585</v>
      </c>
      <c r="F94" s="16">
        <v>6665</v>
      </c>
      <c r="G94" s="17">
        <v>0.31</v>
      </c>
      <c r="H94" s="17">
        <v>0.32</v>
      </c>
      <c r="I94" s="18">
        <v>0.38</v>
      </c>
    </row>
    <row r="95" spans="1:9" x14ac:dyDescent="0.35">
      <c r="A95" s="5" t="s">
        <v>406</v>
      </c>
      <c r="B95" s="8" t="s">
        <v>230</v>
      </c>
      <c r="C95" s="16">
        <v>25285</v>
      </c>
      <c r="D95" s="16">
        <v>7715</v>
      </c>
      <c r="E95" s="16">
        <v>8050</v>
      </c>
      <c r="F95" s="16">
        <v>9520</v>
      </c>
      <c r="G95" s="17">
        <v>0.31</v>
      </c>
      <c r="H95" s="17">
        <v>0.32</v>
      </c>
      <c r="I95" s="18">
        <v>0.38</v>
      </c>
    </row>
    <row r="96" spans="1:9" x14ac:dyDescent="0.35">
      <c r="A96" s="5" t="s">
        <v>406</v>
      </c>
      <c r="B96" s="8" t="s">
        <v>231</v>
      </c>
      <c r="C96" s="16">
        <v>31110</v>
      </c>
      <c r="D96" s="16">
        <v>9410</v>
      </c>
      <c r="E96" s="16">
        <v>10005</v>
      </c>
      <c r="F96" s="16">
        <v>11695</v>
      </c>
      <c r="G96" s="17">
        <v>0.3</v>
      </c>
      <c r="H96" s="17">
        <v>0.32</v>
      </c>
      <c r="I96" s="18">
        <v>0.38</v>
      </c>
    </row>
    <row r="97" spans="1:9" x14ac:dyDescent="0.35">
      <c r="A97" s="5" t="s">
        <v>406</v>
      </c>
      <c r="B97" s="8" t="s">
        <v>232</v>
      </c>
      <c r="C97" s="16">
        <v>38225</v>
      </c>
      <c r="D97" s="16">
        <v>11560</v>
      </c>
      <c r="E97" s="16">
        <v>12460</v>
      </c>
      <c r="F97" s="16">
        <v>14205</v>
      </c>
      <c r="G97" s="17">
        <v>0.3</v>
      </c>
      <c r="H97" s="17">
        <v>0.33</v>
      </c>
      <c r="I97" s="18">
        <v>0.37</v>
      </c>
    </row>
    <row r="98" spans="1:9" x14ac:dyDescent="0.35">
      <c r="A98" s="5" t="s">
        <v>406</v>
      </c>
      <c r="B98" s="8" t="s">
        <v>233</v>
      </c>
      <c r="C98" s="16">
        <v>44740</v>
      </c>
      <c r="D98" s="16">
        <v>13560</v>
      </c>
      <c r="E98" s="16">
        <v>14720</v>
      </c>
      <c r="F98" s="16">
        <v>16465</v>
      </c>
      <c r="G98" s="17">
        <v>0.3</v>
      </c>
      <c r="H98" s="17">
        <v>0.33</v>
      </c>
      <c r="I98" s="18">
        <v>0.37</v>
      </c>
    </row>
    <row r="99" spans="1:9" x14ac:dyDescent="0.35">
      <c r="A99" s="5" t="s">
        <v>406</v>
      </c>
      <c r="B99" s="8" t="s">
        <v>234</v>
      </c>
      <c r="C99" s="16">
        <v>51320</v>
      </c>
      <c r="D99" s="16">
        <v>15565</v>
      </c>
      <c r="E99" s="16">
        <v>16835</v>
      </c>
      <c r="F99" s="16">
        <v>18920</v>
      </c>
      <c r="G99" s="17">
        <v>0.3</v>
      </c>
      <c r="H99" s="17">
        <v>0.33</v>
      </c>
      <c r="I99" s="18">
        <v>0.37</v>
      </c>
    </row>
    <row r="100" spans="1:9" x14ac:dyDescent="0.35">
      <c r="A100" s="5" t="s">
        <v>406</v>
      </c>
      <c r="B100" s="8" t="s">
        <v>235</v>
      </c>
      <c r="C100" s="16">
        <v>57245</v>
      </c>
      <c r="D100" s="16">
        <v>17485</v>
      </c>
      <c r="E100" s="16">
        <v>18830</v>
      </c>
      <c r="F100" s="16">
        <v>20930</v>
      </c>
      <c r="G100" s="17">
        <v>0.31</v>
      </c>
      <c r="H100" s="17">
        <v>0.33</v>
      </c>
      <c r="I100" s="18">
        <v>0.37</v>
      </c>
    </row>
    <row r="101" spans="1:9" x14ac:dyDescent="0.35">
      <c r="A101" s="5" t="s">
        <v>406</v>
      </c>
      <c r="B101" s="8" t="s">
        <v>236</v>
      </c>
      <c r="C101" s="16">
        <v>65995</v>
      </c>
      <c r="D101" s="16">
        <v>21030</v>
      </c>
      <c r="E101" s="16">
        <v>21595</v>
      </c>
      <c r="F101" s="16">
        <v>23370</v>
      </c>
      <c r="G101" s="17">
        <v>0.32</v>
      </c>
      <c r="H101" s="17">
        <v>0.33</v>
      </c>
      <c r="I101" s="18">
        <v>0.35</v>
      </c>
    </row>
    <row r="102" spans="1:9" x14ac:dyDescent="0.35">
      <c r="A102" s="5" t="s">
        <v>406</v>
      </c>
      <c r="B102" s="8" t="s">
        <v>237</v>
      </c>
      <c r="C102" s="16">
        <v>74855</v>
      </c>
      <c r="D102" s="16">
        <v>24385</v>
      </c>
      <c r="E102" s="16">
        <v>24400</v>
      </c>
      <c r="F102" s="16">
        <v>26065</v>
      </c>
      <c r="G102" s="17">
        <v>0.33</v>
      </c>
      <c r="H102" s="17">
        <v>0.33</v>
      </c>
      <c r="I102" s="18">
        <v>0.35</v>
      </c>
    </row>
    <row r="103" spans="1:9" x14ac:dyDescent="0.35">
      <c r="A103" s="5" t="s">
        <v>406</v>
      </c>
      <c r="B103" s="8" t="s">
        <v>238</v>
      </c>
      <c r="C103" s="16">
        <v>83115</v>
      </c>
      <c r="D103" s="16">
        <v>27695</v>
      </c>
      <c r="E103" s="16">
        <v>26980</v>
      </c>
      <c r="F103" s="16">
        <v>28435</v>
      </c>
      <c r="G103" s="17">
        <v>0.33</v>
      </c>
      <c r="H103" s="17">
        <v>0.32</v>
      </c>
      <c r="I103" s="18">
        <v>0.34</v>
      </c>
    </row>
    <row r="104" spans="1:9" x14ac:dyDescent="0.35">
      <c r="A104" s="5" t="s">
        <v>406</v>
      </c>
      <c r="B104" s="8" t="s">
        <v>239</v>
      </c>
      <c r="C104" s="16">
        <v>94075</v>
      </c>
      <c r="D104" s="16">
        <v>32765</v>
      </c>
      <c r="E104" s="16">
        <v>30365</v>
      </c>
      <c r="F104" s="16">
        <v>30945</v>
      </c>
      <c r="G104" s="17">
        <v>0.35</v>
      </c>
      <c r="H104" s="17">
        <v>0.32</v>
      </c>
      <c r="I104" s="18">
        <v>0.33</v>
      </c>
    </row>
    <row r="105" spans="1:9" x14ac:dyDescent="0.35">
      <c r="A105" s="5" t="s">
        <v>406</v>
      </c>
      <c r="B105" s="8" t="s">
        <v>240</v>
      </c>
      <c r="C105" s="16">
        <v>109565</v>
      </c>
      <c r="D105" s="16">
        <v>40745</v>
      </c>
      <c r="E105" s="16">
        <v>34885</v>
      </c>
      <c r="F105" s="16">
        <v>33935</v>
      </c>
      <c r="G105" s="17">
        <v>0.37</v>
      </c>
      <c r="H105" s="17">
        <v>0.32</v>
      </c>
      <c r="I105" s="18">
        <v>0.31</v>
      </c>
    </row>
    <row r="106" spans="1:9" x14ac:dyDescent="0.35">
      <c r="A106" s="5" t="s">
        <v>406</v>
      </c>
      <c r="B106" s="8" t="s">
        <v>241</v>
      </c>
      <c r="C106" s="16">
        <v>123655</v>
      </c>
      <c r="D106" s="16">
        <v>48440</v>
      </c>
      <c r="E106" s="16">
        <v>38820</v>
      </c>
      <c r="F106" s="16">
        <v>36395</v>
      </c>
      <c r="G106" s="17">
        <v>0.39</v>
      </c>
      <c r="H106" s="17">
        <v>0.31</v>
      </c>
      <c r="I106" s="18">
        <v>0.28999999999999998</v>
      </c>
    </row>
    <row r="107" spans="1:9" x14ac:dyDescent="0.35">
      <c r="A107" s="5" t="s">
        <v>406</v>
      </c>
      <c r="B107" s="8" t="s">
        <v>242</v>
      </c>
      <c r="C107" s="16">
        <v>138640</v>
      </c>
      <c r="D107" s="16">
        <v>57405</v>
      </c>
      <c r="E107" s="16">
        <v>42350</v>
      </c>
      <c r="F107" s="16">
        <v>38885</v>
      </c>
      <c r="G107" s="17">
        <v>0.41</v>
      </c>
      <c r="H107" s="17">
        <v>0.31</v>
      </c>
      <c r="I107" s="18">
        <v>0.28000000000000003</v>
      </c>
    </row>
    <row r="108" spans="1:9" x14ac:dyDescent="0.35">
      <c r="A108" s="5" t="s">
        <v>406</v>
      </c>
      <c r="B108" s="8" t="s">
        <v>243</v>
      </c>
      <c r="C108" s="16">
        <v>154420</v>
      </c>
      <c r="D108" s="16">
        <v>67325</v>
      </c>
      <c r="E108" s="16">
        <v>45955</v>
      </c>
      <c r="F108" s="16">
        <v>41140</v>
      </c>
      <c r="G108" s="17">
        <v>0.44</v>
      </c>
      <c r="H108" s="17">
        <v>0.3</v>
      </c>
      <c r="I108" s="18">
        <v>0.27</v>
      </c>
    </row>
    <row r="109" spans="1:9" x14ac:dyDescent="0.35">
      <c r="A109" s="5" t="s">
        <v>406</v>
      </c>
      <c r="B109" s="8" t="s">
        <v>244</v>
      </c>
      <c r="C109" s="16">
        <v>169915</v>
      </c>
      <c r="D109" s="16">
        <v>77500</v>
      </c>
      <c r="E109" s="16">
        <v>49195</v>
      </c>
      <c r="F109" s="16">
        <v>43220</v>
      </c>
      <c r="G109" s="17">
        <v>0.46</v>
      </c>
      <c r="H109" s="17">
        <v>0.28999999999999998</v>
      </c>
      <c r="I109" s="18">
        <v>0.25</v>
      </c>
    </row>
    <row r="110" spans="1:9" x14ac:dyDescent="0.35">
      <c r="A110" s="5" t="s">
        <v>406</v>
      </c>
      <c r="B110" s="8" t="s">
        <v>245</v>
      </c>
      <c r="C110" s="16">
        <v>183745</v>
      </c>
      <c r="D110" s="16">
        <v>85885</v>
      </c>
      <c r="E110" s="16">
        <v>52580</v>
      </c>
      <c r="F110" s="16">
        <v>45280</v>
      </c>
      <c r="G110" s="17">
        <v>0.47</v>
      </c>
      <c r="H110" s="17">
        <v>0.28999999999999998</v>
      </c>
      <c r="I110" s="18">
        <v>0.25</v>
      </c>
    </row>
    <row r="111" spans="1:9" x14ac:dyDescent="0.35">
      <c r="A111" s="5" t="s">
        <v>406</v>
      </c>
      <c r="B111" s="8" t="s">
        <v>246</v>
      </c>
      <c r="C111" s="16">
        <v>199805</v>
      </c>
      <c r="D111" s="16">
        <v>94540</v>
      </c>
      <c r="E111" s="16">
        <v>57275</v>
      </c>
      <c r="F111" s="16">
        <v>47990</v>
      </c>
      <c r="G111" s="17">
        <v>0.47</v>
      </c>
      <c r="H111" s="17">
        <v>0.28999999999999998</v>
      </c>
      <c r="I111" s="18">
        <v>0.24</v>
      </c>
    </row>
    <row r="112" spans="1:9" x14ac:dyDescent="0.35">
      <c r="A112" s="5" t="s">
        <v>406</v>
      </c>
      <c r="B112" s="8" t="s">
        <v>247</v>
      </c>
      <c r="C112" s="16">
        <v>214695</v>
      </c>
      <c r="D112" s="16">
        <v>103270</v>
      </c>
      <c r="E112" s="16">
        <v>61075</v>
      </c>
      <c r="F112" s="16">
        <v>50350</v>
      </c>
      <c r="G112" s="17">
        <v>0.48</v>
      </c>
      <c r="H112" s="17">
        <v>0.28000000000000003</v>
      </c>
      <c r="I112" s="18">
        <v>0.23</v>
      </c>
    </row>
    <row r="113" spans="1:9" x14ac:dyDescent="0.35">
      <c r="A113" s="5" t="s">
        <v>406</v>
      </c>
      <c r="B113" s="8" t="s">
        <v>248</v>
      </c>
      <c r="C113" s="16">
        <v>228870</v>
      </c>
      <c r="D113" s="16">
        <v>111025</v>
      </c>
      <c r="E113" s="16">
        <v>64955</v>
      </c>
      <c r="F113" s="16">
        <v>52890</v>
      </c>
      <c r="G113" s="17">
        <v>0.49</v>
      </c>
      <c r="H113" s="17">
        <v>0.28000000000000003</v>
      </c>
      <c r="I113" s="18">
        <v>0.23</v>
      </c>
    </row>
    <row r="114" spans="1:9" x14ac:dyDescent="0.35">
      <c r="A114" s="5" t="s">
        <v>406</v>
      </c>
      <c r="B114" s="8" t="s">
        <v>249</v>
      </c>
      <c r="C114" s="16">
        <v>244635</v>
      </c>
      <c r="D114" s="16">
        <v>119465</v>
      </c>
      <c r="E114" s="16">
        <v>69405</v>
      </c>
      <c r="F114" s="16">
        <v>55765</v>
      </c>
      <c r="G114" s="17">
        <v>0.49</v>
      </c>
      <c r="H114" s="17">
        <v>0.28000000000000003</v>
      </c>
      <c r="I114" s="18">
        <v>0.23</v>
      </c>
    </row>
    <row r="115" spans="1:9" x14ac:dyDescent="0.35">
      <c r="A115" s="5" t="s">
        <v>406</v>
      </c>
      <c r="B115" s="8" t="s">
        <v>250</v>
      </c>
      <c r="C115" s="16">
        <v>258785</v>
      </c>
      <c r="D115" s="16">
        <v>126495</v>
      </c>
      <c r="E115" s="16">
        <v>73600</v>
      </c>
      <c r="F115" s="16">
        <v>58695</v>
      </c>
      <c r="G115" s="17">
        <v>0.49</v>
      </c>
      <c r="H115" s="17">
        <v>0.28000000000000003</v>
      </c>
      <c r="I115" s="18">
        <v>0.23</v>
      </c>
    </row>
    <row r="116" spans="1:9" x14ac:dyDescent="0.35">
      <c r="A116" s="5" t="s">
        <v>406</v>
      </c>
      <c r="B116" s="8" t="s">
        <v>251</v>
      </c>
      <c r="C116" s="16">
        <v>273490</v>
      </c>
      <c r="D116" s="16">
        <v>133080</v>
      </c>
      <c r="E116" s="16">
        <v>78330</v>
      </c>
      <c r="F116" s="16">
        <v>62080</v>
      </c>
      <c r="G116" s="17">
        <v>0.49</v>
      </c>
      <c r="H116" s="17">
        <v>0.28999999999999998</v>
      </c>
      <c r="I116" s="18">
        <v>0.23</v>
      </c>
    </row>
    <row r="117" spans="1:9" x14ac:dyDescent="0.35">
      <c r="A117" s="5" t="s">
        <v>406</v>
      </c>
      <c r="B117" s="8" t="s">
        <v>252</v>
      </c>
      <c r="C117" s="16">
        <v>288625</v>
      </c>
      <c r="D117" s="16">
        <v>139570</v>
      </c>
      <c r="E117" s="16">
        <v>83480</v>
      </c>
      <c r="F117" s="16">
        <v>65575</v>
      </c>
      <c r="G117" s="17">
        <v>0.48</v>
      </c>
      <c r="H117" s="17">
        <v>0.28999999999999998</v>
      </c>
      <c r="I117" s="18">
        <v>0.23</v>
      </c>
    </row>
    <row r="118" spans="1:9" x14ac:dyDescent="0.35">
      <c r="A118" s="5" t="s">
        <v>406</v>
      </c>
      <c r="B118" s="8" t="s">
        <v>253</v>
      </c>
      <c r="C118" s="16">
        <v>302005</v>
      </c>
      <c r="D118" s="16">
        <v>144785</v>
      </c>
      <c r="E118" s="16">
        <v>87835</v>
      </c>
      <c r="F118" s="16">
        <v>69380</v>
      </c>
      <c r="G118" s="17">
        <v>0.48</v>
      </c>
      <c r="H118" s="17">
        <v>0.28999999999999998</v>
      </c>
      <c r="I118" s="18">
        <v>0.23</v>
      </c>
    </row>
    <row r="119" spans="1:9" x14ac:dyDescent="0.35">
      <c r="A119" s="5" t="s">
        <v>406</v>
      </c>
      <c r="B119" s="8" t="s">
        <v>254</v>
      </c>
      <c r="C119" s="16">
        <v>315140</v>
      </c>
      <c r="D119" s="16">
        <v>149405</v>
      </c>
      <c r="E119" s="16">
        <v>92215</v>
      </c>
      <c r="F119" s="16">
        <v>73515</v>
      </c>
      <c r="G119" s="17">
        <v>0.47</v>
      </c>
      <c r="H119" s="17">
        <v>0.28999999999999998</v>
      </c>
      <c r="I119" s="18">
        <v>0.23</v>
      </c>
    </row>
    <row r="120" spans="1:9" x14ac:dyDescent="0.35">
      <c r="A120" s="5" t="s">
        <v>406</v>
      </c>
      <c r="B120" s="8" t="s">
        <v>255</v>
      </c>
      <c r="C120" s="16">
        <v>318600</v>
      </c>
      <c r="D120" s="16">
        <v>150680</v>
      </c>
      <c r="E120" s="16">
        <v>93430</v>
      </c>
      <c r="F120" s="16">
        <v>74490</v>
      </c>
      <c r="G120" s="17">
        <v>0.47</v>
      </c>
      <c r="H120" s="17">
        <v>0.28999999999999998</v>
      </c>
      <c r="I120" s="18">
        <v>0.23</v>
      </c>
    </row>
    <row r="121" spans="1:9" x14ac:dyDescent="0.35">
      <c r="A121" t="s">
        <v>38</v>
      </c>
      <c r="B121" t="s">
        <v>39</v>
      </c>
    </row>
    <row r="122" spans="1:9" x14ac:dyDescent="0.35">
      <c r="A122" t="s">
        <v>138</v>
      </c>
      <c r="B122" t="s">
        <v>139</v>
      </c>
    </row>
    <row r="123" spans="1:9" x14ac:dyDescent="0.35">
      <c r="A123" t="s">
        <v>160</v>
      </c>
      <c r="B123" t="s">
        <v>161</v>
      </c>
    </row>
    <row r="124" spans="1:9" x14ac:dyDescent="0.35">
      <c r="A124" t="s">
        <v>162</v>
      </c>
      <c r="B124" t="s">
        <v>163</v>
      </c>
    </row>
    <row r="125" spans="1:9" x14ac:dyDescent="0.35">
      <c r="A125" t="s">
        <v>164</v>
      </c>
      <c r="B125" t="s">
        <v>165</v>
      </c>
    </row>
  </sheetData>
  <conditionalFormatting sqref="G7:I120">
    <cfRule type="dataBar" priority="1">
      <dataBar>
        <cfvo type="num" val="0"/>
        <cfvo type="num" val="1"/>
        <color theme="7" tint="0.39997558519241921"/>
      </dataBar>
      <extLst>
        <ext xmlns:x14="http://schemas.microsoft.com/office/spreadsheetml/2009/9/main" uri="{B025F937-C7B1-47D3-B67F-A62EFF666E3E}">
          <x14:id>{94FA6A98-444D-4609-BB35-80E856739C14}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4FA6A98-444D-4609-BB35-80E856739C14}">
            <x14:dataBar minLength="0" maxLength="100" gradient="0">
              <x14:cfvo type="num">
                <xm:f>0</xm:f>
              </x14:cfvo>
              <x14:cfvo type="num">
                <xm:f>1</xm:f>
              </x14:cfvo>
              <x14:negativeFillColor rgb="FFFF0000"/>
              <x14:axisColor rgb="FF000000"/>
            </x14:dataBar>
          </x14:cfRule>
          <xm:sqref>G7:I120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25"/>
  <sheetViews>
    <sheetView showGridLines="0" zoomScaleNormal="100" workbookViewId="0"/>
  </sheetViews>
  <sheetFormatPr defaultColWidth="11.1640625" defaultRowHeight="15.5" x14ac:dyDescent="0.35"/>
  <cols>
    <col min="1" max="14" width="20.6640625" customWidth="1"/>
  </cols>
  <sheetData>
    <row r="1" spans="1:14" ht="19.5" x14ac:dyDescent="0.45">
      <c r="A1" s="2" t="s">
        <v>452</v>
      </c>
    </row>
    <row r="2" spans="1:14" x14ac:dyDescent="0.35">
      <c r="A2" t="s">
        <v>201</v>
      </c>
    </row>
    <row r="3" spans="1:14" x14ac:dyDescent="0.35">
      <c r="A3" t="s">
        <v>202</v>
      </c>
    </row>
    <row r="4" spans="1:14" x14ac:dyDescent="0.35">
      <c r="A4" t="s">
        <v>428</v>
      </c>
    </row>
    <row r="5" spans="1:14" x14ac:dyDescent="0.35">
      <c r="A5" t="s">
        <v>204</v>
      </c>
    </row>
    <row r="6" spans="1:14" ht="46.5" x14ac:dyDescent="0.35">
      <c r="A6" s="83" t="s">
        <v>393</v>
      </c>
      <c r="B6" s="84" t="s">
        <v>205</v>
      </c>
      <c r="C6" s="84" t="s">
        <v>453</v>
      </c>
      <c r="D6" s="84" t="s">
        <v>454</v>
      </c>
      <c r="E6" s="84" t="s">
        <v>455</v>
      </c>
      <c r="F6" s="84" t="s">
        <v>456</v>
      </c>
      <c r="G6" s="84" t="s">
        <v>457</v>
      </c>
      <c r="H6" s="84" t="s">
        <v>458</v>
      </c>
      <c r="I6" s="84" t="s">
        <v>459</v>
      </c>
      <c r="J6" s="84" t="s">
        <v>460</v>
      </c>
      <c r="K6" s="84" t="s">
        <v>461</v>
      </c>
      <c r="L6" s="84" t="s">
        <v>462</v>
      </c>
      <c r="M6" s="84" t="s">
        <v>463</v>
      </c>
      <c r="N6" s="85" t="s">
        <v>464</v>
      </c>
    </row>
    <row r="7" spans="1:14" x14ac:dyDescent="0.35">
      <c r="A7" s="5" t="s">
        <v>404</v>
      </c>
      <c r="B7" s="8" t="s">
        <v>218</v>
      </c>
      <c r="C7" s="16">
        <v>5</v>
      </c>
      <c r="D7" s="16">
        <v>5</v>
      </c>
      <c r="E7" s="16">
        <v>0</v>
      </c>
      <c r="F7" s="16">
        <v>0</v>
      </c>
      <c r="G7" s="16">
        <v>0</v>
      </c>
      <c r="H7" s="16">
        <v>0</v>
      </c>
      <c r="I7" s="16" t="s">
        <v>261</v>
      </c>
      <c r="J7" s="16">
        <v>0</v>
      </c>
      <c r="K7" s="16">
        <v>0</v>
      </c>
      <c r="L7" s="16">
        <v>0</v>
      </c>
      <c r="M7" s="16">
        <v>0</v>
      </c>
      <c r="N7" s="43">
        <v>0</v>
      </c>
    </row>
    <row r="8" spans="1:14" x14ac:dyDescent="0.35">
      <c r="A8" s="5" t="s">
        <v>404</v>
      </c>
      <c r="B8" s="8" t="s">
        <v>219</v>
      </c>
      <c r="C8" s="16">
        <v>25</v>
      </c>
      <c r="D8" s="16">
        <v>20</v>
      </c>
      <c r="E8" s="16">
        <v>0</v>
      </c>
      <c r="F8" s="16">
        <v>0</v>
      </c>
      <c r="G8" s="16">
        <v>0</v>
      </c>
      <c r="H8" s="16" t="s">
        <v>261</v>
      </c>
      <c r="I8" s="16" t="s">
        <v>261</v>
      </c>
      <c r="J8" s="16">
        <v>0</v>
      </c>
      <c r="K8" s="16" t="s">
        <v>261</v>
      </c>
      <c r="L8" s="16">
        <v>0</v>
      </c>
      <c r="M8" s="16">
        <v>0</v>
      </c>
      <c r="N8" s="43">
        <v>0</v>
      </c>
    </row>
    <row r="9" spans="1:14" x14ac:dyDescent="0.35">
      <c r="A9" s="5" t="s">
        <v>404</v>
      </c>
      <c r="B9" s="8" t="s">
        <v>220</v>
      </c>
      <c r="C9" s="16">
        <v>85</v>
      </c>
      <c r="D9" s="16">
        <v>55</v>
      </c>
      <c r="E9" s="16" t="s">
        <v>261</v>
      </c>
      <c r="F9" s="16">
        <v>0</v>
      </c>
      <c r="G9" s="16" t="s">
        <v>261</v>
      </c>
      <c r="H9" s="16">
        <v>10</v>
      </c>
      <c r="I9" s="16">
        <v>5</v>
      </c>
      <c r="J9" s="16">
        <v>0</v>
      </c>
      <c r="K9" s="16">
        <v>5</v>
      </c>
      <c r="L9" s="16">
        <v>5</v>
      </c>
      <c r="M9" s="16">
        <v>5</v>
      </c>
      <c r="N9" s="43">
        <v>0</v>
      </c>
    </row>
    <row r="10" spans="1:14" x14ac:dyDescent="0.35">
      <c r="A10" s="5" t="s">
        <v>404</v>
      </c>
      <c r="B10" s="8" t="s">
        <v>221</v>
      </c>
      <c r="C10" s="16">
        <v>230</v>
      </c>
      <c r="D10" s="16">
        <v>100</v>
      </c>
      <c r="E10" s="16">
        <v>20</v>
      </c>
      <c r="F10" s="16">
        <v>0</v>
      </c>
      <c r="G10" s="16">
        <v>10</v>
      </c>
      <c r="H10" s="16">
        <v>35</v>
      </c>
      <c r="I10" s="16">
        <v>15</v>
      </c>
      <c r="J10" s="16">
        <v>0</v>
      </c>
      <c r="K10" s="16">
        <v>10</v>
      </c>
      <c r="L10" s="16">
        <v>20</v>
      </c>
      <c r="M10" s="16">
        <v>15</v>
      </c>
      <c r="N10" s="43">
        <v>0</v>
      </c>
    </row>
    <row r="11" spans="1:14" x14ac:dyDescent="0.35">
      <c r="A11" s="5" t="s">
        <v>404</v>
      </c>
      <c r="B11" s="8" t="s">
        <v>222</v>
      </c>
      <c r="C11" s="16">
        <v>515</v>
      </c>
      <c r="D11" s="16">
        <v>210</v>
      </c>
      <c r="E11" s="16">
        <v>40</v>
      </c>
      <c r="F11" s="16">
        <v>0</v>
      </c>
      <c r="G11" s="16">
        <v>15</v>
      </c>
      <c r="H11" s="16">
        <v>80</v>
      </c>
      <c r="I11" s="16">
        <v>40</v>
      </c>
      <c r="J11" s="16">
        <v>0</v>
      </c>
      <c r="K11" s="16">
        <v>20</v>
      </c>
      <c r="L11" s="16">
        <v>55</v>
      </c>
      <c r="M11" s="16">
        <v>55</v>
      </c>
      <c r="N11" s="43">
        <v>0</v>
      </c>
    </row>
    <row r="12" spans="1:14" x14ac:dyDescent="0.35">
      <c r="A12" s="5" t="s">
        <v>404</v>
      </c>
      <c r="B12" s="8" t="s">
        <v>223</v>
      </c>
      <c r="C12" s="16">
        <v>1195</v>
      </c>
      <c r="D12" s="16">
        <v>500</v>
      </c>
      <c r="E12" s="16">
        <v>85</v>
      </c>
      <c r="F12" s="16">
        <v>0</v>
      </c>
      <c r="G12" s="16">
        <v>35</v>
      </c>
      <c r="H12" s="16">
        <v>165</v>
      </c>
      <c r="I12" s="16">
        <v>100</v>
      </c>
      <c r="J12" s="16">
        <v>0</v>
      </c>
      <c r="K12" s="16">
        <v>55</v>
      </c>
      <c r="L12" s="16">
        <v>115</v>
      </c>
      <c r="M12" s="16">
        <v>135</v>
      </c>
      <c r="N12" s="43">
        <v>0</v>
      </c>
    </row>
    <row r="13" spans="1:14" x14ac:dyDescent="0.35">
      <c r="A13" s="5" t="s">
        <v>404</v>
      </c>
      <c r="B13" s="8" t="s">
        <v>224</v>
      </c>
      <c r="C13" s="16">
        <v>2355</v>
      </c>
      <c r="D13" s="16">
        <v>1145</v>
      </c>
      <c r="E13" s="16">
        <v>135</v>
      </c>
      <c r="F13" s="16">
        <v>0</v>
      </c>
      <c r="G13" s="16">
        <v>55</v>
      </c>
      <c r="H13" s="16">
        <v>280</v>
      </c>
      <c r="I13" s="16">
        <v>185</v>
      </c>
      <c r="J13" s="16">
        <v>0</v>
      </c>
      <c r="K13" s="16">
        <v>100</v>
      </c>
      <c r="L13" s="16">
        <v>195</v>
      </c>
      <c r="M13" s="16">
        <v>265</v>
      </c>
      <c r="N13" s="43">
        <v>0</v>
      </c>
    </row>
    <row r="14" spans="1:14" x14ac:dyDescent="0.35">
      <c r="A14" s="5" t="s">
        <v>404</v>
      </c>
      <c r="B14" s="8" t="s">
        <v>225</v>
      </c>
      <c r="C14" s="16">
        <v>3915</v>
      </c>
      <c r="D14" s="16">
        <v>1745</v>
      </c>
      <c r="E14" s="16">
        <v>255</v>
      </c>
      <c r="F14" s="16" t="s">
        <v>261</v>
      </c>
      <c r="G14" s="16">
        <v>80</v>
      </c>
      <c r="H14" s="16">
        <v>470</v>
      </c>
      <c r="I14" s="16">
        <v>345</v>
      </c>
      <c r="J14" s="16">
        <v>0</v>
      </c>
      <c r="K14" s="16">
        <v>185</v>
      </c>
      <c r="L14" s="16">
        <v>330</v>
      </c>
      <c r="M14" s="16">
        <v>495</v>
      </c>
      <c r="N14" s="43">
        <v>0</v>
      </c>
    </row>
    <row r="15" spans="1:14" x14ac:dyDescent="0.35">
      <c r="A15" s="5" t="s">
        <v>404</v>
      </c>
      <c r="B15" s="8" t="s">
        <v>226</v>
      </c>
      <c r="C15" s="16">
        <v>6805</v>
      </c>
      <c r="D15" s="16">
        <v>2845</v>
      </c>
      <c r="E15" s="16">
        <v>480</v>
      </c>
      <c r="F15" s="16" t="s">
        <v>261</v>
      </c>
      <c r="G15" s="16">
        <v>145</v>
      </c>
      <c r="H15" s="16">
        <v>805</v>
      </c>
      <c r="I15" s="16">
        <v>700</v>
      </c>
      <c r="J15" s="16">
        <v>0</v>
      </c>
      <c r="K15" s="16">
        <v>320</v>
      </c>
      <c r="L15" s="16">
        <v>565</v>
      </c>
      <c r="M15" s="16">
        <v>950</v>
      </c>
      <c r="N15" s="43">
        <v>0</v>
      </c>
    </row>
    <row r="16" spans="1:14" x14ac:dyDescent="0.35">
      <c r="A16" s="5" t="s">
        <v>404</v>
      </c>
      <c r="B16" s="8" t="s">
        <v>227</v>
      </c>
      <c r="C16" s="16">
        <v>14120</v>
      </c>
      <c r="D16" s="16">
        <v>4610</v>
      </c>
      <c r="E16" s="16">
        <v>1170</v>
      </c>
      <c r="F16" s="16">
        <v>5</v>
      </c>
      <c r="G16" s="16">
        <v>320</v>
      </c>
      <c r="H16" s="16">
        <v>1660</v>
      </c>
      <c r="I16" s="16">
        <v>1925</v>
      </c>
      <c r="J16" s="16">
        <v>10</v>
      </c>
      <c r="K16" s="16">
        <v>580</v>
      </c>
      <c r="L16" s="16">
        <v>1125</v>
      </c>
      <c r="M16" s="16">
        <v>2705</v>
      </c>
      <c r="N16" s="43">
        <v>5</v>
      </c>
    </row>
    <row r="17" spans="1:14" x14ac:dyDescent="0.35">
      <c r="A17" s="5" t="s">
        <v>404</v>
      </c>
      <c r="B17" s="8" t="s">
        <v>228</v>
      </c>
      <c r="C17" s="16">
        <v>23680</v>
      </c>
      <c r="D17" s="16">
        <v>6615</v>
      </c>
      <c r="E17" s="16">
        <v>2110</v>
      </c>
      <c r="F17" s="16">
        <v>30</v>
      </c>
      <c r="G17" s="16">
        <v>545</v>
      </c>
      <c r="H17" s="16">
        <v>2775</v>
      </c>
      <c r="I17" s="16">
        <v>3525</v>
      </c>
      <c r="J17" s="16">
        <v>25</v>
      </c>
      <c r="K17" s="16">
        <v>945</v>
      </c>
      <c r="L17" s="16">
        <v>1945</v>
      </c>
      <c r="M17" s="16">
        <v>5140</v>
      </c>
      <c r="N17" s="43">
        <v>20</v>
      </c>
    </row>
    <row r="18" spans="1:14" x14ac:dyDescent="0.35">
      <c r="A18" s="5" t="s">
        <v>404</v>
      </c>
      <c r="B18" s="8" t="s">
        <v>229</v>
      </c>
      <c r="C18" s="16">
        <v>33320</v>
      </c>
      <c r="D18" s="16">
        <v>8620</v>
      </c>
      <c r="E18" s="16">
        <v>2970</v>
      </c>
      <c r="F18" s="16">
        <v>40</v>
      </c>
      <c r="G18" s="16">
        <v>770</v>
      </c>
      <c r="H18" s="16">
        <v>3910</v>
      </c>
      <c r="I18" s="16">
        <v>5220</v>
      </c>
      <c r="J18" s="16">
        <v>40</v>
      </c>
      <c r="K18" s="16">
        <v>1330</v>
      </c>
      <c r="L18" s="16">
        <v>2695</v>
      </c>
      <c r="M18" s="16">
        <v>7690</v>
      </c>
      <c r="N18" s="43">
        <v>35</v>
      </c>
    </row>
    <row r="19" spans="1:14" x14ac:dyDescent="0.35">
      <c r="A19" s="5" t="s">
        <v>404</v>
      </c>
      <c r="B19" s="8" t="s">
        <v>230</v>
      </c>
      <c r="C19" s="16">
        <v>45835</v>
      </c>
      <c r="D19" s="16">
        <v>11235</v>
      </c>
      <c r="E19" s="16">
        <v>4145</v>
      </c>
      <c r="F19" s="16">
        <v>55</v>
      </c>
      <c r="G19" s="16">
        <v>1070</v>
      </c>
      <c r="H19" s="16">
        <v>5280</v>
      </c>
      <c r="I19" s="16">
        <v>7465</v>
      </c>
      <c r="J19" s="16">
        <v>50</v>
      </c>
      <c r="K19" s="16">
        <v>1760</v>
      </c>
      <c r="L19" s="16">
        <v>3670</v>
      </c>
      <c r="M19" s="16">
        <v>11050</v>
      </c>
      <c r="N19" s="43">
        <v>50</v>
      </c>
    </row>
    <row r="20" spans="1:14" x14ac:dyDescent="0.35">
      <c r="A20" s="5" t="s">
        <v>404</v>
      </c>
      <c r="B20" s="8" t="s">
        <v>231</v>
      </c>
      <c r="C20" s="16">
        <v>55595</v>
      </c>
      <c r="D20" s="16">
        <v>13205</v>
      </c>
      <c r="E20" s="16">
        <v>4955</v>
      </c>
      <c r="F20" s="16">
        <v>65</v>
      </c>
      <c r="G20" s="16">
        <v>1305</v>
      </c>
      <c r="H20" s="16">
        <v>6455</v>
      </c>
      <c r="I20" s="16">
        <v>9195</v>
      </c>
      <c r="J20" s="16">
        <v>60</v>
      </c>
      <c r="K20" s="16">
        <v>2140</v>
      </c>
      <c r="L20" s="16">
        <v>4455</v>
      </c>
      <c r="M20" s="16">
        <v>13685</v>
      </c>
      <c r="N20" s="43">
        <v>55</v>
      </c>
    </row>
    <row r="21" spans="1:14" x14ac:dyDescent="0.35">
      <c r="A21" s="5" t="s">
        <v>404</v>
      </c>
      <c r="B21" s="8" t="s">
        <v>232</v>
      </c>
      <c r="C21" s="16">
        <v>68040</v>
      </c>
      <c r="D21" s="16">
        <v>15635</v>
      </c>
      <c r="E21" s="16">
        <v>6090</v>
      </c>
      <c r="F21" s="16">
        <v>85</v>
      </c>
      <c r="G21" s="16">
        <v>1565</v>
      </c>
      <c r="H21" s="16">
        <v>7945</v>
      </c>
      <c r="I21" s="16">
        <v>11455</v>
      </c>
      <c r="J21" s="16">
        <v>85</v>
      </c>
      <c r="K21" s="16">
        <v>2645</v>
      </c>
      <c r="L21" s="16">
        <v>5445</v>
      </c>
      <c r="M21" s="16">
        <v>16995</v>
      </c>
      <c r="N21" s="43">
        <v>75</v>
      </c>
    </row>
    <row r="22" spans="1:14" x14ac:dyDescent="0.35">
      <c r="A22" s="5" t="s">
        <v>404</v>
      </c>
      <c r="B22" s="8" t="s">
        <v>233</v>
      </c>
      <c r="C22" s="16">
        <v>81435</v>
      </c>
      <c r="D22" s="16">
        <v>18250</v>
      </c>
      <c r="E22" s="16">
        <v>7240</v>
      </c>
      <c r="F22" s="16">
        <v>90</v>
      </c>
      <c r="G22" s="16">
        <v>1840</v>
      </c>
      <c r="H22" s="16">
        <v>9525</v>
      </c>
      <c r="I22" s="16">
        <v>13900</v>
      </c>
      <c r="J22" s="16">
        <v>100</v>
      </c>
      <c r="K22" s="16">
        <v>3260</v>
      </c>
      <c r="L22" s="16">
        <v>6475</v>
      </c>
      <c r="M22" s="16">
        <v>20660</v>
      </c>
      <c r="N22" s="43">
        <v>85</v>
      </c>
    </row>
    <row r="23" spans="1:14" x14ac:dyDescent="0.35">
      <c r="A23" s="5" t="s">
        <v>404</v>
      </c>
      <c r="B23" s="8" t="s">
        <v>234</v>
      </c>
      <c r="C23" s="16">
        <v>93965</v>
      </c>
      <c r="D23" s="16">
        <v>20690</v>
      </c>
      <c r="E23" s="16">
        <v>8285</v>
      </c>
      <c r="F23" s="16">
        <v>100</v>
      </c>
      <c r="G23" s="16">
        <v>2120</v>
      </c>
      <c r="H23" s="16">
        <v>10870</v>
      </c>
      <c r="I23" s="16">
        <v>16185</v>
      </c>
      <c r="J23" s="16">
        <v>120</v>
      </c>
      <c r="K23" s="16">
        <v>3740</v>
      </c>
      <c r="L23" s="16">
        <v>7495</v>
      </c>
      <c r="M23" s="16">
        <v>24245</v>
      </c>
      <c r="N23" s="43">
        <v>95</v>
      </c>
    </row>
    <row r="24" spans="1:14" x14ac:dyDescent="0.35">
      <c r="A24" s="5" t="s">
        <v>404</v>
      </c>
      <c r="B24" s="8" t="s">
        <v>235</v>
      </c>
      <c r="C24" s="16">
        <v>107225</v>
      </c>
      <c r="D24" s="16">
        <v>23300</v>
      </c>
      <c r="E24" s="16">
        <v>9400</v>
      </c>
      <c r="F24" s="16">
        <v>120</v>
      </c>
      <c r="G24" s="16">
        <v>2390</v>
      </c>
      <c r="H24" s="16">
        <v>12345</v>
      </c>
      <c r="I24" s="16">
        <v>18500</v>
      </c>
      <c r="J24" s="16">
        <v>130</v>
      </c>
      <c r="K24" s="16">
        <v>4285</v>
      </c>
      <c r="L24" s="16">
        <v>8535</v>
      </c>
      <c r="M24" s="16">
        <v>28085</v>
      </c>
      <c r="N24" s="43">
        <v>110</v>
      </c>
    </row>
    <row r="25" spans="1:14" x14ac:dyDescent="0.35">
      <c r="A25" s="5" t="s">
        <v>404</v>
      </c>
      <c r="B25" s="8" t="s">
        <v>236</v>
      </c>
      <c r="C25" s="16">
        <v>122255</v>
      </c>
      <c r="D25" s="16">
        <v>26875</v>
      </c>
      <c r="E25" s="16">
        <v>10725</v>
      </c>
      <c r="F25" s="16">
        <v>140</v>
      </c>
      <c r="G25" s="16">
        <v>2660</v>
      </c>
      <c r="H25" s="16">
        <v>13990</v>
      </c>
      <c r="I25" s="16">
        <v>21205</v>
      </c>
      <c r="J25" s="16">
        <v>150</v>
      </c>
      <c r="K25" s="16">
        <v>4800</v>
      </c>
      <c r="L25" s="16">
        <v>9570</v>
      </c>
      <c r="M25" s="16">
        <v>31985</v>
      </c>
      <c r="N25" s="43">
        <v>125</v>
      </c>
    </row>
    <row r="26" spans="1:14" x14ac:dyDescent="0.35">
      <c r="A26" s="5" t="s">
        <v>404</v>
      </c>
      <c r="B26" s="8" t="s">
        <v>237</v>
      </c>
      <c r="C26" s="16">
        <v>137650</v>
      </c>
      <c r="D26" s="16">
        <v>30365</v>
      </c>
      <c r="E26" s="16">
        <v>12125</v>
      </c>
      <c r="F26" s="16">
        <v>150</v>
      </c>
      <c r="G26" s="16">
        <v>2920</v>
      </c>
      <c r="H26" s="16">
        <v>15645</v>
      </c>
      <c r="I26" s="16">
        <v>23995</v>
      </c>
      <c r="J26" s="16">
        <v>165</v>
      </c>
      <c r="K26" s="16">
        <v>5350</v>
      </c>
      <c r="L26" s="16">
        <v>10695</v>
      </c>
      <c r="M26" s="16">
        <v>36090</v>
      </c>
      <c r="N26" s="43">
        <v>120</v>
      </c>
    </row>
    <row r="27" spans="1:14" x14ac:dyDescent="0.35">
      <c r="A27" s="5" t="s">
        <v>404</v>
      </c>
      <c r="B27" s="8" t="s">
        <v>238</v>
      </c>
      <c r="C27" s="16">
        <v>153975</v>
      </c>
      <c r="D27" s="16">
        <v>34080</v>
      </c>
      <c r="E27" s="16">
        <v>13530</v>
      </c>
      <c r="F27" s="16">
        <v>155</v>
      </c>
      <c r="G27" s="16">
        <v>3160</v>
      </c>
      <c r="H27" s="16">
        <v>17390</v>
      </c>
      <c r="I27" s="16">
        <v>26930</v>
      </c>
      <c r="J27" s="16">
        <v>175</v>
      </c>
      <c r="K27" s="16">
        <v>5945</v>
      </c>
      <c r="L27" s="16">
        <v>11890</v>
      </c>
      <c r="M27" s="16">
        <v>40560</v>
      </c>
      <c r="N27" s="43">
        <v>135</v>
      </c>
    </row>
    <row r="28" spans="1:14" x14ac:dyDescent="0.35">
      <c r="A28" s="5" t="s">
        <v>404</v>
      </c>
      <c r="B28" s="8" t="s">
        <v>239</v>
      </c>
      <c r="C28" s="16">
        <v>170610</v>
      </c>
      <c r="D28" s="16">
        <v>38680</v>
      </c>
      <c r="E28" s="16">
        <v>15155</v>
      </c>
      <c r="F28" s="16">
        <v>150</v>
      </c>
      <c r="G28" s="16">
        <v>3375</v>
      </c>
      <c r="H28" s="16">
        <v>19165</v>
      </c>
      <c r="I28" s="16">
        <v>29975</v>
      </c>
      <c r="J28" s="16">
        <v>180</v>
      </c>
      <c r="K28" s="16">
        <v>6435</v>
      </c>
      <c r="L28" s="16">
        <v>12905</v>
      </c>
      <c r="M28" s="16">
        <v>44425</v>
      </c>
      <c r="N28" s="43">
        <v>140</v>
      </c>
    </row>
    <row r="29" spans="1:14" x14ac:dyDescent="0.35">
      <c r="A29" s="5" t="s">
        <v>404</v>
      </c>
      <c r="B29" s="8" t="s">
        <v>240</v>
      </c>
      <c r="C29" s="16">
        <v>192865</v>
      </c>
      <c r="D29" s="16">
        <v>45485</v>
      </c>
      <c r="E29" s="16">
        <v>17580</v>
      </c>
      <c r="F29" s="16">
        <v>155</v>
      </c>
      <c r="G29" s="16">
        <v>3660</v>
      </c>
      <c r="H29" s="16">
        <v>21425</v>
      </c>
      <c r="I29" s="16">
        <v>33880</v>
      </c>
      <c r="J29" s="16">
        <v>180</v>
      </c>
      <c r="K29" s="16">
        <v>7025</v>
      </c>
      <c r="L29" s="16">
        <v>14170</v>
      </c>
      <c r="M29" s="16">
        <v>49120</v>
      </c>
      <c r="N29" s="43">
        <v>145</v>
      </c>
    </row>
    <row r="30" spans="1:14" x14ac:dyDescent="0.35">
      <c r="A30" s="5" t="s">
        <v>404</v>
      </c>
      <c r="B30" s="8" t="s">
        <v>241</v>
      </c>
      <c r="C30" s="16">
        <v>213710</v>
      </c>
      <c r="D30" s="16">
        <v>52410</v>
      </c>
      <c r="E30" s="16">
        <v>19715</v>
      </c>
      <c r="F30" s="16">
        <v>145</v>
      </c>
      <c r="G30" s="16">
        <v>3875</v>
      </c>
      <c r="H30" s="16">
        <v>23650</v>
      </c>
      <c r="I30" s="16">
        <v>37345</v>
      </c>
      <c r="J30" s="16">
        <v>170</v>
      </c>
      <c r="K30" s="16">
        <v>7485</v>
      </c>
      <c r="L30" s="16">
        <v>15325</v>
      </c>
      <c r="M30" s="16">
        <v>53400</v>
      </c>
      <c r="N30" s="43">
        <v>145</v>
      </c>
    </row>
    <row r="31" spans="1:14" x14ac:dyDescent="0.35">
      <c r="A31" s="5" t="s">
        <v>404</v>
      </c>
      <c r="B31" s="8" t="s">
        <v>242</v>
      </c>
      <c r="C31" s="16">
        <v>234065</v>
      </c>
      <c r="D31" s="16">
        <v>60565</v>
      </c>
      <c r="E31" s="16">
        <v>21565</v>
      </c>
      <c r="F31" s="16">
        <v>110</v>
      </c>
      <c r="G31" s="16">
        <v>4040</v>
      </c>
      <c r="H31" s="16">
        <v>25670</v>
      </c>
      <c r="I31" s="16">
        <v>40185</v>
      </c>
      <c r="J31" s="16">
        <v>145</v>
      </c>
      <c r="K31" s="16">
        <v>7855</v>
      </c>
      <c r="L31" s="16">
        <v>16420</v>
      </c>
      <c r="M31" s="16">
        <v>57330</v>
      </c>
      <c r="N31" s="43">
        <v>125</v>
      </c>
    </row>
    <row r="32" spans="1:14" x14ac:dyDescent="0.35">
      <c r="A32" s="5" t="s">
        <v>404</v>
      </c>
      <c r="B32" s="8" t="s">
        <v>243</v>
      </c>
      <c r="C32" s="16">
        <v>254825</v>
      </c>
      <c r="D32" s="16">
        <v>69560</v>
      </c>
      <c r="E32" s="16">
        <v>23325</v>
      </c>
      <c r="F32" s="16">
        <v>110</v>
      </c>
      <c r="G32" s="16">
        <v>4255</v>
      </c>
      <c r="H32" s="16">
        <v>27700</v>
      </c>
      <c r="I32" s="16">
        <v>43070</v>
      </c>
      <c r="J32" s="16">
        <v>135</v>
      </c>
      <c r="K32" s="16">
        <v>8155</v>
      </c>
      <c r="L32" s="16">
        <v>17470</v>
      </c>
      <c r="M32" s="16">
        <v>60860</v>
      </c>
      <c r="N32" s="43">
        <v>125</v>
      </c>
    </row>
    <row r="33" spans="1:14" x14ac:dyDescent="0.35">
      <c r="A33" s="5" t="s">
        <v>404</v>
      </c>
      <c r="B33" s="8" t="s">
        <v>244</v>
      </c>
      <c r="C33" s="16">
        <v>275275</v>
      </c>
      <c r="D33" s="16">
        <v>79075</v>
      </c>
      <c r="E33" s="16">
        <v>24945</v>
      </c>
      <c r="F33" s="16">
        <v>115</v>
      </c>
      <c r="G33" s="16">
        <v>4415</v>
      </c>
      <c r="H33" s="16">
        <v>29720</v>
      </c>
      <c r="I33" s="16">
        <v>45645</v>
      </c>
      <c r="J33" s="16">
        <v>140</v>
      </c>
      <c r="K33" s="16">
        <v>8445</v>
      </c>
      <c r="L33" s="16">
        <v>18490</v>
      </c>
      <c r="M33" s="16">
        <v>64090</v>
      </c>
      <c r="N33" s="43">
        <v>125</v>
      </c>
    </row>
    <row r="34" spans="1:14" x14ac:dyDescent="0.35">
      <c r="A34" s="5" t="s">
        <v>404</v>
      </c>
      <c r="B34" s="8" t="s">
        <v>245</v>
      </c>
      <c r="C34" s="16">
        <v>293895</v>
      </c>
      <c r="D34" s="16">
        <v>86870</v>
      </c>
      <c r="E34" s="16">
        <v>26475</v>
      </c>
      <c r="F34" s="16">
        <v>105</v>
      </c>
      <c r="G34" s="16">
        <v>4570</v>
      </c>
      <c r="H34" s="16">
        <v>31675</v>
      </c>
      <c r="I34" s="16">
        <v>48360</v>
      </c>
      <c r="J34" s="16">
        <v>140</v>
      </c>
      <c r="K34" s="16">
        <v>8750</v>
      </c>
      <c r="L34" s="16">
        <v>19380</v>
      </c>
      <c r="M34" s="16">
        <v>67365</v>
      </c>
      <c r="N34" s="43">
        <v>110</v>
      </c>
    </row>
    <row r="35" spans="1:14" x14ac:dyDescent="0.35">
      <c r="A35" s="5" t="s">
        <v>404</v>
      </c>
      <c r="B35" s="8" t="s">
        <v>246</v>
      </c>
      <c r="C35" s="16">
        <v>314990</v>
      </c>
      <c r="D35" s="16">
        <v>94650</v>
      </c>
      <c r="E35" s="16">
        <v>28415</v>
      </c>
      <c r="F35" s="16">
        <v>105</v>
      </c>
      <c r="G35" s="16">
        <v>4715</v>
      </c>
      <c r="H35" s="16">
        <v>34140</v>
      </c>
      <c r="I35" s="16">
        <v>51935</v>
      </c>
      <c r="J35" s="16">
        <v>140</v>
      </c>
      <c r="K35" s="16">
        <v>9055</v>
      </c>
      <c r="L35" s="16">
        <v>20590</v>
      </c>
      <c r="M35" s="16">
        <v>71020</v>
      </c>
      <c r="N35" s="43">
        <v>110</v>
      </c>
    </row>
    <row r="36" spans="1:14" x14ac:dyDescent="0.35">
      <c r="A36" s="5" t="s">
        <v>404</v>
      </c>
      <c r="B36" s="8" t="s">
        <v>247</v>
      </c>
      <c r="C36" s="16">
        <v>334975</v>
      </c>
      <c r="D36" s="16">
        <v>102710</v>
      </c>
      <c r="E36" s="16">
        <v>30080</v>
      </c>
      <c r="F36" s="16">
        <v>95</v>
      </c>
      <c r="G36" s="16">
        <v>4880</v>
      </c>
      <c r="H36" s="16">
        <v>36585</v>
      </c>
      <c r="I36" s="16">
        <v>54705</v>
      </c>
      <c r="J36" s="16">
        <v>130</v>
      </c>
      <c r="K36" s="16">
        <v>9300</v>
      </c>
      <c r="L36" s="16">
        <v>21800</v>
      </c>
      <c r="M36" s="16">
        <v>74480</v>
      </c>
      <c r="N36" s="43">
        <v>115</v>
      </c>
    </row>
    <row r="37" spans="1:14" x14ac:dyDescent="0.35">
      <c r="A37" s="5" t="s">
        <v>404</v>
      </c>
      <c r="B37" s="8" t="s">
        <v>248</v>
      </c>
      <c r="C37" s="16">
        <v>354035</v>
      </c>
      <c r="D37" s="16">
        <v>109595</v>
      </c>
      <c r="E37" s="16">
        <v>31850</v>
      </c>
      <c r="F37" s="16">
        <v>90</v>
      </c>
      <c r="G37" s="16">
        <v>5055</v>
      </c>
      <c r="H37" s="16">
        <v>38825</v>
      </c>
      <c r="I37" s="16">
        <v>57670</v>
      </c>
      <c r="J37" s="16">
        <v>130</v>
      </c>
      <c r="K37" s="16">
        <v>9640</v>
      </c>
      <c r="L37" s="16">
        <v>22885</v>
      </c>
      <c r="M37" s="16">
        <v>78080</v>
      </c>
      <c r="N37" s="43">
        <v>110</v>
      </c>
    </row>
    <row r="38" spans="1:14" x14ac:dyDescent="0.35">
      <c r="A38" s="5" t="s">
        <v>404</v>
      </c>
      <c r="B38" s="8" t="s">
        <v>249</v>
      </c>
      <c r="C38" s="16">
        <v>375185</v>
      </c>
      <c r="D38" s="16">
        <v>116985</v>
      </c>
      <c r="E38" s="16">
        <v>33870</v>
      </c>
      <c r="F38" s="16">
        <v>95</v>
      </c>
      <c r="G38" s="16">
        <v>5235</v>
      </c>
      <c r="H38" s="16">
        <v>41390</v>
      </c>
      <c r="I38" s="16">
        <v>60940</v>
      </c>
      <c r="J38" s="16">
        <v>130</v>
      </c>
      <c r="K38" s="16">
        <v>9975</v>
      </c>
      <c r="L38" s="16">
        <v>24080</v>
      </c>
      <c r="M38" s="16">
        <v>82265</v>
      </c>
      <c r="N38" s="43">
        <v>120</v>
      </c>
    </row>
    <row r="39" spans="1:14" x14ac:dyDescent="0.35">
      <c r="A39" s="5" t="s">
        <v>404</v>
      </c>
      <c r="B39" s="8" t="s">
        <v>250</v>
      </c>
      <c r="C39" s="16">
        <v>394795</v>
      </c>
      <c r="D39" s="16">
        <v>122995</v>
      </c>
      <c r="E39" s="16">
        <v>35810</v>
      </c>
      <c r="F39" s="16">
        <v>95</v>
      </c>
      <c r="G39" s="16">
        <v>5475</v>
      </c>
      <c r="H39" s="16">
        <v>43820</v>
      </c>
      <c r="I39" s="16">
        <v>64100</v>
      </c>
      <c r="J39" s="16">
        <v>130</v>
      </c>
      <c r="K39" s="16">
        <v>10330</v>
      </c>
      <c r="L39" s="16">
        <v>25250</v>
      </c>
      <c r="M39" s="16">
        <v>86520</v>
      </c>
      <c r="N39" s="43">
        <v>130</v>
      </c>
    </row>
    <row r="40" spans="1:14" x14ac:dyDescent="0.35">
      <c r="A40" s="5" t="s">
        <v>404</v>
      </c>
      <c r="B40" s="8" t="s">
        <v>251</v>
      </c>
      <c r="C40" s="16">
        <v>414220</v>
      </c>
      <c r="D40" s="16">
        <v>128420</v>
      </c>
      <c r="E40" s="16">
        <v>37790</v>
      </c>
      <c r="F40" s="16">
        <v>105</v>
      </c>
      <c r="G40" s="16">
        <v>5700</v>
      </c>
      <c r="H40" s="16">
        <v>46370</v>
      </c>
      <c r="I40" s="16">
        <v>67435</v>
      </c>
      <c r="J40" s="16">
        <v>130</v>
      </c>
      <c r="K40" s="16">
        <v>10695</v>
      </c>
      <c r="L40" s="16">
        <v>26485</v>
      </c>
      <c r="M40" s="16">
        <v>90830</v>
      </c>
      <c r="N40" s="43">
        <v>135</v>
      </c>
    </row>
    <row r="41" spans="1:14" x14ac:dyDescent="0.35">
      <c r="A41" s="5" t="s">
        <v>404</v>
      </c>
      <c r="B41" s="8" t="s">
        <v>252</v>
      </c>
      <c r="C41" s="16">
        <v>433830</v>
      </c>
      <c r="D41" s="16">
        <v>133470</v>
      </c>
      <c r="E41" s="16">
        <v>39820</v>
      </c>
      <c r="F41" s="16">
        <v>115</v>
      </c>
      <c r="G41" s="16">
        <v>5965</v>
      </c>
      <c r="H41" s="16">
        <v>49155</v>
      </c>
      <c r="I41" s="16">
        <v>70875</v>
      </c>
      <c r="J41" s="16">
        <v>135</v>
      </c>
      <c r="K41" s="16">
        <v>11050</v>
      </c>
      <c r="L41" s="16">
        <v>27750</v>
      </c>
      <c r="M41" s="16">
        <v>95220</v>
      </c>
      <c r="N41" s="43">
        <v>140</v>
      </c>
    </row>
    <row r="42" spans="1:14" x14ac:dyDescent="0.35">
      <c r="A42" s="5" t="s">
        <v>404</v>
      </c>
      <c r="B42" s="8" t="s">
        <v>253</v>
      </c>
      <c r="C42" s="16">
        <v>451720</v>
      </c>
      <c r="D42" s="16">
        <v>137590</v>
      </c>
      <c r="E42" s="16">
        <v>41650</v>
      </c>
      <c r="F42" s="16">
        <v>125</v>
      </c>
      <c r="G42" s="16">
        <v>6195</v>
      </c>
      <c r="H42" s="16">
        <v>51455</v>
      </c>
      <c r="I42" s="16">
        <v>74105</v>
      </c>
      <c r="J42" s="16">
        <v>135</v>
      </c>
      <c r="K42" s="16">
        <v>11315</v>
      </c>
      <c r="L42" s="16">
        <v>28970</v>
      </c>
      <c r="M42" s="16">
        <v>99860</v>
      </c>
      <c r="N42" s="43">
        <v>135</v>
      </c>
    </row>
    <row r="43" spans="1:14" x14ac:dyDescent="0.35">
      <c r="A43" s="5" t="s">
        <v>404</v>
      </c>
      <c r="B43" s="8" t="s">
        <v>254</v>
      </c>
      <c r="C43" s="16">
        <v>469235</v>
      </c>
      <c r="D43" s="16">
        <v>141225</v>
      </c>
      <c r="E43" s="16">
        <v>43290</v>
      </c>
      <c r="F43" s="16">
        <v>120</v>
      </c>
      <c r="G43" s="16">
        <v>6455</v>
      </c>
      <c r="H43" s="16">
        <v>53630</v>
      </c>
      <c r="I43" s="16">
        <v>77310</v>
      </c>
      <c r="J43" s="16">
        <v>135</v>
      </c>
      <c r="K43" s="16">
        <v>11645</v>
      </c>
      <c r="L43" s="16">
        <v>30175</v>
      </c>
      <c r="M43" s="16">
        <v>104810</v>
      </c>
      <c r="N43" s="43">
        <v>145</v>
      </c>
    </row>
    <row r="44" spans="1:14" x14ac:dyDescent="0.35">
      <c r="A44" s="29" t="s">
        <v>404</v>
      </c>
      <c r="B44" s="50" t="s">
        <v>255</v>
      </c>
      <c r="C44" s="30">
        <v>476295</v>
      </c>
      <c r="D44" s="30">
        <v>142610</v>
      </c>
      <c r="E44" s="30">
        <v>43850</v>
      </c>
      <c r="F44" s="30">
        <v>115</v>
      </c>
      <c r="G44" s="30">
        <v>6560</v>
      </c>
      <c r="H44" s="30">
        <v>54560</v>
      </c>
      <c r="I44" s="30">
        <v>78590</v>
      </c>
      <c r="J44" s="30">
        <v>130</v>
      </c>
      <c r="K44" s="30">
        <v>11735</v>
      </c>
      <c r="L44" s="30">
        <v>30665</v>
      </c>
      <c r="M44" s="30">
        <v>106980</v>
      </c>
      <c r="N44" s="42">
        <v>155</v>
      </c>
    </row>
    <row r="45" spans="1:14" x14ac:dyDescent="0.35">
      <c r="A45" s="5" t="s">
        <v>405</v>
      </c>
      <c r="B45" s="8" t="s">
        <v>218</v>
      </c>
      <c r="C45" s="16">
        <v>5</v>
      </c>
      <c r="D45" s="16">
        <v>5</v>
      </c>
      <c r="E45" s="16">
        <v>0</v>
      </c>
      <c r="F45" s="16">
        <v>0</v>
      </c>
      <c r="G45" s="16">
        <v>0</v>
      </c>
      <c r="H45" s="16">
        <v>0</v>
      </c>
      <c r="I45" s="16" t="s">
        <v>261</v>
      </c>
      <c r="J45" s="16">
        <v>0</v>
      </c>
      <c r="K45" s="16">
        <v>0</v>
      </c>
      <c r="L45" s="16">
        <v>0</v>
      </c>
      <c r="M45" s="16">
        <v>0</v>
      </c>
      <c r="N45" s="43">
        <v>0</v>
      </c>
    </row>
    <row r="46" spans="1:14" x14ac:dyDescent="0.35">
      <c r="A46" s="5" t="s">
        <v>405</v>
      </c>
      <c r="B46" s="8" t="s">
        <v>219</v>
      </c>
      <c r="C46" s="16">
        <v>25</v>
      </c>
      <c r="D46" s="16">
        <v>20</v>
      </c>
      <c r="E46" s="16">
        <v>0</v>
      </c>
      <c r="F46" s="16">
        <v>0</v>
      </c>
      <c r="G46" s="16">
        <v>0</v>
      </c>
      <c r="H46" s="16" t="s">
        <v>261</v>
      </c>
      <c r="I46" s="16" t="s">
        <v>261</v>
      </c>
      <c r="J46" s="16">
        <v>0</v>
      </c>
      <c r="K46" s="16" t="s">
        <v>261</v>
      </c>
      <c r="L46" s="16">
        <v>0</v>
      </c>
      <c r="M46" s="16">
        <v>0</v>
      </c>
      <c r="N46" s="43">
        <v>0</v>
      </c>
    </row>
    <row r="47" spans="1:14" x14ac:dyDescent="0.35">
      <c r="A47" s="5" t="s">
        <v>405</v>
      </c>
      <c r="B47" s="8" t="s">
        <v>220</v>
      </c>
      <c r="C47" s="16">
        <v>85</v>
      </c>
      <c r="D47" s="16">
        <v>55</v>
      </c>
      <c r="E47" s="16" t="s">
        <v>261</v>
      </c>
      <c r="F47" s="16">
        <v>0</v>
      </c>
      <c r="G47" s="16" t="s">
        <v>261</v>
      </c>
      <c r="H47" s="16">
        <v>10</v>
      </c>
      <c r="I47" s="16">
        <v>5</v>
      </c>
      <c r="J47" s="16">
        <v>0</v>
      </c>
      <c r="K47" s="16">
        <v>5</v>
      </c>
      <c r="L47" s="16">
        <v>5</v>
      </c>
      <c r="M47" s="16">
        <v>5</v>
      </c>
      <c r="N47" s="43">
        <v>0</v>
      </c>
    </row>
    <row r="48" spans="1:14" x14ac:dyDescent="0.35">
      <c r="A48" s="5" t="s">
        <v>405</v>
      </c>
      <c r="B48" s="8" t="s">
        <v>221</v>
      </c>
      <c r="C48" s="16">
        <v>230</v>
      </c>
      <c r="D48" s="16">
        <v>100</v>
      </c>
      <c r="E48" s="16">
        <v>20</v>
      </c>
      <c r="F48" s="16">
        <v>0</v>
      </c>
      <c r="G48" s="16">
        <v>10</v>
      </c>
      <c r="H48" s="16">
        <v>35</v>
      </c>
      <c r="I48" s="16">
        <v>15</v>
      </c>
      <c r="J48" s="16">
        <v>0</v>
      </c>
      <c r="K48" s="16">
        <v>10</v>
      </c>
      <c r="L48" s="16">
        <v>20</v>
      </c>
      <c r="M48" s="16">
        <v>15</v>
      </c>
      <c r="N48" s="43">
        <v>0</v>
      </c>
    </row>
    <row r="49" spans="1:14" x14ac:dyDescent="0.35">
      <c r="A49" s="5" t="s">
        <v>405</v>
      </c>
      <c r="B49" s="8" t="s">
        <v>222</v>
      </c>
      <c r="C49" s="16">
        <v>510</v>
      </c>
      <c r="D49" s="16">
        <v>210</v>
      </c>
      <c r="E49" s="16">
        <v>40</v>
      </c>
      <c r="F49" s="16">
        <v>0</v>
      </c>
      <c r="G49" s="16">
        <v>15</v>
      </c>
      <c r="H49" s="16">
        <v>80</v>
      </c>
      <c r="I49" s="16">
        <v>40</v>
      </c>
      <c r="J49" s="16">
        <v>0</v>
      </c>
      <c r="K49" s="16">
        <v>20</v>
      </c>
      <c r="L49" s="16">
        <v>55</v>
      </c>
      <c r="M49" s="16">
        <v>55</v>
      </c>
      <c r="N49" s="43">
        <v>0</v>
      </c>
    </row>
    <row r="50" spans="1:14" x14ac:dyDescent="0.35">
      <c r="A50" s="5" t="s">
        <v>405</v>
      </c>
      <c r="B50" s="8" t="s">
        <v>223</v>
      </c>
      <c r="C50" s="16">
        <v>1165</v>
      </c>
      <c r="D50" s="16">
        <v>490</v>
      </c>
      <c r="E50" s="16">
        <v>85</v>
      </c>
      <c r="F50" s="16">
        <v>0</v>
      </c>
      <c r="G50" s="16">
        <v>35</v>
      </c>
      <c r="H50" s="16">
        <v>165</v>
      </c>
      <c r="I50" s="16">
        <v>100</v>
      </c>
      <c r="J50" s="16">
        <v>0</v>
      </c>
      <c r="K50" s="16">
        <v>55</v>
      </c>
      <c r="L50" s="16">
        <v>115</v>
      </c>
      <c r="M50" s="16">
        <v>120</v>
      </c>
      <c r="N50" s="43">
        <v>0</v>
      </c>
    </row>
    <row r="51" spans="1:14" x14ac:dyDescent="0.35">
      <c r="A51" s="5" t="s">
        <v>405</v>
      </c>
      <c r="B51" s="8" t="s">
        <v>224</v>
      </c>
      <c r="C51" s="16">
        <v>2090</v>
      </c>
      <c r="D51" s="16">
        <v>925</v>
      </c>
      <c r="E51" s="16">
        <v>130</v>
      </c>
      <c r="F51" s="16">
        <v>0</v>
      </c>
      <c r="G51" s="16">
        <v>55</v>
      </c>
      <c r="H51" s="16">
        <v>280</v>
      </c>
      <c r="I51" s="16">
        <v>175</v>
      </c>
      <c r="J51" s="16">
        <v>0</v>
      </c>
      <c r="K51" s="16">
        <v>95</v>
      </c>
      <c r="L51" s="16">
        <v>195</v>
      </c>
      <c r="M51" s="16">
        <v>230</v>
      </c>
      <c r="N51" s="43">
        <v>0</v>
      </c>
    </row>
    <row r="52" spans="1:14" x14ac:dyDescent="0.35">
      <c r="A52" s="5" t="s">
        <v>405</v>
      </c>
      <c r="B52" s="8" t="s">
        <v>225</v>
      </c>
      <c r="C52" s="16">
        <v>3450</v>
      </c>
      <c r="D52" s="16">
        <v>1450</v>
      </c>
      <c r="E52" s="16">
        <v>240</v>
      </c>
      <c r="F52" s="16">
        <v>0</v>
      </c>
      <c r="G52" s="16">
        <v>75</v>
      </c>
      <c r="H52" s="16">
        <v>460</v>
      </c>
      <c r="I52" s="16">
        <v>310</v>
      </c>
      <c r="J52" s="16">
        <v>0</v>
      </c>
      <c r="K52" s="16">
        <v>170</v>
      </c>
      <c r="L52" s="16">
        <v>320</v>
      </c>
      <c r="M52" s="16">
        <v>420</v>
      </c>
      <c r="N52" s="43">
        <v>0</v>
      </c>
    </row>
    <row r="53" spans="1:14" x14ac:dyDescent="0.35">
      <c r="A53" s="5" t="s">
        <v>405</v>
      </c>
      <c r="B53" s="8" t="s">
        <v>226</v>
      </c>
      <c r="C53" s="16">
        <v>5730</v>
      </c>
      <c r="D53" s="16">
        <v>2290</v>
      </c>
      <c r="E53" s="16">
        <v>425</v>
      </c>
      <c r="F53" s="16">
        <v>0</v>
      </c>
      <c r="G53" s="16">
        <v>130</v>
      </c>
      <c r="H53" s="16">
        <v>735</v>
      </c>
      <c r="I53" s="16">
        <v>585</v>
      </c>
      <c r="J53" s="16">
        <v>0</v>
      </c>
      <c r="K53" s="16">
        <v>300</v>
      </c>
      <c r="L53" s="16">
        <v>520</v>
      </c>
      <c r="M53" s="16">
        <v>745</v>
      </c>
      <c r="N53" s="43">
        <v>0</v>
      </c>
    </row>
    <row r="54" spans="1:14" x14ac:dyDescent="0.35">
      <c r="A54" s="5" t="s">
        <v>405</v>
      </c>
      <c r="B54" s="8" t="s">
        <v>227</v>
      </c>
      <c r="C54" s="16">
        <v>8345</v>
      </c>
      <c r="D54" s="16">
        <v>3165</v>
      </c>
      <c r="E54" s="16">
        <v>655</v>
      </c>
      <c r="F54" s="16">
        <v>0</v>
      </c>
      <c r="G54" s="16">
        <v>200</v>
      </c>
      <c r="H54" s="16">
        <v>1100</v>
      </c>
      <c r="I54" s="16">
        <v>930</v>
      </c>
      <c r="J54" s="16">
        <v>0</v>
      </c>
      <c r="K54" s="16">
        <v>455</v>
      </c>
      <c r="L54" s="16">
        <v>740</v>
      </c>
      <c r="M54" s="16">
        <v>1100</v>
      </c>
      <c r="N54" s="43">
        <v>0</v>
      </c>
    </row>
    <row r="55" spans="1:14" x14ac:dyDescent="0.35">
      <c r="A55" s="5" t="s">
        <v>405</v>
      </c>
      <c r="B55" s="8" t="s">
        <v>228</v>
      </c>
      <c r="C55" s="16">
        <v>11655</v>
      </c>
      <c r="D55" s="16">
        <v>4165</v>
      </c>
      <c r="E55" s="16">
        <v>940</v>
      </c>
      <c r="F55" s="16">
        <v>0</v>
      </c>
      <c r="G55" s="16">
        <v>280</v>
      </c>
      <c r="H55" s="16">
        <v>1570</v>
      </c>
      <c r="I55" s="16">
        <v>1355</v>
      </c>
      <c r="J55" s="16">
        <v>0</v>
      </c>
      <c r="K55" s="16">
        <v>665</v>
      </c>
      <c r="L55" s="16">
        <v>1035</v>
      </c>
      <c r="M55" s="16">
        <v>1640</v>
      </c>
      <c r="N55" s="43">
        <v>0</v>
      </c>
    </row>
    <row r="56" spans="1:14" x14ac:dyDescent="0.35">
      <c r="A56" s="5" t="s">
        <v>405</v>
      </c>
      <c r="B56" s="8" t="s">
        <v>229</v>
      </c>
      <c r="C56" s="16">
        <v>15605</v>
      </c>
      <c r="D56" s="16">
        <v>5265</v>
      </c>
      <c r="E56" s="16">
        <v>1275</v>
      </c>
      <c r="F56" s="16">
        <v>0</v>
      </c>
      <c r="G56" s="16">
        <v>385</v>
      </c>
      <c r="H56" s="16">
        <v>2070</v>
      </c>
      <c r="I56" s="16">
        <v>1955</v>
      </c>
      <c r="J56" s="16">
        <v>0</v>
      </c>
      <c r="K56" s="16">
        <v>895</v>
      </c>
      <c r="L56" s="16">
        <v>1370</v>
      </c>
      <c r="M56" s="16">
        <v>2390</v>
      </c>
      <c r="N56" s="43">
        <v>0</v>
      </c>
    </row>
    <row r="57" spans="1:14" x14ac:dyDescent="0.35">
      <c r="A57" s="5" t="s">
        <v>405</v>
      </c>
      <c r="B57" s="8" t="s">
        <v>230</v>
      </c>
      <c r="C57" s="16">
        <v>20555</v>
      </c>
      <c r="D57" s="16">
        <v>6550</v>
      </c>
      <c r="E57" s="16">
        <v>1705</v>
      </c>
      <c r="F57" s="16">
        <v>0</v>
      </c>
      <c r="G57" s="16">
        <v>535</v>
      </c>
      <c r="H57" s="16">
        <v>2650</v>
      </c>
      <c r="I57" s="16">
        <v>2700</v>
      </c>
      <c r="J57" s="16">
        <v>0</v>
      </c>
      <c r="K57" s="16">
        <v>1155</v>
      </c>
      <c r="L57" s="16">
        <v>1780</v>
      </c>
      <c r="M57" s="16">
        <v>3475</v>
      </c>
      <c r="N57" s="43">
        <v>0</v>
      </c>
    </row>
    <row r="58" spans="1:14" x14ac:dyDescent="0.35">
      <c r="A58" s="5" t="s">
        <v>405</v>
      </c>
      <c r="B58" s="8" t="s">
        <v>231</v>
      </c>
      <c r="C58" s="16">
        <v>24485</v>
      </c>
      <c r="D58" s="16">
        <v>7465</v>
      </c>
      <c r="E58" s="16">
        <v>2020</v>
      </c>
      <c r="F58" s="16">
        <v>0</v>
      </c>
      <c r="G58" s="16">
        <v>640</v>
      </c>
      <c r="H58" s="16">
        <v>3125</v>
      </c>
      <c r="I58" s="16">
        <v>3310</v>
      </c>
      <c r="J58" s="16">
        <v>0</v>
      </c>
      <c r="K58" s="16">
        <v>1410</v>
      </c>
      <c r="L58" s="16">
        <v>2135</v>
      </c>
      <c r="M58" s="16">
        <v>4370</v>
      </c>
      <c r="N58" s="43">
        <v>0</v>
      </c>
    </row>
    <row r="59" spans="1:14" x14ac:dyDescent="0.35">
      <c r="A59" s="5" t="s">
        <v>405</v>
      </c>
      <c r="B59" s="8" t="s">
        <v>232</v>
      </c>
      <c r="C59" s="16">
        <v>29815</v>
      </c>
      <c r="D59" s="16">
        <v>8620</v>
      </c>
      <c r="E59" s="16">
        <v>2440</v>
      </c>
      <c r="F59" s="16">
        <v>0</v>
      </c>
      <c r="G59" s="16">
        <v>760</v>
      </c>
      <c r="H59" s="16">
        <v>3810</v>
      </c>
      <c r="I59" s="16">
        <v>4125</v>
      </c>
      <c r="J59" s="16">
        <v>0</v>
      </c>
      <c r="K59" s="16">
        <v>1740</v>
      </c>
      <c r="L59" s="16">
        <v>2615</v>
      </c>
      <c r="M59" s="16">
        <v>5700</v>
      </c>
      <c r="N59" s="43">
        <v>0</v>
      </c>
    </row>
    <row r="60" spans="1:14" x14ac:dyDescent="0.35">
      <c r="A60" s="5" t="s">
        <v>405</v>
      </c>
      <c r="B60" s="8" t="s">
        <v>233</v>
      </c>
      <c r="C60" s="16">
        <v>36695</v>
      </c>
      <c r="D60" s="16">
        <v>9995</v>
      </c>
      <c r="E60" s="16">
        <v>2945</v>
      </c>
      <c r="F60" s="16">
        <v>0</v>
      </c>
      <c r="G60" s="16">
        <v>920</v>
      </c>
      <c r="H60" s="16">
        <v>4635</v>
      </c>
      <c r="I60" s="16">
        <v>5245</v>
      </c>
      <c r="J60" s="16">
        <v>0</v>
      </c>
      <c r="K60" s="16">
        <v>2180</v>
      </c>
      <c r="L60" s="16">
        <v>3220</v>
      </c>
      <c r="M60" s="16">
        <v>7540</v>
      </c>
      <c r="N60" s="43">
        <v>0</v>
      </c>
    </row>
    <row r="61" spans="1:14" x14ac:dyDescent="0.35">
      <c r="A61" s="5" t="s">
        <v>405</v>
      </c>
      <c r="B61" s="8" t="s">
        <v>234</v>
      </c>
      <c r="C61" s="16">
        <v>42650</v>
      </c>
      <c r="D61" s="16">
        <v>11205</v>
      </c>
      <c r="E61" s="16">
        <v>3370</v>
      </c>
      <c r="F61" s="16">
        <v>0</v>
      </c>
      <c r="G61" s="16">
        <v>1050</v>
      </c>
      <c r="H61" s="16">
        <v>5290</v>
      </c>
      <c r="I61" s="16">
        <v>6265</v>
      </c>
      <c r="J61" s="16">
        <v>0</v>
      </c>
      <c r="K61" s="16">
        <v>2530</v>
      </c>
      <c r="L61" s="16">
        <v>3740</v>
      </c>
      <c r="M61" s="16">
        <v>9180</v>
      </c>
      <c r="N61" s="43">
        <v>0</v>
      </c>
    </row>
    <row r="62" spans="1:14" x14ac:dyDescent="0.35">
      <c r="A62" s="5" t="s">
        <v>405</v>
      </c>
      <c r="B62" s="8" t="s">
        <v>235</v>
      </c>
      <c r="C62" s="16">
        <v>49980</v>
      </c>
      <c r="D62" s="16">
        <v>12625</v>
      </c>
      <c r="E62" s="16">
        <v>3910</v>
      </c>
      <c r="F62" s="16">
        <v>0</v>
      </c>
      <c r="G62" s="16">
        <v>1190</v>
      </c>
      <c r="H62" s="16">
        <v>6050</v>
      </c>
      <c r="I62" s="16">
        <v>7445</v>
      </c>
      <c r="J62" s="16">
        <v>0</v>
      </c>
      <c r="K62" s="16">
        <v>2935</v>
      </c>
      <c r="L62" s="16">
        <v>4385</v>
      </c>
      <c r="M62" s="16">
        <v>11415</v>
      </c>
      <c r="N62" s="43">
        <v>0</v>
      </c>
    </row>
    <row r="63" spans="1:14" x14ac:dyDescent="0.35">
      <c r="A63" s="5" t="s">
        <v>405</v>
      </c>
      <c r="B63" s="8" t="s">
        <v>236</v>
      </c>
      <c r="C63" s="16">
        <v>56255</v>
      </c>
      <c r="D63" s="16">
        <v>13785</v>
      </c>
      <c r="E63" s="16">
        <v>4280</v>
      </c>
      <c r="F63" s="16">
        <v>0</v>
      </c>
      <c r="G63" s="16">
        <v>1300</v>
      </c>
      <c r="H63" s="16">
        <v>6735</v>
      </c>
      <c r="I63" s="16">
        <v>8530</v>
      </c>
      <c r="J63" s="16">
        <v>0</v>
      </c>
      <c r="K63" s="16">
        <v>3285</v>
      </c>
      <c r="L63" s="16">
        <v>4925</v>
      </c>
      <c r="M63" s="16">
        <v>13390</v>
      </c>
      <c r="N63" s="43">
        <v>0</v>
      </c>
    </row>
    <row r="64" spans="1:14" x14ac:dyDescent="0.35">
      <c r="A64" s="5" t="s">
        <v>405</v>
      </c>
      <c r="B64" s="8" t="s">
        <v>237</v>
      </c>
      <c r="C64" s="16">
        <v>62795</v>
      </c>
      <c r="D64" s="16">
        <v>15020</v>
      </c>
      <c r="E64" s="16">
        <v>4735</v>
      </c>
      <c r="F64" s="16">
        <v>0</v>
      </c>
      <c r="G64" s="16">
        <v>1415</v>
      </c>
      <c r="H64" s="16">
        <v>7435</v>
      </c>
      <c r="I64" s="16">
        <v>9670</v>
      </c>
      <c r="J64" s="16">
        <v>0</v>
      </c>
      <c r="K64" s="16">
        <v>3650</v>
      </c>
      <c r="L64" s="16">
        <v>5460</v>
      </c>
      <c r="M64" s="16">
        <v>15390</v>
      </c>
      <c r="N64" s="43">
        <v>0</v>
      </c>
    </row>
    <row r="65" spans="1:14" x14ac:dyDescent="0.35">
      <c r="A65" s="5" t="s">
        <v>405</v>
      </c>
      <c r="B65" s="8" t="s">
        <v>238</v>
      </c>
      <c r="C65" s="16">
        <v>70860</v>
      </c>
      <c r="D65" s="16">
        <v>16425</v>
      </c>
      <c r="E65" s="16">
        <v>5255</v>
      </c>
      <c r="F65" s="16">
        <v>0</v>
      </c>
      <c r="G65" s="16">
        <v>1545</v>
      </c>
      <c r="H65" s="16">
        <v>8265</v>
      </c>
      <c r="I65" s="16">
        <v>11105</v>
      </c>
      <c r="J65" s="16">
        <v>0</v>
      </c>
      <c r="K65" s="16">
        <v>4085</v>
      </c>
      <c r="L65" s="16">
        <v>6130</v>
      </c>
      <c r="M65" s="16">
        <v>18025</v>
      </c>
      <c r="N65" s="43">
        <v>0</v>
      </c>
    </row>
    <row r="66" spans="1:14" x14ac:dyDescent="0.35">
      <c r="A66" s="5" t="s">
        <v>405</v>
      </c>
      <c r="B66" s="8" t="s">
        <v>239</v>
      </c>
      <c r="C66" s="16">
        <v>76535</v>
      </c>
      <c r="D66" s="16">
        <v>17375</v>
      </c>
      <c r="E66" s="16">
        <v>5585</v>
      </c>
      <c r="F66" s="16">
        <v>0</v>
      </c>
      <c r="G66" s="16">
        <v>1630</v>
      </c>
      <c r="H66" s="16">
        <v>8860</v>
      </c>
      <c r="I66" s="16">
        <v>12175</v>
      </c>
      <c r="J66" s="16">
        <v>0</v>
      </c>
      <c r="K66" s="16">
        <v>4355</v>
      </c>
      <c r="L66" s="16">
        <v>6565</v>
      </c>
      <c r="M66" s="16">
        <v>19970</v>
      </c>
      <c r="N66" s="43">
        <v>0</v>
      </c>
    </row>
    <row r="67" spans="1:14" x14ac:dyDescent="0.35">
      <c r="A67" s="5" t="s">
        <v>405</v>
      </c>
      <c r="B67" s="8" t="s">
        <v>240</v>
      </c>
      <c r="C67" s="16">
        <v>83295</v>
      </c>
      <c r="D67" s="16">
        <v>18425</v>
      </c>
      <c r="E67" s="16">
        <v>5975</v>
      </c>
      <c r="F67" s="16">
        <v>0</v>
      </c>
      <c r="G67" s="16">
        <v>1740</v>
      </c>
      <c r="H67" s="16">
        <v>9510</v>
      </c>
      <c r="I67" s="16">
        <v>13390</v>
      </c>
      <c r="J67" s="16">
        <v>0</v>
      </c>
      <c r="K67" s="16">
        <v>4720</v>
      </c>
      <c r="L67" s="16">
        <v>7100</v>
      </c>
      <c r="M67" s="16">
        <v>22405</v>
      </c>
      <c r="N67" s="43">
        <v>0</v>
      </c>
    </row>
    <row r="68" spans="1:14" x14ac:dyDescent="0.35">
      <c r="A68" s="5" t="s">
        <v>405</v>
      </c>
      <c r="B68" s="8" t="s">
        <v>241</v>
      </c>
      <c r="C68" s="16">
        <v>90055</v>
      </c>
      <c r="D68" s="16">
        <v>19500</v>
      </c>
      <c r="E68" s="16">
        <v>6380</v>
      </c>
      <c r="F68" s="16">
        <v>0</v>
      </c>
      <c r="G68" s="16">
        <v>1820</v>
      </c>
      <c r="H68" s="16">
        <v>10155</v>
      </c>
      <c r="I68" s="16">
        <v>14635</v>
      </c>
      <c r="J68" s="16">
        <v>0</v>
      </c>
      <c r="K68" s="16">
        <v>5035</v>
      </c>
      <c r="L68" s="16">
        <v>7625</v>
      </c>
      <c r="M68" s="16">
        <v>24870</v>
      </c>
      <c r="N68" s="43">
        <v>0</v>
      </c>
    </row>
    <row r="69" spans="1:14" x14ac:dyDescent="0.35">
      <c r="A69" s="5" t="s">
        <v>405</v>
      </c>
      <c r="B69" s="8" t="s">
        <v>242</v>
      </c>
      <c r="C69" s="16">
        <v>95430</v>
      </c>
      <c r="D69" s="16">
        <v>20290</v>
      </c>
      <c r="E69" s="16">
        <v>6695</v>
      </c>
      <c r="F69" s="16">
        <v>0</v>
      </c>
      <c r="G69" s="16">
        <v>1885</v>
      </c>
      <c r="H69" s="16">
        <v>10665</v>
      </c>
      <c r="I69" s="16">
        <v>15570</v>
      </c>
      <c r="J69" s="16">
        <v>0</v>
      </c>
      <c r="K69" s="16">
        <v>5270</v>
      </c>
      <c r="L69" s="16">
        <v>8025</v>
      </c>
      <c r="M69" s="16">
        <v>26990</v>
      </c>
      <c r="N69" s="43">
        <v>0</v>
      </c>
    </row>
    <row r="70" spans="1:14" x14ac:dyDescent="0.35">
      <c r="A70" s="5" t="s">
        <v>405</v>
      </c>
      <c r="B70" s="8" t="s">
        <v>243</v>
      </c>
      <c r="C70" s="16">
        <v>100405</v>
      </c>
      <c r="D70" s="16">
        <v>21040</v>
      </c>
      <c r="E70" s="16">
        <v>6955</v>
      </c>
      <c r="F70" s="16">
        <v>0</v>
      </c>
      <c r="G70" s="16">
        <v>1935</v>
      </c>
      <c r="H70" s="16">
        <v>11105</v>
      </c>
      <c r="I70" s="16">
        <v>16510</v>
      </c>
      <c r="J70" s="16">
        <v>0</v>
      </c>
      <c r="K70" s="16">
        <v>5485</v>
      </c>
      <c r="L70" s="16">
        <v>8405</v>
      </c>
      <c r="M70" s="16">
        <v>28930</v>
      </c>
      <c r="N70" s="43">
        <v>0</v>
      </c>
    </row>
    <row r="71" spans="1:14" x14ac:dyDescent="0.35">
      <c r="A71" s="5" t="s">
        <v>405</v>
      </c>
      <c r="B71" s="8" t="s">
        <v>244</v>
      </c>
      <c r="C71" s="16">
        <v>105360</v>
      </c>
      <c r="D71" s="16">
        <v>21840</v>
      </c>
      <c r="E71" s="16">
        <v>7220</v>
      </c>
      <c r="F71" s="16">
        <v>0</v>
      </c>
      <c r="G71" s="16">
        <v>1995</v>
      </c>
      <c r="H71" s="16">
        <v>11595</v>
      </c>
      <c r="I71" s="16">
        <v>17440</v>
      </c>
      <c r="J71" s="16">
        <v>0</v>
      </c>
      <c r="K71" s="16">
        <v>5720</v>
      </c>
      <c r="L71" s="16">
        <v>8750</v>
      </c>
      <c r="M71" s="16">
        <v>30760</v>
      </c>
      <c r="N71" s="43">
        <v>0</v>
      </c>
    </row>
    <row r="72" spans="1:14" x14ac:dyDescent="0.35">
      <c r="A72" s="5" t="s">
        <v>405</v>
      </c>
      <c r="B72" s="8" t="s">
        <v>245</v>
      </c>
      <c r="C72" s="16">
        <v>110150</v>
      </c>
      <c r="D72" s="16">
        <v>22605</v>
      </c>
      <c r="E72" s="16">
        <v>7485</v>
      </c>
      <c r="F72" s="16">
        <v>0</v>
      </c>
      <c r="G72" s="16">
        <v>2045</v>
      </c>
      <c r="H72" s="16">
        <v>12100</v>
      </c>
      <c r="I72" s="16">
        <v>18365</v>
      </c>
      <c r="J72" s="16">
        <v>0</v>
      </c>
      <c r="K72" s="16">
        <v>5885</v>
      </c>
      <c r="L72" s="16">
        <v>9065</v>
      </c>
      <c r="M72" s="16">
        <v>32545</v>
      </c>
      <c r="N72" s="43">
        <v>0</v>
      </c>
    </row>
    <row r="73" spans="1:14" x14ac:dyDescent="0.35">
      <c r="A73" s="5" t="s">
        <v>405</v>
      </c>
      <c r="B73" s="8" t="s">
        <v>246</v>
      </c>
      <c r="C73" s="16">
        <v>115185</v>
      </c>
      <c r="D73" s="16">
        <v>23460</v>
      </c>
      <c r="E73" s="16">
        <v>7790</v>
      </c>
      <c r="F73" s="16">
        <v>0</v>
      </c>
      <c r="G73" s="16">
        <v>2095</v>
      </c>
      <c r="H73" s="16">
        <v>12640</v>
      </c>
      <c r="I73" s="16">
        <v>19325</v>
      </c>
      <c r="J73" s="16">
        <v>0</v>
      </c>
      <c r="K73" s="16">
        <v>6030</v>
      </c>
      <c r="L73" s="16">
        <v>9405</v>
      </c>
      <c r="M73" s="16">
        <v>34375</v>
      </c>
      <c r="N73" s="43">
        <v>0</v>
      </c>
    </row>
    <row r="74" spans="1:14" x14ac:dyDescent="0.35">
      <c r="A74" s="5" t="s">
        <v>405</v>
      </c>
      <c r="B74" s="8" t="s">
        <v>247</v>
      </c>
      <c r="C74" s="16">
        <v>120280</v>
      </c>
      <c r="D74" s="16">
        <v>24310</v>
      </c>
      <c r="E74" s="16">
        <v>8065</v>
      </c>
      <c r="F74" s="16">
        <v>0</v>
      </c>
      <c r="G74" s="16">
        <v>2120</v>
      </c>
      <c r="H74" s="16">
        <v>13145</v>
      </c>
      <c r="I74" s="16">
        <v>20315</v>
      </c>
      <c r="J74" s="16">
        <v>0</v>
      </c>
      <c r="K74" s="16">
        <v>6185</v>
      </c>
      <c r="L74" s="16">
        <v>9770</v>
      </c>
      <c r="M74" s="16">
        <v>36315</v>
      </c>
      <c r="N74" s="43">
        <v>0</v>
      </c>
    </row>
    <row r="75" spans="1:14" x14ac:dyDescent="0.35">
      <c r="A75" s="5" t="s">
        <v>405</v>
      </c>
      <c r="B75" s="8" t="s">
        <v>248</v>
      </c>
      <c r="C75" s="16">
        <v>125165</v>
      </c>
      <c r="D75" s="16">
        <v>25060</v>
      </c>
      <c r="E75" s="16">
        <v>8325</v>
      </c>
      <c r="F75" s="16">
        <v>0</v>
      </c>
      <c r="G75" s="16">
        <v>2175</v>
      </c>
      <c r="H75" s="16">
        <v>13600</v>
      </c>
      <c r="I75" s="16">
        <v>21335</v>
      </c>
      <c r="J75" s="16">
        <v>0</v>
      </c>
      <c r="K75" s="16">
        <v>6370</v>
      </c>
      <c r="L75" s="16">
        <v>10080</v>
      </c>
      <c r="M75" s="16">
        <v>38150</v>
      </c>
      <c r="N75" s="43">
        <v>0</v>
      </c>
    </row>
    <row r="76" spans="1:14" x14ac:dyDescent="0.35">
      <c r="A76" s="5" t="s">
        <v>405</v>
      </c>
      <c r="B76" s="8" t="s">
        <v>249</v>
      </c>
      <c r="C76" s="16">
        <v>130555</v>
      </c>
      <c r="D76" s="16">
        <v>25865</v>
      </c>
      <c r="E76" s="16">
        <v>8625</v>
      </c>
      <c r="F76" s="16">
        <v>0</v>
      </c>
      <c r="G76" s="16">
        <v>2225</v>
      </c>
      <c r="H76" s="16">
        <v>14165</v>
      </c>
      <c r="I76" s="16">
        <v>22330</v>
      </c>
      <c r="J76" s="16">
        <v>0</v>
      </c>
      <c r="K76" s="16">
        <v>6540</v>
      </c>
      <c r="L76" s="16">
        <v>10485</v>
      </c>
      <c r="M76" s="16">
        <v>40255</v>
      </c>
      <c r="N76" s="43">
        <v>0</v>
      </c>
    </row>
    <row r="77" spans="1:14" x14ac:dyDescent="0.35">
      <c r="A77" s="5" t="s">
        <v>405</v>
      </c>
      <c r="B77" s="8" t="s">
        <v>250</v>
      </c>
      <c r="C77" s="16">
        <v>136005</v>
      </c>
      <c r="D77" s="16">
        <v>26655</v>
      </c>
      <c r="E77" s="16">
        <v>8935</v>
      </c>
      <c r="F77" s="16">
        <v>0</v>
      </c>
      <c r="G77" s="16">
        <v>2290</v>
      </c>
      <c r="H77" s="16">
        <v>14660</v>
      </c>
      <c r="I77" s="16">
        <v>23395</v>
      </c>
      <c r="J77" s="16">
        <v>0</v>
      </c>
      <c r="K77" s="16">
        <v>6735</v>
      </c>
      <c r="L77" s="16">
        <v>10850</v>
      </c>
      <c r="M77" s="16">
        <v>42405</v>
      </c>
      <c r="N77" s="43">
        <v>0</v>
      </c>
    </row>
    <row r="78" spans="1:14" x14ac:dyDescent="0.35">
      <c r="A78" s="5" t="s">
        <v>405</v>
      </c>
      <c r="B78" s="8" t="s">
        <v>251</v>
      </c>
      <c r="C78" s="16">
        <v>140725</v>
      </c>
      <c r="D78" s="16">
        <v>27405</v>
      </c>
      <c r="E78" s="16">
        <v>9200</v>
      </c>
      <c r="F78" s="16">
        <v>0</v>
      </c>
      <c r="G78" s="16">
        <v>2330</v>
      </c>
      <c r="H78" s="16">
        <v>15115</v>
      </c>
      <c r="I78" s="16">
        <v>24285</v>
      </c>
      <c r="J78" s="16">
        <v>0</v>
      </c>
      <c r="K78" s="16">
        <v>6900</v>
      </c>
      <c r="L78" s="16">
        <v>11170</v>
      </c>
      <c r="M78" s="16">
        <v>44240</v>
      </c>
      <c r="N78" s="43">
        <v>0</v>
      </c>
    </row>
    <row r="79" spans="1:14" x14ac:dyDescent="0.35">
      <c r="A79" s="5" t="s">
        <v>405</v>
      </c>
      <c r="B79" s="8" t="s">
        <v>252</v>
      </c>
      <c r="C79" s="16">
        <v>145205</v>
      </c>
      <c r="D79" s="16">
        <v>28025</v>
      </c>
      <c r="E79" s="16">
        <v>9405</v>
      </c>
      <c r="F79" s="16">
        <v>0</v>
      </c>
      <c r="G79" s="16">
        <v>2375</v>
      </c>
      <c r="H79" s="16">
        <v>15540</v>
      </c>
      <c r="I79" s="16">
        <v>25140</v>
      </c>
      <c r="J79" s="16">
        <v>0</v>
      </c>
      <c r="K79" s="16">
        <v>7055</v>
      </c>
      <c r="L79" s="16">
        <v>11390</v>
      </c>
      <c r="M79" s="16">
        <v>46185</v>
      </c>
      <c r="N79" s="43">
        <v>0</v>
      </c>
    </row>
    <row r="80" spans="1:14" x14ac:dyDescent="0.35">
      <c r="A80" s="5" t="s">
        <v>405</v>
      </c>
      <c r="B80" s="8" t="s">
        <v>253</v>
      </c>
      <c r="C80" s="16">
        <v>149715</v>
      </c>
      <c r="D80" s="16">
        <v>28725</v>
      </c>
      <c r="E80" s="16">
        <v>9620</v>
      </c>
      <c r="F80" s="16">
        <v>0</v>
      </c>
      <c r="G80" s="16">
        <v>2420</v>
      </c>
      <c r="H80" s="16">
        <v>15980</v>
      </c>
      <c r="I80" s="16">
        <v>26020</v>
      </c>
      <c r="J80" s="16">
        <v>0</v>
      </c>
      <c r="K80" s="16">
        <v>7175</v>
      </c>
      <c r="L80" s="16">
        <v>11665</v>
      </c>
      <c r="M80" s="16">
        <v>47970</v>
      </c>
      <c r="N80" s="43">
        <v>0</v>
      </c>
    </row>
    <row r="81" spans="1:14" x14ac:dyDescent="0.35">
      <c r="A81" s="5" t="s">
        <v>405</v>
      </c>
      <c r="B81" s="8" t="s">
        <v>254</v>
      </c>
      <c r="C81" s="16">
        <v>154095</v>
      </c>
      <c r="D81" s="16">
        <v>29410</v>
      </c>
      <c r="E81" s="16">
        <v>9825</v>
      </c>
      <c r="F81" s="16">
        <v>0</v>
      </c>
      <c r="G81" s="16">
        <v>2455</v>
      </c>
      <c r="H81" s="16">
        <v>16385</v>
      </c>
      <c r="I81" s="16">
        <v>26785</v>
      </c>
      <c r="J81" s="16">
        <v>0</v>
      </c>
      <c r="K81" s="16">
        <v>7335</v>
      </c>
      <c r="L81" s="16">
        <v>11895</v>
      </c>
      <c r="M81" s="16">
        <v>49790</v>
      </c>
      <c r="N81" s="43">
        <v>0</v>
      </c>
    </row>
    <row r="82" spans="1:14" x14ac:dyDescent="0.35">
      <c r="A82" s="29" t="s">
        <v>405</v>
      </c>
      <c r="B82" s="50" t="s">
        <v>255</v>
      </c>
      <c r="C82" s="30">
        <v>157700</v>
      </c>
      <c r="D82" s="30">
        <v>29965</v>
      </c>
      <c r="E82" s="30">
        <v>10000</v>
      </c>
      <c r="F82" s="30">
        <v>0</v>
      </c>
      <c r="G82" s="30">
        <v>2495</v>
      </c>
      <c r="H82" s="30">
        <v>16700</v>
      </c>
      <c r="I82" s="30">
        <v>27480</v>
      </c>
      <c r="J82" s="30">
        <v>0</v>
      </c>
      <c r="K82" s="30">
        <v>7410</v>
      </c>
      <c r="L82" s="30">
        <v>12080</v>
      </c>
      <c r="M82" s="30">
        <v>51325</v>
      </c>
      <c r="N82" s="42">
        <v>0</v>
      </c>
    </row>
    <row r="83" spans="1:14" x14ac:dyDescent="0.35">
      <c r="A83" s="5" t="s">
        <v>406</v>
      </c>
      <c r="B83" s="8" t="s">
        <v>218</v>
      </c>
      <c r="C83" s="16">
        <v>0</v>
      </c>
      <c r="D83" s="16">
        <v>0</v>
      </c>
      <c r="E83" s="16">
        <v>0</v>
      </c>
      <c r="F83" s="16">
        <v>0</v>
      </c>
      <c r="G83" s="16">
        <v>0</v>
      </c>
      <c r="H83" s="16">
        <v>0</v>
      </c>
      <c r="I83" s="16">
        <v>0</v>
      </c>
      <c r="J83" s="16">
        <v>0</v>
      </c>
      <c r="K83" s="16">
        <v>0</v>
      </c>
      <c r="L83" s="16">
        <v>0</v>
      </c>
      <c r="M83" s="16">
        <v>0</v>
      </c>
      <c r="N83" s="43">
        <v>0</v>
      </c>
    </row>
    <row r="84" spans="1:14" x14ac:dyDescent="0.35">
      <c r="A84" s="5" t="s">
        <v>406</v>
      </c>
      <c r="B84" s="8" t="s">
        <v>219</v>
      </c>
      <c r="C84" s="16">
        <v>0</v>
      </c>
      <c r="D84" s="16">
        <v>0</v>
      </c>
      <c r="E84" s="16">
        <v>0</v>
      </c>
      <c r="F84" s="16">
        <v>0</v>
      </c>
      <c r="G84" s="16">
        <v>0</v>
      </c>
      <c r="H84" s="16">
        <v>0</v>
      </c>
      <c r="I84" s="16">
        <v>0</v>
      </c>
      <c r="J84" s="16">
        <v>0</v>
      </c>
      <c r="K84" s="16">
        <v>0</v>
      </c>
      <c r="L84" s="16">
        <v>0</v>
      </c>
      <c r="M84" s="16">
        <v>0</v>
      </c>
      <c r="N84" s="43">
        <v>0</v>
      </c>
    </row>
    <row r="85" spans="1:14" x14ac:dyDescent="0.35">
      <c r="A85" s="5" t="s">
        <v>406</v>
      </c>
      <c r="B85" s="8" t="s">
        <v>220</v>
      </c>
      <c r="C85" s="16">
        <v>0</v>
      </c>
      <c r="D85" s="16">
        <v>0</v>
      </c>
      <c r="E85" s="16">
        <v>0</v>
      </c>
      <c r="F85" s="16">
        <v>0</v>
      </c>
      <c r="G85" s="16">
        <v>0</v>
      </c>
      <c r="H85" s="16">
        <v>0</v>
      </c>
      <c r="I85" s="16">
        <v>0</v>
      </c>
      <c r="J85" s="16">
        <v>0</v>
      </c>
      <c r="K85" s="16">
        <v>0</v>
      </c>
      <c r="L85" s="16">
        <v>0</v>
      </c>
      <c r="M85" s="16">
        <v>0</v>
      </c>
      <c r="N85" s="43">
        <v>0</v>
      </c>
    </row>
    <row r="86" spans="1:14" x14ac:dyDescent="0.35">
      <c r="A86" s="5" t="s">
        <v>406</v>
      </c>
      <c r="B86" s="8" t="s">
        <v>221</v>
      </c>
      <c r="C86" s="16">
        <v>0</v>
      </c>
      <c r="D86" s="16">
        <v>0</v>
      </c>
      <c r="E86" s="16">
        <v>0</v>
      </c>
      <c r="F86" s="16">
        <v>0</v>
      </c>
      <c r="G86" s="16">
        <v>0</v>
      </c>
      <c r="H86" s="16">
        <v>0</v>
      </c>
      <c r="I86" s="16">
        <v>0</v>
      </c>
      <c r="J86" s="16">
        <v>0</v>
      </c>
      <c r="K86" s="16">
        <v>0</v>
      </c>
      <c r="L86" s="16">
        <v>0</v>
      </c>
      <c r="M86" s="16">
        <v>0</v>
      </c>
      <c r="N86" s="43">
        <v>0</v>
      </c>
    </row>
    <row r="87" spans="1:14" x14ac:dyDescent="0.35">
      <c r="A87" s="5" t="s">
        <v>406</v>
      </c>
      <c r="B87" s="8" t="s">
        <v>222</v>
      </c>
      <c r="C87" s="16" t="s">
        <v>261</v>
      </c>
      <c r="D87" s="16" t="s">
        <v>261</v>
      </c>
      <c r="E87" s="16">
        <v>0</v>
      </c>
      <c r="F87" s="16">
        <v>0</v>
      </c>
      <c r="G87" s="16">
        <v>0</v>
      </c>
      <c r="H87" s="16">
        <v>0</v>
      </c>
      <c r="I87" s="16">
        <v>0</v>
      </c>
      <c r="J87" s="16">
        <v>0</v>
      </c>
      <c r="K87" s="16">
        <v>0</v>
      </c>
      <c r="L87" s="16">
        <v>0</v>
      </c>
      <c r="M87" s="16">
        <v>0</v>
      </c>
      <c r="N87" s="43">
        <v>0</v>
      </c>
    </row>
    <row r="88" spans="1:14" x14ac:dyDescent="0.35">
      <c r="A88" s="5" t="s">
        <v>406</v>
      </c>
      <c r="B88" s="8" t="s">
        <v>223</v>
      </c>
      <c r="C88" s="16">
        <v>30</v>
      </c>
      <c r="D88" s="16">
        <v>10</v>
      </c>
      <c r="E88" s="16">
        <v>0</v>
      </c>
      <c r="F88" s="16">
        <v>0</v>
      </c>
      <c r="G88" s="16">
        <v>0</v>
      </c>
      <c r="H88" s="16">
        <v>0</v>
      </c>
      <c r="I88" s="16" t="s">
        <v>261</v>
      </c>
      <c r="J88" s="16">
        <v>0</v>
      </c>
      <c r="K88" s="16" t="s">
        <v>261</v>
      </c>
      <c r="L88" s="16">
        <v>0</v>
      </c>
      <c r="M88" s="16">
        <v>15</v>
      </c>
      <c r="N88" s="43">
        <v>0</v>
      </c>
    </row>
    <row r="89" spans="1:14" x14ac:dyDescent="0.35">
      <c r="A89" s="5" t="s">
        <v>406</v>
      </c>
      <c r="B89" s="8" t="s">
        <v>224</v>
      </c>
      <c r="C89" s="16">
        <v>265</v>
      </c>
      <c r="D89" s="16">
        <v>215</v>
      </c>
      <c r="E89" s="16" t="s">
        <v>261</v>
      </c>
      <c r="F89" s="16">
        <v>0</v>
      </c>
      <c r="G89" s="16" t="s">
        <v>261</v>
      </c>
      <c r="H89" s="16" t="s">
        <v>261</v>
      </c>
      <c r="I89" s="16">
        <v>5</v>
      </c>
      <c r="J89" s="16">
        <v>0</v>
      </c>
      <c r="K89" s="16">
        <v>5</v>
      </c>
      <c r="L89" s="16">
        <v>0</v>
      </c>
      <c r="M89" s="16">
        <v>35</v>
      </c>
      <c r="N89" s="43">
        <v>0</v>
      </c>
    </row>
    <row r="90" spans="1:14" x14ac:dyDescent="0.35">
      <c r="A90" s="5" t="s">
        <v>406</v>
      </c>
      <c r="B90" s="8" t="s">
        <v>225</v>
      </c>
      <c r="C90" s="16">
        <v>465</v>
      </c>
      <c r="D90" s="16">
        <v>295</v>
      </c>
      <c r="E90" s="16">
        <v>10</v>
      </c>
      <c r="F90" s="16" t="s">
        <v>261</v>
      </c>
      <c r="G90" s="16">
        <v>5</v>
      </c>
      <c r="H90" s="16">
        <v>10</v>
      </c>
      <c r="I90" s="16">
        <v>35</v>
      </c>
      <c r="J90" s="16">
        <v>0</v>
      </c>
      <c r="K90" s="16">
        <v>15</v>
      </c>
      <c r="L90" s="16">
        <v>10</v>
      </c>
      <c r="M90" s="16">
        <v>80</v>
      </c>
      <c r="N90" s="43">
        <v>0</v>
      </c>
    </row>
    <row r="91" spans="1:14" x14ac:dyDescent="0.35">
      <c r="A91" s="5" t="s">
        <v>406</v>
      </c>
      <c r="B91" s="8" t="s">
        <v>226</v>
      </c>
      <c r="C91" s="16">
        <v>1080</v>
      </c>
      <c r="D91" s="16">
        <v>555</v>
      </c>
      <c r="E91" s="16">
        <v>55</v>
      </c>
      <c r="F91" s="16" t="s">
        <v>261</v>
      </c>
      <c r="G91" s="16">
        <v>15</v>
      </c>
      <c r="H91" s="16">
        <v>70</v>
      </c>
      <c r="I91" s="16">
        <v>110</v>
      </c>
      <c r="J91" s="16">
        <v>0</v>
      </c>
      <c r="K91" s="16">
        <v>20</v>
      </c>
      <c r="L91" s="16">
        <v>45</v>
      </c>
      <c r="M91" s="16">
        <v>205</v>
      </c>
      <c r="N91" s="43">
        <v>0</v>
      </c>
    </row>
    <row r="92" spans="1:14" x14ac:dyDescent="0.35">
      <c r="A92" s="5" t="s">
        <v>406</v>
      </c>
      <c r="B92" s="8" t="s">
        <v>227</v>
      </c>
      <c r="C92" s="16">
        <v>5775</v>
      </c>
      <c r="D92" s="16">
        <v>1440</v>
      </c>
      <c r="E92" s="16">
        <v>515</v>
      </c>
      <c r="F92" s="16">
        <v>5</v>
      </c>
      <c r="G92" s="16">
        <v>120</v>
      </c>
      <c r="H92" s="16">
        <v>560</v>
      </c>
      <c r="I92" s="16">
        <v>990</v>
      </c>
      <c r="J92" s="16">
        <v>10</v>
      </c>
      <c r="K92" s="16">
        <v>125</v>
      </c>
      <c r="L92" s="16">
        <v>385</v>
      </c>
      <c r="M92" s="16">
        <v>1605</v>
      </c>
      <c r="N92" s="43">
        <v>5</v>
      </c>
    </row>
    <row r="93" spans="1:14" x14ac:dyDescent="0.35">
      <c r="A93" s="5" t="s">
        <v>406</v>
      </c>
      <c r="B93" s="8" t="s">
        <v>228</v>
      </c>
      <c r="C93" s="16">
        <v>12025</v>
      </c>
      <c r="D93" s="16">
        <v>2450</v>
      </c>
      <c r="E93" s="16">
        <v>1170</v>
      </c>
      <c r="F93" s="16">
        <v>30</v>
      </c>
      <c r="G93" s="16">
        <v>265</v>
      </c>
      <c r="H93" s="16">
        <v>1205</v>
      </c>
      <c r="I93" s="16">
        <v>2170</v>
      </c>
      <c r="J93" s="16">
        <v>25</v>
      </c>
      <c r="K93" s="16">
        <v>280</v>
      </c>
      <c r="L93" s="16">
        <v>915</v>
      </c>
      <c r="M93" s="16">
        <v>3500</v>
      </c>
      <c r="N93" s="43">
        <v>20</v>
      </c>
    </row>
    <row r="94" spans="1:14" x14ac:dyDescent="0.35">
      <c r="A94" s="5" t="s">
        <v>406</v>
      </c>
      <c r="B94" s="8" t="s">
        <v>229</v>
      </c>
      <c r="C94" s="16">
        <v>17720</v>
      </c>
      <c r="D94" s="16">
        <v>3360</v>
      </c>
      <c r="E94" s="16">
        <v>1695</v>
      </c>
      <c r="F94" s="16">
        <v>40</v>
      </c>
      <c r="G94" s="16">
        <v>380</v>
      </c>
      <c r="H94" s="16">
        <v>1840</v>
      </c>
      <c r="I94" s="16">
        <v>3270</v>
      </c>
      <c r="J94" s="16">
        <v>40</v>
      </c>
      <c r="K94" s="16">
        <v>435</v>
      </c>
      <c r="L94" s="16">
        <v>1330</v>
      </c>
      <c r="M94" s="16">
        <v>5300</v>
      </c>
      <c r="N94" s="43">
        <v>35</v>
      </c>
    </row>
    <row r="95" spans="1:14" x14ac:dyDescent="0.35">
      <c r="A95" s="5" t="s">
        <v>406</v>
      </c>
      <c r="B95" s="8" t="s">
        <v>230</v>
      </c>
      <c r="C95" s="16">
        <v>25285</v>
      </c>
      <c r="D95" s="16">
        <v>4680</v>
      </c>
      <c r="E95" s="16">
        <v>2440</v>
      </c>
      <c r="F95" s="16">
        <v>55</v>
      </c>
      <c r="G95" s="16">
        <v>535</v>
      </c>
      <c r="H95" s="16">
        <v>2625</v>
      </c>
      <c r="I95" s="16">
        <v>4765</v>
      </c>
      <c r="J95" s="16">
        <v>50</v>
      </c>
      <c r="K95" s="16">
        <v>605</v>
      </c>
      <c r="L95" s="16">
        <v>1890</v>
      </c>
      <c r="M95" s="16">
        <v>7575</v>
      </c>
      <c r="N95" s="43">
        <v>50</v>
      </c>
    </row>
    <row r="96" spans="1:14" x14ac:dyDescent="0.35">
      <c r="A96" s="5" t="s">
        <v>406</v>
      </c>
      <c r="B96" s="8" t="s">
        <v>231</v>
      </c>
      <c r="C96" s="16">
        <v>31110</v>
      </c>
      <c r="D96" s="16">
        <v>5740</v>
      </c>
      <c r="E96" s="16">
        <v>2935</v>
      </c>
      <c r="F96" s="16">
        <v>65</v>
      </c>
      <c r="G96" s="16">
        <v>665</v>
      </c>
      <c r="H96" s="16">
        <v>3325</v>
      </c>
      <c r="I96" s="16">
        <v>5885</v>
      </c>
      <c r="J96" s="16">
        <v>60</v>
      </c>
      <c r="K96" s="16">
        <v>730</v>
      </c>
      <c r="L96" s="16">
        <v>2320</v>
      </c>
      <c r="M96" s="16">
        <v>9320</v>
      </c>
      <c r="N96" s="43">
        <v>55</v>
      </c>
    </row>
    <row r="97" spans="1:14" x14ac:dyDescent="0.35">
      <c r="A97" s="5" t="s">
        <v>406</v>
      </c>
      <c r="B97" s="8" t="s">
        <v>232</v>
      </c>
      <c r="C97" s="16">
        <v>38225</v>
      </c>
      <c r="D97" s="16">
        <v>7015</v>
      </c>
      <c r="E97" s="16">
        <v>3650</v>
      </c>
      <c r="F97" s="16">
        <v>85</v>
      </c>
      <c r="G97" s="16">
        <v>800</v>
      </c>
      <c r="H97" s="16">
        <v>4135</v>
      </c>
      <c r="I97" s="16">
        <v>7335</v>
      </c>
      <c r="J97" s="16">
        <v>85</v>
      </c>
      <c r="K97" s="16">
        <v>905</v>
      </c>
      <c r="L97" s="16">
        <v>2830</v>
      </c>
      <c r="M97" s="16">
        <v>11295</v>
      </c>
      <c r="N97" s="43">
        <v>75</v>
      </c>
    </row>
    <row r="98" spans="1:14" x14ac:dyDescent="0.35">
      <c r="A98" s="5" t="s">
        <v>406</v>
      </c>
      <c r="B98" s="8" t="s">
        <v>233</v>
      </c>
      <c r="C98" s="16">
        <v>44740</v>
      </c>
      <c r="D98" s="16">
        <v>8255</v>
      </c>
      <c r="E98" s="16">
        <v>4290</v>
      </c>
      <c r="F98" s="16">
        <v>90</v>
      </c>
      <c r="G98" s="16">
        <v>920</v>
      </c>
      <c r="H98" s="16">
        <v>4890</v>
      </c>
      <c r="I98" s="16">
        <v>8655</v>
      </c>
      <c r="J98" s="16">
        <v>100</v>
      </c>
      <c r="K98" s="16">
        <v>1080</v>
      </c>
      <c r="L98" s="16">
        <v>3255</v>
      </c>
      <c r="M98" s="16">
        <v>13120</v>
      </c>
      <c r="N98" s="43">
        <v>85</v>
      </c>
    </row>
    <row r="99" spans="1:14" x14ac:dyDescent="0.35">
      <c r="A99" s="5" t="s">
        <v>406</v>
      </c>
      <c r="B99" s="8" t="s">
        <v>234</v>
      </c>
      <c r="C99" s="16">
        <v>51320</v>
      </c>
      <c r="D99" s="16">
        <v>9485</v>
      </c>
      <c r="E99" s="16">
        <v>4915</v>
      </c>
      <c r="F99" s="16">
        <v>100</v>
      </c>
      <c r="G99" s="16">
        <v>1065</v>
      </c>
      <c r="H99" s="16">
        <v>5585</v>
      </c>
      <c r="I99" s="16">
        <v>9920</v>
      </c>
      <c r="J99" s="16">
        <v>120</v>
      </c>
      <c r="K99" s="16">
        <v>1210</v>
      </c>
      <c r="L99" s="16">
        <v>3755</v>
      </c>
      <c r="M99" s="16">
        <v>15065</v>
      </c>
      <c r="N99" s="43">
        <v>95</v>
      </c>
    </row>
    <row r="100" spans="1:14" x14ac:dyDescent="0.35">
      <c r="A100" s="5" t="s">
        <v>406</v>
      </c>
      <c r="B100" s="8" t="s">
        <v>235</v>
      </c>
      <c r="C100" s="16">
        <v>57245</v>
      </c>
      <c r="D100" s="16">
        <v>10675</v>
      </c>
      <c r="E100" s="16">
        <v>5490</v>
      </c>
      <c r="F100" s="16">
        <v>120</v>
      </c>
      <c r="G100" s="16">
        <v>1200</v>
      </c>
      <c r="H100" s="16">
        <v>6295</v>
      </c>
      <c r="I100" s="16">
        <v>11055</v>
      </c>
      <c r="J100" s="16">
        <v>130</v>
      </c>
      <c r="K100" s="16">
        <v>1350</v>
      </c>
      <c r="L100" s="16">
        <v>4150</v>
      </c>
      <c r="M100" s="16">
        <v>16670</v>
      </c>
      <c r="N100" s="43">
        <v>110</v>
      </c>
    </row>
    <row r="101" spans="1:14" x14ac:dyDescent="0.35">
      <c r="A101" s="5" t="s">
        <v>406</v>
      </c>
      <c r="B101" s="8" t="s">
        <v>236</v>
      </c>
      <c r="C101" s="16">
        <v>65995</v>
      </c>
      <c r="D101" s="16">
        <v>13090</v>
      </c>
      <c r="E101" s="16">
        <v>6445</v>
      </c>
      <c r="F101" s="16">
        <v>140</v>
      </c>
      <c r="G101" s="16">
        <v>1355</v>
      </c>
      <c r="H101" s="16">
        <v>7255</v>
      </c>
      <c r="I101" s="16">
        <v>12675</v>
      </c>
      <c r="J101" s="16">
        <v>150</v>
      </c>
      <c r="K101" s="16">
        <v>1515</v>
      </c>
      <c r="L101" s="16">
        <v>4645</v>
      </c>
      <c r="M101" s="16">
        <v>18595</v>
      </c>
      <c r="N101" s="43">
        <v>125</v>
      </c>
    </row>
    <row r="102" spans="1:14" x14ac:dyDescent="0.35">
      <c r="A102" s="5" t="s">
        <v>406</v>
      </c>
      <c r="B102" s="8" t="s">
        <v>237</v>
      </c>
      <c r="C102" s="16">
        <v>74855</v>
      </c>
      <c r="D102" s="16">
        <v>15345</v>
      </c>
      <c r="E102" s="16">
        <v>7390</v>
      </c>
      <c r="F102" s="16">
        <v>150</v>
      </c>
      <c r="G102" s="16">
        <v>1505</v>
      </c>
      <c r="H102" s="16">
        <v>8215</v>
      </c>
      <c r="I102" s="16">
        <v>14325</v>
      </c>
      <c r="J102" s="16">
        <v>165</v>
      </c>
      <c r="K102" s="16">
        <v>1700</v>
      </c>
      <c r="L102" s="16">
        <v>5240</v>
      </c>
      <c r="M102" s="16">
        <v>20700</v>
      </c>
      <c r="N102" s="43">
        <v>120</v>
      </c>
    </row>
    <row r="103" spans="1:14" x14ac:dyDescent="0.35">
      <c r="A103" s="5" t="s">
        <v>406</v>
      </c>
      <c r="B103" s="8" t="s">
        <v>238</v>
      </c>
      <c r="C103" s="16">
        <v>83115</v>
      </c>
      <c r="D103" s="16">
        <v>17655</v>
      </c>
      <c r="E103" s="16">
        <v>8280</v>
      </c>
      <c r="F103" s="16">
        <v>155</v>
      </c>
      <c r="G103" s="16">
        <v>1615</v>
      </c>
      <c r="H103" s="16">
        <v>9125</v>
      </c>
      <c r="I103" s="16">
        <v>15825</v>
      </c>
      <c r="J103" s="16">
        <v>175</v>
      </c>
      <c r="K103" s="16">
        <v>1860</v>
      </c>
      <c r="L103" s="16">
        <v>5765</v>
      </c>
      <c r="M103" s="16">
        <v>22535</v>
      </c>
      <c r="N103" s="43">
        <v>135</v>
      </c>
    </row>
    <row r="104" spans="1:14" x14ac:dyDescent="0.35">
      <c r="A104" s="5" t="s">
        <v>406</v>
      </c>
      <c r="B104" s="8" t="s">
        <v>239</v>
      </c>
      <c r="C104" s="16">
        <v>94075</v>
      </c>
      <c r="D104" s="16">
        <v>21300</v>
      </c>
      <c r="E104" s="16">
        <v>9570</v>
      </c>
      <c r="F104" s="16">
        <v>150</v>
      </c>
      <c r="G104" s="16">
        <v>1745</v>
      </c>
      <c r="H104" s="16">
        <v>10305</v>
      </c>
      <c r="I104" s="16">
        <v>17800</v>
      </c>
      <c r="J104" s="16">
        <v>180</v>
      </c>
      <c r="K104" s="16">
        <v>2085</v>
      </c>
      <c r="L104" s="16">
        <v>6345</v>
      </c>
      <c r="M104" s="16">
        <v>24455</v>
      </c>
      <c r="N104" s="43">
        <v>140</v>
      </c>
    </row>
    <row r="105" spans="1:14" x14ac:dyDescent="0.35">
      <c r="A105" s="5" t="s">
        <v>406</v>
      </c>
      <c r="B105" s="8" t="s">
        <v>240</v>
      </c>
      <c r="C105" s="16">
        <v>109565</v>
      </c>
      <c r="D105" s="16">
        <v>27060</v>
      </c>
      <c r="E105" s="16">
        <v>11605</v>
      </c>
      <c r="F105" s="16">
        <v>155</v>
      </c>
      <c r="G105" s="16">
        <v>1920</v>
      </c>
      <c r="H105" s="16">
        <v>11915</v>
      </c>
      <c r="I105" s="16">
        <v>20485</v>
      </c>
      <c r="J105" s="16">
        <v>180</v>
      </c>
      <c r="K105" s="16">
        <v>2305</v>
      </c>
      <c r="L105" s="16">
        <v>7070</v>
      </c>
      <c r="M105" s="16">
        <v>26715</v>
      </c>
      <c r="N105" s="43">
        <v>145</v>
      </c>
    </row>
    <row r="106" spans="1:14" x14ac:dyDescent="0.35">
      <c r="A106" s="5" t="s">
        <v>406</v>
      </c>
      <c r="B106" s="8" t="s">
        <v>241</v>
      </c>
      <c r="C106" s="16">
        <v>123655</v>
      </c>
      <c r="D106" s="16">
        <v>32905</v>
      </c>
      <c r="E106" s="16">
        <v>13335</v>
      </c>
      <c r="F106" s="16">
        <v>145</v>
      </c>
      <c r="G106" s="16">
        <v>2050</v>
      </c>
      <c r="H106" s="16">
        <v>13495</v>
      </c>
      <c r="I106" s="16">
        <v>22710</v>
      </c>
      <c r="J106" s="16">
        <v>170</v>
      </c>
      <c r="K106" s="16">
        <v>2445</v>
      </c>
      <c r="L106" s="16">
        <v>7705</v>
      </c>
      <c r="M106" s="16">
        <v>28535</v>
      </c>
      <c r="N106" s="43">
        <v>145</v>
      </c>
    </row>
    <row r="107" spans="1:14" x14ac:dyDescent="0.35">
      <c r="A107" s="5" t="s">
        <v>406</v>
      </c>
      <c r="B107" s="8" t="s">
        <v>242</v>
      </c>
      <c r="C107" s="16">
        <v>138640</v>
      </c>
      <c r="D107" s="16">
        <v>40275</v>
      </c>
      <c r="E107" s="16">
        <v>14870</v>
      </c>
      <c r="F107" s="16">
        <v>110</v>
      </c>
      <c r="G107" s="16">
        <v>2155</v>
      </c>
      <c r="H107" s="16">
        <v>15005</v>
      </c>
      <c r="I107" s="16">
        <v>24615</v>
      </c>
      <c r="J107" s="16">
        <v>145</v>
      </c>
      <c r="K107" s="16">
        <v>2585</v>
      </c>
      <c r="L107" s="16">
        <v>8395</v>
      </c>
      <c r="M107" s="16">
        <v>30340</v>
      </c>
      <c r="N107" s="43">
        <v>125</v>
      </c>
    </row>
    <row r="108" spans="1:14" x14ac:dyDescent="0.35">
      <c r="A108" s="5" t="s">
        <v>406</v>
      </c>
      <c r="B108" s="8" t="s">
        <v>243</v>
      </c>
      <c r="C108" s="16">
        <v>154420</v>
      </c>
      <c r="D108" s="16">
        <v>48525</v>
      </c>
      <c r="E108" s="16">
        <v>16370</v>
      </c>
      <c r="F108" s="16">
        <v>110</v>
      </c>
      <c r="G108" s="16">
        <v>2320</v>
      </c>
      <c r="H108" s="16">
        <v>16595</v>
      </c>
      <c r="I108" s="16">
        <v>26560</v>
      </c>
      <c r="J108" s="16">
        <v>135</v>
      </c>
      <c r="K108" s="16">
        <v>2670</v>
      </c>
      <c r="L108" s="16">
        <v>9065</v>
      </c>
      <c r="M108" s="16">
        <v>31930</v>
      </c>
      <c r="N108" s="43">
        <v>125</v>
      </c>
    </row>
    <row r="109" spans="1:14" x14ac:dyDescent="0.35">
      <c r="A109" s="5" t="s">
        <v>406</v>
      </c>
      <c r="B109" s="8" t="s">
        <v>244</v>
      </c>
      <c r="C109" s="16">
        <v>169915</v>
      </c>
      <c r="D109" s="16">
        <v>57235</v>
      </c>
      <c r="E109" s="16">
        <v>17730</v>
      </c>
      <c r="F109" s="16">
        <v>115</v>
      </c>
      <c r="G109" s="16">
        <v>2420</v>
      </c>
      <c r="H109" s="16">
        <v>18125</v>
      </c>
      <c r="I109" s="16">
        <v>28205</v>
      </c>
      <c r="J109" s="16">
        <v>140</v>
      </c>
      <c r="K109" s="16">
        <v>2725</v>
      </c>
      <c r="L109" s="16">
        <v>9740</v>
      </c>
      <c r="M109" s="16">
        <v>33335</v>
      </c>
      <c r="N109" s="43">
        <v>125</v>
      </c>
    </row>
    <row r="110" spans="1:14" x14ac:dyDescent="0.35">
      <c r="A110" s="5" t="s">
        <v>406</v>
      </c>
      <c r="B110" s="8" t="s">
        <v>245</v>
      </c>
      <c r="C110" s="16">
        <v>183745</v>
      </c>
      <c r="D110" s="16">
        <v>64265</v>
      </c>
      <c r="E110" s="16">
        <v>18990</v>
      </c>
      <c r="F110" s="16">
        <v>105</v>
      </c>
      <c r="G110" s="16">
        <v>2525</v>
      </c>
      <c r="H110" s="16">
        <v>19580</v>
      </c>
      <c r="I110" s="16">
        <v>29995</v>
      </c>
      <c r="J110" s="16">
        <v>140</v>
      </c>
      <c r="K110" s="16">
        <v>2865</v>
      </c>
      <c r="L110" s="16">
        <v>10320</v>
      </c>
      <c r="M110" s="16">
        <v>34820</v>
      </c>
      <c r="N110" s="43">
        <v>110</v>
      </c>
    </row>
    <row r="111" spans="1:14" x14ac:dyDescent="0.35">
      <c r="A111" s="5" t="s">
        <v>406</v>
      </c>
      <c r="B111" s="8" t="s">
        <v>246</v>
      </c>
      <c r="C111" s="16">
        <v>199805</v>
      </c>
      <c r="D111" s="16">
        <v>71190</v>
      </c>
      <c r="E111" s="16">
        <v>20625</v>
      </c>
      <c r="F111" s="16">
        <v>105</v>
      </c>
      <c r="G111" s="16">
        <v>2620</v>
      </c>
      <c r="H111" s="16">
        <v>21500</v>
      </c>
      <c r="I111" s="16">
        <v>32610</v>
      </c>
      <c r="J111" s="16">
        <v>140</v>
      </c>
      <c r="K111" s="16">
        <v>3025</v>
      </c>
      <c r="L111" s="16">
        <v>11185</v>
      </c>
      <c r="M111" s="16">
        <v>36645</v>
      </c>
      <c r="N111" s="43">
        <v>110</v>
      </c>
    </row>
    <row r="112" spans="1:14" x14ac:dyDescent="0.35">
      <c r="A112" s="5" t="s">
        <v>406</v>
      </c>
      <c r="B112" s="8" t="s">
        <v>247</v>
      </c>
      <c r="C112" s="16">
        <v>214695</v>
      </c>
      <c r="D112" s="16">
        <v>78400</v>
      </c>
      <c r="E112" s="16">
        <v>22020</v>
      </c>
      <c r="F112" s="16">
        <v>95</v>
      </c>
      <c r="G112" s="16">
        <v>2760</v>
      </c>
      <c r="H112" s="16">
        <v>23440</v>
      </c>
      <c r="I112" s="16">
        <v>34390</v>
      </c>
      <c r="J112" s="16">
        <v>130</v>
      </c>
      <c r="K112" s="16">
        <v>3115</v>
      </c>
      <c r="L112" s="16">
        <v>12030</v>
      </c>
      <c r="M112" s="16">
        <v>38170</v>
      </c>
      <c r="N112" s="43">
        <v>115</v>
      </c>
    </row>
    <row r="113" spans="1:14" x14ac:dyDescent="0.35">
      <c r="A113" s="5" t="s">
        <v>406</v>
      </c>
      <c r="B113" s="8" t="s">
        <v>248</v>
      </c>
      <c r="C113" s="16">
        <v>228870</v>
      </c>
      <c r="D113" s="16">
        <v>84535</v>
      </c>
      <c r="E113" s="16">
        <v>23520</v>
      </c>
      <c r="F113" s="16">
        <v>90</v>
      </c>
      <c r="G113" s="16">
        <v>2880</v>
      </c>
      <c r="H113" s="16">
        <v>25225</v>
      </c>
      <c r="I113" s="16">
        <v>36335</v>
      </c>
      <c r="J113" s="16">
        <v>130</v>
      </c>
      <c r="K113" s="16">
        <v>3265</v>
      </c>
      <c r="L113" s="16">
        <v>12800</v>
      </c>
      <c r="M113" s="16">
        <v>39935</v>
      </c>
      <c r="N113" s="43">
        <v>110</v>
      </c>
    </row>
    <row r="114" spans="1:14" x14ac:dyDescent="0.35">
      <c r="A114" s="5" t="s">
        <v>406</v>
      </c>
      <c r="B114" s="8" t="s">
        <v>249</v>
      </c>
      <c r="C114" s="16">
        <v>244635</v>
      </c>
      <c r="D114" s="16">
        <v>91120</v>
      </c>
      <c r="E114" s="16">
        <v>25245</v>
      </c>
      <c r="F114" s="16">
        <v>95</v>
      </c>
      <c r="G114" s="16">
        <v>3005</v>
      </c>
      <c r="H114" s="16">
        <v>27225</v>
      </c>
      <c r="I114" s="16">
        <v>38610</v>
      </c>
      <c r="J114" s="16">
        <v>130</v>
      </c>
      <c r="K114" s="16">
        <v>3440</v>
      </c>
      <c r="L114" s="16">
        <v>13595</v>
      </c>
      <c r="M114" s="16">
        <v>42010</v>
      </c>
      <c r="N114" s="43">
        <v>120</v>
      </c>
    </row>
    <row r="115" spans="1:14" x14ac:dyDescent="0.35">
      <c r="A115" s="5" t="s">
        <v>406</v>
      </c>
      <c r="B115" s="8" t="s">
        <v>250</v>
      </c>
      <c r="C115" s="16">
        <v>258785</v>
      </c>
      <c r="D115" s="16">
        <v>96340</v>
      </c>
      <c r="E115" s="16">
        <v>26875</v>
      </c>
      <c r="F115" s="16">
        <v>95</v>
      </c>
      <c r="G115" s="16">
        <v>3185</v>
      </c>
      <c r="H115" s="16">
        <v>29165</v>
      </c>
      <c r="I115" s="16">
        <v>40710</v>
      </c>
      <c r="J115" s="16">
        <v>130</v>
      </c>
      <c r="K115" s="16">
        <v>3595</v>
      </c>
      <c r="L115" s="16">
        <v>14400</v>
      </c>
      <c r="M115" s="16">
        <v>44115</v>
      </c>
      <c r="N115" s="43">
        <v>130</v>
      </c>
    </row>
    <row r="116" spans="1:14" x14ac:dyDescent="0.35">
      <c r="A116" s="5" t="s">
        <v>406</v>
      </c>
      <c r="B116" s="8" t="s">
        <v>251</v>
      </c>
      <c r="C116" s="16">
        <v>273490</v>
      </c>
      <c r="D116" s="16">
        <v>101015</v>
      </c>
      <c r="E116" s="16">
        <v>28590</v>
      </c>
      <c r="F116" s="16">
        <v>105</v>
      </c>
      <c r="G116" s="16">
        <v>3370</v>
      </c>
      <c r="H116" s="16">
        <v>31255</v>
      </c>
      <c r="I116" s="16">
        <v>43150</v>
      </c>
      <c r="J116" s="16">
        <v>130</v>
      </c>
      <c r="K116" s="16">
        <v>3795</v>
      </c>
      <c r="L116" s="16">
        <v>15315</v>
      </c>
      <c r="M116" s="16">
        <v>46590</v>
      </c>
      <c r="N116" s="43">
        <v>135</v>
      </c>
    </row>
    <row r="117" spans="1:14" x14ac:dyDescent="0.35">
      <c r="A117" s="5" t="s">
        <v>406</v>
      </c>
      <c r="B117" s="8" t="s">
        <v>252</v>
      </c>
      <c r="C117" s="16">
        <v>288625</v>
      </c>
      <c r="D117" s="16">
        <v>105445</v>
      </c>
      <c r="E117" s="16">
        <v>30415</v>
      </c>
      <c r="F117" s="16">
        <v>115</v>
      </c>
      <c r="G117" s="16">
        <v>3595</v>
      </c>
      <c r="H117" s="16">
        <v>33620</v>
      </c>
      <c r="I117" s="16">
        <v>45735</v>
      </c>
      <c r="J117" s="16">
        <v>135</v>
      </c>
      <c r="K117" s="16">
        <v>3990</v>
      </c>
      <c r="L117" s="16">
        <v>16360</v>
      </c>
      <c r="M117" s="16">
        <v>49035</v>
      </c>
      <c r="N117" s="43">
        <v>140</v>
      </c>
    </row>
    <row r="118" spans="1:14" x14ac:dyDescent="0.35">
      <c r="A118" s="5" t="s">
        <v>406</v>
      </c>
      <c r="B118" s="8" t="s">
        <v>253</v>
      </c>
      <c r="C118" s="16">
        <v>302005</v>
      </c>
      <c r="D118" s="16">
        <v>108860</v>
      </c>
      <c r="E118" s="16">
        <v>32025</v>
      </c>
      <c r="F118" s="16">
        <v>125</v>
      </c>
      <c r="G118" s="16">
        <v>3775</v>
      </c>
      <c r="H118" s="16">
        <v>35475</v>
      </c>
      <c r="I118" s="16">
        <v>48090</v>
      </c>
      <c r="J118" s="16">
        <v>135</v>
      </c>
      <c r="K118" s="16">
        <v>4140</v>
      </c>
      <c r="L118" s="16">
        <v>17310</v>
      </c>
      <c r="M118" s="16">
        <v>51890</v>
      </c>
      <c r="N118" s="43">
        <v>135</v>
      </c>
    </row>
    <row r="119" spans="1:14" x14ac:dyDescent="0.35">
      <c r="A119" s="5" t="s">
        <v>406</v>
      </c>
      <c r="B119" s="8" t="s">
        <v>254</v>
      </c>
      <c r="C119" s="16">
        <v>315140</v>
      </c>
      <c r="D119" s="16">
        <v>111820</v>
      </c>
      <c r="E119" s="16">
        <v>33465</v>
      </c>
      <c r="F119" s="16">
        <v>120</v>
      </c>
      <c r="G119" s="16">
        <v>4000</v>
      </c>
      <c r="H119" s="16">
        <v>37245</v>
      </c>
      <c r="I119" s="16">
        <v>50525</v>
      </c>
      <c r="J119" s="16">
        <v>135</v>
      </c>
      <c r="K119" s="16">
        <v>4310</v>
      </c>
      <c r="L119" s="16">
        <v>18280</v>
      </c>
      <c r="M119" s="16">
        <v>55020</v>
      </c>
      <c r="N119" s="43">
        <v>145</v>
      </c>
    </row>
    <row r="120" spans="1:14" x14ac:dyDescent="0.35">
      <c r="A120" s="5" t="s">
        <v>406</v>
      </c>
      <c r="B120" s="8" t="s">
        <v>255</v>
      </c>
      <c r="C120" s="16">
        <v>318600</v>
      </c>
      <c r="D120" s="16">
        <v>112645</v>
      </c>
      <c r="E120" s="16">
        <v>33855</v>
      </c>
      <c r="F120" s="16">
        <v>115</v>
      </c>
      <c r="G120" s="16">
        <v>4065</v>
      </c>
      <c r="H120" s="16">
        <v>37860</v>
      </c>
      <c r="I120" s="16">
        <v>51110</v>
      </c>
      <c r="J120" s="16">
        <v>130</v>
      </c>
      <c r="K120" s="16">
        <v>4325</v>
      </c>
      <c r="L120" s="16">
        <v>18585</v>
      </c>
      <c r="M120" s="16">
        <v>55650</v>
      </c>
      <c r="N120" s="43">
        <v>155</v>
      </c>
    </row>
    <row r="121" spans="1:14" x14ac:dyDescent="0.35">
      <c r="A121" t="s">
        <v>38</v>
      </c>
      <c r="B121" t="s">
        <v>39</v>
      </c>
    </row>
    <row r="122" spans="1:14" x14ac:dyDescent="0.35">
      <c r="A122" t="s">
        <v>138</v>
      </c>
      <c r="B122" t="s">
        <v>139</v>
      </c>
    </row>
    <row r="123" spans="1:14" x14ac:dyDescent="0.35">
      <c r="A123" t="s">
        <v>160</v>
      </c>
      <c r="B123" t="s">
        <v>161</v>
      </c>
    </row>
    <row r="124" spans="1:14" x14ac:dyDescent="0.35">
      <c r="A124" t="s">
        <v>162</v>
      </c>
      <c r="B124" t="s">
        <v>163</v>
      </c>
    </row>
    <row r="125" spans="1:14" x14ac:dyDescent="0.35">
      <c r="A125" t="s">
        <v>164</v>
      </c>
      <c r="B125" t="s">
        <v>165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6"/>
  <sheetViews>
    <sheetView zoomScaleNormal="100" workbookViewId="0"/>
  </sheetViews>
  <sheetFormatPr defaultColWidth="11.1640625" defaultRowHeight="15.5" x14ac:dyDescent="0.35"/>
  <cols>
    <col min="1" max="1" width="12.6640625" customWidth="1"/>
    <col min="2" max="2" width="150.6640625" customWidth="1"/>
  </cols>
  <sheetData>
    <row r="1" spans="1:2" ht="19.5" x14ac:dyDescent="0.45">
      <c r="A1" s="2" t="s">
        <v>33</v>
      </c>
    </row>
    <row r="2" spans="1:2" x14ac:dyDescent="0.35">
      <c r="A2" t="s">
        <v>34</v>
      </c>
    </row>
    <row r="3" spans="1:2" x14ac:dyDescent="0.35">
      <c r="A3" t="s">
        <v>35</v>
      </c>
    </row>
    <row r="4" spans="1:2" x14ac:dyDescent="0.35">
      <c r="A4" t="s">
        <v>36</v>
      </c>
      <c r="B4" t="s">
        <v>37</v>
      </c>
    </row>
    <row r="5" spans="1:2" x14ac:dyDescent="0.35">
      <c r="A5" t="s">
        <v>38</v>
      </c>
      <c r="B5" s="3" t="s">
        <v>39</v>
      </c>
    </row>
    <row r="6" spans="1:2" ht="46.5" x14ac:dyDescent="0.35">
      <c r="A6" t="s">
        <v>40</v>
      </c>
      <c r="B6" s="3" t="s">
        <v>41</v>
      </c>
    </row>
    <row r="7" spans="1:2" x14ac:dyDescent="0.35">
      <c r="A7" t="s">
        <v>42</v>
      </c>
      <c r="B7" s="3" t="s">
        <v>43</v>
      </c>
    </row>
    <row r="8" spans="1:2" x14ac:dyDescent="0.35">
      <c r="A8" t="s">
        <v>44</v>
      </c>
      <c r="B8" s="3" t="s">
        <v>45</v>
      </c>
    </row>
    <row r="9" spans="1:2" x14ac:dyDescent="0.35">
      <c r="A9" t="s">
        <v>46</v>
      </c>
      <c r="B9" s="3" t="s">
        <v>47</v>
      </c>
    </row>
    <row r="10" spans="1:2" ht="46.5" x14ac:dyDescent="0.35">
      <c r="A10" t="s">
        <v>48</v>
      </c>
      <c r="B10" s="3" t="s">
        <v>49</v>
      </c>
    </row>
    <row r="11" spans="1:2" x14ac:dyDescent="0.35">
      <c r="A11" t="s">
        <v>50</v>
      </c>
      <c r="B11" s="3" t="s">
        <v>51</v>
      </c>
    </row>
    <row r="12" spans="1:2" x14ac:dyDescent="0.35">
      <c r="A12" t="s">
        <v>52</v>
      </c>
      <c r="B12" s="3" t="s">
        <v>53</v>
      </c>
    </row>
    <row r="13" spans="1:2" x14ac:dyDescent="0.35">
      <c r="A13" t="s">
        <v>54</v>
      </c>
      <c r="B13" s="3" t="s">
        <v>55</v>
      </c>
    </row>
    <row r="14" spans="1:2" x14ac:dyDescent="0.35">
      <c r="A14" t="s">
        <v>56</v>
      </c>
      <c r="B14" s="3" t="s">
        <v>57</v>
      </c>
    </row>
    <row r="15" spans="1:2" x14ac:dyDescent="0.35">
      <c r="A15" t="s">
        <v>58</v>
      </c>
      <c r="B15" s="3" t="s">
        <v>59</v>
      </c>
    </row>
    <row r="16" spans="1:2" x14ac:dyDescent="0.35">
      <c r="A16" t="s">
        <v>60</v>
      </c>
      <c r="B16" s="3" t="s">
        <v>61</v>
      </c>
    </row>
    <row r="17" spans="1:2" x14ac:dyDescent="0.35">
      <c r="A17" t="s">
        <v>62</v>
      </c>
      <c r="B17" s="3" t="s">
        <v>63</v>
      </c>
    </row>
    <row r="18" spans="1:2" x14ac:dyDescent="0.35">
      <c r="A18" t="s">
        <v>64</v>
      </c>
      <c r="B18" s="3" t="s">
        <v>65</v>
      </c>
    </row>
    <row r="19" spans="1:2" x14ac:dyDescent="0.35">
      <c r="A19" t="s">
        <v>66</v>
      </c>
      <c r="B19" s="3" t="s">
        <v>67</v>
      </c>
    </row>
    <row r="20" spans="1:2" x14ac:dyDescent="0.35">
      <c r="A20" t="s">
        <v>68</v>
      </c>
      <c r="B20" s="3" t="s">
        <v>69</v>
      </c>
    </row>
    <row r="21" spans="1:2" x14ac:dyDescent="0.35">
      <c r="A21" t="s">
        <v>70</v>
      </c>
      <c r="B21" s="3" t="s">
        <v>71</v>
      </c>
    </row>
    <row r="22" spans="1:2" ht="31" x14ac:dyDescent="0.35">
      <c r="A22" t="s">
        <v>72</v>
      </c>
      <c r="B22" s="3" t="s">
        <v>73</v>
      </c>
    </row>
    <row r="23" spans="1:2" x14ac:dyDescent="0.35">
      <c r="A23" t="s">
        <v>74</v>
      </c>
      <c r="B23" s="3" t="s">
        <v>75</v>
      </c>
    </row>
    <row r="24" spans="1:2" x14ac:dyDescent="0.35">
      <c r="A24" t="s">
        <v>76</v>
      </c>
      <c r="B24" s="3" t="s">
        <v>77</v>
      </c>
    </row>
    <row r="25" spans="1:2" ht="31" x14ac:dyDescent="0.35">
      <c r="A25" t="s">
        <v>78</v>
      </c>
      <c r="B25" s="3" t="s">
        <v>79</v>
      </c>
    </row>
    <row r="26" spans="1:2" x14ac:dyDescent="0.35">
      <c r="A26" t="s">
        <v>80</v>
      </c>
      <c r="B26" s="3" t="s">
        <v>81</v>
      </c>
    </row>
    <row r="27" spans="1:2" ht="31" x14ac:dyDescent="0.35">
      <c r="A27" t="s">
        <v>82</v>
      </c>
      <c r="B27" s="3" t="s">
        <v>83</v>
      </c>
    </row>
    <row r="28" spans="1:2" x14ac:dyDescent="0.35">
      <c r="A28" t="s">
        <v>84</v>
      </c>
      <c r="B28" s="3" t="s">
        <v>85</v>
      </c>
    </row>
    <row r="29" spans="1:2" ht="31" x14ac:dyDescent="0.35">
      <c r="A29" t="s">
        <v>86</v>
      </c>
      <c r="B29" s="3" t="s">
        <v>87</v>
      </c>
    </row>
    <row r="30" spans="1:2" x14ac:dyDescent="0.35">
      <c r="A30" t="s">
        <v>88</v>
      </c>
      <c r="B30" s="3" t="s">
        <v>89</v>
      </c>
    </row>
    <row r="31" spans="1:2" x14ac:dyDescent="0.35">
      <c r="A31" t="s">
        <v>90</v>
      </c>
      <c r="B31" s="3" t="s">
        <v>91</v>
      </c>
    </row>
    <row r="32" spans="1:2" x14ac:dyDescent="0.35">
      <c r="A32" t="s">
        <v>92</v>
      </c>
      <c r="B32" s="3" t="s">
        <v>93</v>
      </c>
    </row>
    <row r="33" spans="1:2" x14ac:dyDescent="0.35">
      <c r="A33" t="s">
        <v>94</v>
      </c>
      <c r="B33" s="3" t="s">
        <v>95</v>
      </c>
    </row>
    <row r="34" spans="1:2" ht="31" x14ac:dyDescent="0.35">
      <c r="A34" t="s">
        <v>96</v>
      </c>
      <c r="B34" s="3" t="s">
        <v>97</v>
      </c>
    </row>
    <row r="35" spans="1:2" ht="46.5" x14ac:dyDescent="0.35">
      <c r="A35" t="s">
        <v>98</v>
      </c>
      <c r="B35" s="3" t="s">
        <v>99</v>
      </c>
    </row>
    <row r="36" spans="1:2" x14ac:dyDescent="0.35">
      <c r="A36" t="s">
        <v>100</v>
      </c>
      <c r="B36" s="3" t="s">
        <v>101</v>
      </c>
    </row>
    <row r="37" spans="1:2" x14ac:dyDescent="0.35">
      <c r="A37" t="s">
        <v>102</v>
      </c>
      <c r="B37" s="3" t="s">
        <v>103</v>
      </c>
    </row>
    <row r="38" spans="1:2" ht="31" x14ac:dyDescent="0.35">
      <c r="A38" t="s">
        <v>104</v>
      </c>
      <c r="B38" s="3" t="s">
        <v>105</v>
      </c>
    </row>
    <row r="39" spans="1:2" ht="31" x14ac:dyDescent="0.35">
      <c r="A39" t="s">
        <v>106</v>
      </c>
      <c r="B39" s="3" t="s">
        <v>107</v>
      </c>
    </row>
    <row r="40" spans="1:2" ht="31" x14ac:dyDescent="0.35">
      <c r="A40" t="s">
        <v>108</v>
      </c>
      <c r="B40" s="3" t="s">
        <v>109</v>
      </c>
    </row>
    <row r="41" spans="1:2" ht="31" x14ac:dyDescent="0.35">
      <c r="A41" t="s">
        <v>110</v>
      </c>
      <c r="B41" s="3" t="s">
        <v>111</v>
      </c>
    </row>
    <row r="42" spans="1:2" x14ac:dyDescent="0.35">
      <c r="A42" t="s">
        <v>112</v>
      </c>
      <c r="B42" s="3" t="s">
        <v>113</v>
      </c>
    </row>
    <row r="43" spans="1:2" ht="46.5" x14ac:dyDescent="0.35">
      <c r="A43" t="s">
        <v>114</v>
      </c>
      <c r="B43" s="3" t="s">
        <v>115</v>
      </c>
    </row>
    <row r="44" spans="1:2" ht="46.5" x14ac:dyDescent="0.35">
      <c r="A44" t="s">
        <v>116</v>
      </c>
      <c r="B44" s="3" t="s">
        <v>117</v>
      </c>
    </row>
    <row r="45" spans="1:2" ht="31" x14ac:dyDescent="0.35">
      <c r="A45" t="s">
        <v>118</v>
      </c>
      <c r="B45" s="3" t="s">
        <v>119</v>
      </c>
    </row>
    <row r="46" spans="1:2" ht="31" x14ac:dyDescent="0.35">
      <c r="A46" t="s">
        <v>120</v>
      </c>
      <c r="B46" s="3" t="s">
        <v>121</v>
      </c>
    </row>
    <row r="47" spans="1:2" x14ac:dyDescent="0.35">
      <c r="A47" t="s">
        <v>122</v>
      </c>
      <c r="B47" s="3" t="s">
        <v>123</v>
      </c>
    </row>
    <row r="48" spans="1:2" x14ac:dyDescent="0.35">
      <c r="A48" t="s">
        <v>124</v>
      </c>
      <c r="B48" s="3" t="s">
        <v>125</v>
      </c>
    </row>
    <row r="49" spans="1:2" ht="31" x14ac:dyDescent="0.35">
      <c r="A49" t="s">
        <v>126</v>
      </c>
      <c r="B49" s="3" t="s">
        <v>127</v>
      </c>
    </row>
    <row r="50" spans="1:2" x14ac:dyDescent="0.35">
      <c r="A50" t="s">
        <v>128</v>
      </c>
      <c r="B50" s="3" t="s">
        <v>129</v>
      </c>
    </row>
    <row r="51" spans="1:2" x14ac:dyDescent="0.35">
      <c r="A51" t="s">
        <v>130</v>
      </c>
      <c r="B51" s="3" t="s">
        <v>131</v>
      </c>
    </row>
    <row r="52" spans="1:2" x14ac:dyDescent="0.35">
      <c r="A52" t="s">
        <v>132</v>
      </c>
      <c r="B52" s="3" t="s">
        <v>133</v>
      </c>
    </row>
    <row r="53" spans="1:2" x14ac:dyDescent="0.35">
      <c r="A53" t="s">
        <v>134</v>
      </c>
      <c r="B53" s="3" t="s">
        <v>135</v>
      </c>
    </row>
    <row r="54" spans="1:2" ht="31" x14ac:dyDescent="0.35">
      <c r="A54" t="s">
        <v>136</v>
      </c>
      <c r="B54" s="3" t="s">
        <v>137</v>
      </c>
    </row>
    <row r="55" spans="1:2" x14ac:dyDescent="0.35">
      <c r="A55" t="s">
        <v>138</v>
      </c>
      <c r="B55" s="3" t="s">
        <v>139</v>
      </c>
    </row>
    <row r="56" spans="1:2" ht="31" x14ac:dyDescent="0.35">
      <c r="A56" t="s">
        <v>140</v>
      </c>
      <c r="B56" s="3" t="s">
        <v>141</v>
      </c>
    </row>
    <row r="57" spans="1:2" x14ac:dyDescent="0.35">
      <c r="A57" t="s">
        <v>142</v>
      </c>
      <c r="B57" s="3" t="s">
        <v>143</v>
      </c>
    </row>
    <row r="58" spans="1:2" ht="31" x14ac:dyDescent="0.35">
      <c r="A58" t="s">
        <v>144</v>
      </c>
      <c r="B58" s="3" t="s">
        <v>145</v>
      </c>
    </row>
    <row r="59" spans="1:2" ht="31" x14ac:dyDescent="0.35">
      <c r="A59" t="s">
        <v>146</v>
      </c>
      <c r="B59" s="3" t="s">
        <v>147</v>
      </c>
    </row>
    <row r="60" spans="1:2" ht="31" x14ac:dyDescent="0.35">
      <c r="A60" t="s">
        <v>148</v>
      </c>
      <c r="B60" s="3" t="s">
        <v>149</v>
      </c>
    </row>
    <row r="61" spans="1:2" x14ac:dyDescent="0.35">
      <c r="A61" t="s">
        <v>150</v>
      </c>
      <c r="B61" s="3" t="s">
        <v>151</v>
      </c>
    </row>
    <row r="62" spans="1:2" x14ac:dyDescent="0.35">
      <c r="A62" t="s">
        <v>152</v>
      </c>
      <c r="B62" s="3" t="s">
        <v>153</v>
      </c>
    </row>
    <row r="63" spans="1:2" x14ac:dyDescent="0.35">
      <c r="A63" t="s">
        <v>154</v>
      </c>
      <c r="B63" s="3" t="s">
        <v>155</v>
      </c>
    </row>
    <row r="64" spans="1:2" x14ac:dyDescent="0.35">
      <c r="A64" t="s">
        <v>156</v>
      </c>
      <c r="B64" s="3" t="s">
        <v>157</v>
      </c>
    </row>
    <row r="65" spans="1:2" x14ac:dyDescent="0.35">
      <c r="A65" t="s">
        <v>158</v>
      </c>
      <c r="B65" s="3" t="s">
        <v>159</v>
      </c>
    </row>
    <row r="66" spans="1:2" x14ac:dyDescent="0.35">
      <c r="A66" t="s">
        <v>160</v>
      </c>
      <c r="B66" s="3" t="s">
        <v>161</v>
      </c>
    </row>
    <row r="67" spans="1:2" ht="31" x14ac:dyDescent="0.35">
      <c r="A67" t="s">
        <v>162</v>
      </c>
      <c r="B67" s="3" t="s">
        <v>163</v>
      </c>
    </row>
    <row r="68" spans="1:2" ht="31" x14ac:dyDescent="0.35">
      <c r="A68" t="s">
        <v>164</v>
      </c>
      <c r="B68" s="3" t="s">
        <v>165</v>
      </c>
    </row>
    <row r="69" spans="1:2" x14ac:dyDescent="0.35">
      <c r="A69" t="s">
        <v>166</v>
      </c>
      <c r="B69" s="3" t="s">
        <v>167</v>
      </c>
    </row>
    <row r="70" spans="1:2" ht="31" x14ac:dyDescent="0.35">
      <c r="A70" t="s">
        <v>168</v>
      </c>
      <c r="B70" s="3" t="s">
        <v>169</v>
      </c>
    </row>
    <row r="71" spans="1:2" x14ac:dyDescent="0.35">
      <c r="A71" t="s">
        <v>170</v>
      </c>
      <c r="B71" s="3" t="s">
        <v>171</v>
      </c>
    </row>
    <row r="72" spans="1:2" x14ac:dyDescent="0.35">
      <c r="A72" t="s">
        <v>172</v>
      </c>
      <c r="B72" s="3" t="s">
        <v>173</v>
      </c>
    </row>
    <row r="73" spans="1:2" x14ac:dyDescent="0.35">
      <c r="A73" t="s">
        <v>174</v>
      </c>
      <c r="B73" s="3" t="s">
        <v>175</v>
      </c>
    </row>
    <row r="74" spans="1:2" x14ac:dyDescent="0.35">
      <c r="A74" t="s">
        <v>176</v>
      </c>
      <c r="B74" s="3" t="s">
        <v>177</v>
      </c>
    </row>
    <row r="75" spans="1:2" ht="31" x14ac:dyDescent="0.35">
      <c r="A75" t="s">
        <v>178</v>
      </c>
      <c r="B75" s="3" t="s">
        <v>179</v>
      </c>
    </row>
    <row r="76" spans="1:2" ht="31" x14ac:dyDescent="0.35">
      <c r="A76" t="s">
        <v>180</v>
      </c>
      <c r="B76" s="3" t="s">
        <v>181</v>
      </c>
    </row>
    <row r="77" spans="1:2" x14ac:dyDescent="0.35">
      <c r="A77" t="s">
        <v>182</v>
      </c>
      <c r="B77" s="3" t="s">
        <v>183</v>
      </c>
    </row>
    <row r="78" spans="1:2" x14ac:dyDescent="0.35">
      <c r="A78" t="s">
        <v>184</v>
      </c>
      <c r="B78" s="3" t="s">
        <v>185</v>
      </c>
    </row>
    <row r="79" spans="1:2" x14ac:dyDescent="0.35">
      <c r="A79" t="s">
        <v>186</v>
      </c>
      <c r="B79" s="3" t="s">
        <v>187</v>
      </c>
    </row>
    <row r="80" spans="1:2" ht="31" x14ac:dyDescent="0.35">
      <c r="A80" t="s">
        <v>188</v>
      </c>
      <c r="B80" s="3" t="s">
        <v>189</v>
      </c>
    </row>
    <row r="81" spans="1:2" x14ac:dyDescent="0.35">
      <c r="A81" t="s">
        <v>190</v>
      </c>
      <c r="B81" s="3" t="s">
        <v>191</v>
      </c>
    </row>
    <row r="82" spans="1:2" x14ac:dyDescent="0.35">
      <c r="A82" t="s">
        <v>192</v>
      </c>
      <c r="B82" s="3" t="s">
        <v>193</v>
      </c>
    </row>
    <row r="83" spans="1:2" ht="31" x14ac:dyDescent="0.35">
      <c r="A83" t="s">
        <v>194</v>
      </c>
      <c r="B83" s="3" t="s">
        <v>195</v>
      </c>
    </row>
    <row r="84" spans="1:2" ht="31" x14ac:dyDescent="0.35">
      <c r="A84" t="s">
        <v>196</v>
      </c>
      <c r="B84" s="3" t="s">
        <v>197</v>
      </c>
    </row>
    <row r="85" spans="1:2" ht="46.5" x14ac:dyDescent="0.35">
      <c r="A85" t="s">
        <v>198</v>
      </c>
      <c r="B85" s="3" t="s">
        <v>199</v>
      </c>
    </row>
    <row r="86" spans="1:2" ht="31" x14ac:dyDescent="0.35">
      <c r="A86" t="s">
        <v>565</v>
      </c>
      <c r="B86" s="97" t="s">
        <v>566</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7"/>
  <sheetViews>
    <sheetView showGridLines="0" zoomScaleNormal="100" workbookViewId="0"/>
  </sheetViews>
  <sheetFormatPr defaultColWidth="11.1640625" defaultRowHeight="15.5" x14ac:dyDescent="0.35"/>
  <cols>
    <col min="1" max="3" width="20.6640625" customWidth="1"/>
  </cols>
  <sheetData>
    <row r="1" spans="1:3" ht="19.5" x14ac:dyDescent="0.45">
      <c r="A1" s="2" t="s">
        <v>465</v>
      </c>
    </row>
    <row r="2" spans="1:3" x14ac:dyDescent="0.35">
      <c r="A2" t="s">
        <v>201</v>
      </c>
    </row>
    <row r="3" spans="1:3" x14ac:dyDescent="0.35">
      <c r="A3" t="s">
        <v>202</v>
      </c>
    </row>
    <row r="4" spans="1:3" x14ac:dyDescent="0.35">
      <c r="A4" t="s">
        <v>466</v>
      </c>
    </row>
    <row r="5" spans="1:3" x14ac:dyDescent="0.35">
      <c r="A5" t="s">
        <v>204</v>
      </c>
    </row>
    <row r="6" spans="1:3" x14ac:dyDescent="0.35">
      <c r="A6" s="9" t="s">
        <v>311</v>
      </c>
      <c r="B6" s="10" t="s">
        <v>429</v>
      </c>
      <c r="C6" s="11" t="s">
        <v>467</v>
      </c>
    </row>
    <row r="7" spans="1:3" x14ac:dyDescent="0.35">
      <c r="A7" s="23" t="s">
        <v>217</v>
      </c>
      <c r="B7" s="24">
        <v>476295</v>
      </c>
      <c r="C7" s="26">
        <v>1</v>
      </c>
    </row>
    <row r="8" spans="1:3" x14ac:dyDescent="0.35">
      <c r="A8" s="5" t="s">
        <v>315</v>
      </c>
      <c r="B8" s="16">
        <v>5010</v>
      </c>
      <c r="C8" s="18">
        <v>0.01</v>
      </c>
    </row>
    <row r="9" spans="1:3" x14ac:dyDescent="0.35">
      <c r="A9" s="5" t="s">
        <v>316</v>
      </c>
      <c r="B9" s="16">
        <v>27850</v>
      </c>
      <c r="C9" s="18">
        <v>0.06</v>
      </c>
    </row>
    <row r="10" spans="1:3" x14ac:dyDescent="0.35">
      <c r="A10" s="5" t="s">
        <v>317</v>
      </c>
      <c r="B10" s="16">
        <v>56995</v>
      </c>
      <c r="C10" s="18">
        <v>0.12</v>
      </c>
    </row>
    <row r="11" spans="1:3" x14ac:dyDescent="0.35">
      <c r="A11" s="5" t="s">
        <v>318</v>
      </c>
      <c r="B11" s="16">
        <v>72020</v>
      </c>
      <c r="C11" s="18">
        <v>0.15</v>
      </c>
    </row>
    <row r="12" spans="1:3" x14ac:dyDescent="0.35">
      <c r="A12" s="5" t="s">
        <v>319</v>
      </c>
      <c r="B12" s="16">
        <v>86010</v>
      </c>
      <c r="C12" s="18">
        <v>0.18</v>
      </c>
    </row>
    <row r="13" spans="1:3" x14ac:dyDescent="0.35">
      <c r="A13" s="5" t="s">
        <v>320</v>
      </c>
      <c r="B13" s="16">
        <v>134060</v>
      </c>
      <c r="C13" s="18">
        <v>0.28000000000000003</v>
      </c>
    </row>
    <row r="14" spans="1:3" x14ac:dyDescent="0.35">
      <c r="A14" s="5" t="s">
        <v>321</v>
      </c>
      <c r="B14" s="16">
        <v>94345</v>
      </c>
      <c r="C14" s="18">
        <v>0.2</v>
      </c>
    </row>
    <row r="15" spans="1:3" x14ac:dyDescent="0.35">
      <c r="A15" t="s">
        <v>38</v>
      </c>
      <c r="B15" t="s">
        <v>39</v>
      </c>
    </row>
    <row r="16" spans="1:3" x14ac:dyDescent="0.35">
      <c r="A16" t="s">
        <v>102</v>
      </c>
      <c r="B16" t="s">
        <v>103</v>
      </c>
    </row>
    <row r="17" spans="1:2" x14ac:dyDescent="0.35">
      <c r="A17" t="s">
        <v>138</v>
      </c>
      <c r="B17" t="s">
        <v>139</v>
      </c>
    </row>
  </sheetData>
  <conditionalFormatting sqref="C7:C14">
    <cfRule type="dataBar" priority="1">
      <dataBar>
        <cfvo type="num" val="0"/>
        <cfvo type="num" val="1"/>
        <color theme="7" tint="0.39997558519241921"/>
      </dataBar>
      <extLst>
        <ext xmlns:x14="http://schemas.microsoft.com/office/spreadsheetml/2009/9/main" uri="{B025F937-C7B1-47D3-B67F-A62EFF666E3E}">
          <x14:id>{8E8C3E67-C6C6-453B-807A-FF94649503F2}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E8C3E67-C6C6-453B-807A-FF94649503F2}">
            <x14:dataBar minLength="0" maxLength="100" gradient="0">
              <x14:cfvo type="num">
                <xm:f>0</xm:f>
              </x14:cfvo>
              <x14:cfvo type="num">
                <xm:f>1</xm:f>
              </x14:cfvo>
              <x14:negativeFillColor rgb="FFFF0000"/>
              <x14:axisColor rgb="FF000000"/>
            </x14:dataBar>
          </x14:cfRule>
          <xm:sqref>C7:C14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22"/>
  <sheetViews>
    <sheetView showGridLines="0" zoomScaleNormal="100" workbookViewId="0"/>
  </sheetViews>
  <sheetFormatPr defaultColWidth="11.1640625" defaultRowHeight="15.5" x14ac:dyDescent="0.35"/>
  <cols>
    <col min="1" max="1" width="20.6640625" customWidth="1"/>
    <col min="2" max="2" width="99" customWidth="1"/>
    <col min="3" max="10" width="20.6640625" customWidth="1"/>
  </cols>
  <sheetData>
    <row r="1" spans="1:10" ht="19.5" x14ac:dyDescent="0.45">
      <c r="A1" s="2" t="s">
        <v>468</v>
      </c>
    </row>
    <row r="2" spans="1:10" x14ac:dyDescent="0.35">
      <c r="A2" t="s">
        <v>359</v>
      </c>
    </row>
    <row r="3" spans="1:10" x14ac:dyDescent="0.35">
      <c r="A3" t="s">
        <v>360</v>
      </c>
    </row>
    <row r="4" spans="1:10" x14ac:dyDescent="0.35">
      <c r="A4" t="s">
        <v>469</v>
      </c>
    </row>
    <row r="5" spans="1:10" x14ac:dyDescent="0.35">
      <c r="A5" t="s">
        <v>204</v>
      </c>
    </row>
    <row r="6" spans="1:10" x14ac:dyDescent="0.35">
      <c r="A6" s="4" t="s">
        <v>473</v>
      </c>
    </row>
    <row r="7" spans="1:10" ht="46.5" x14ac:dyDescent="0.35">
      <c r="A7" s="83" t="s">
        <v>393</v>
      </c>
      <c r="B7" s="84" t="s">
        <v>470</v>
      </c>
      <c r="C7" s="84" t="s">
        <v>471</v>
      </c>
      <c r="D7" s="84" t="s">
        <v>472</v>
      </c>
      <c r="E7" s="84" t="s">
        <v>263</v>
      </c>
      <c r="F7" s="84" t="s">
        <v>264</v>
      </c>
      <c r="G7" s="84" t="s">
        <v>265</v>
      </c>
      <c r="H7" s="84" t="s">
        <v>266</v>
      </c>
      <c r="I7" s="84" t="s">
        <v>267</v>
      </c>
      <c r="J7" s="85" t="s">
        <v>268</v>
      </c>
    </row>
    <row r="8" spans="1:10" x14ac:dyDescent="0.35">
      <c r="A8" s="23" t="s">
        <v>404</v>
      </c>
      <c r="B8" s="48" t="s">
        <v>217</v>
      </c>
      <c r="C8" s="24">
        <v>476295</v>
      </c>
      <c r="D8" s="25">
        <v>1</v>
      </c>
      <c r="E8" s="24">
        <v>137800</v>
      </c>
      <c r="F8" s="24">
        <v>18295</v>
      </c>
      <c r="G8" s="24">
        <v>319860</v>
      </c>
      <c r="H8" s="25">
        <v>0.28999999999999998</v>
      </c>
      <c r="I8" s="25">
        <v>0.04</v>
      </c>
      <c r="J8" s="26">
        <v>0.67</v>
      </c>
    </row>
    <row r="9" spans="1:10" x14ac:dyDescent="0.35">
      <c r="A9" s="5" t="s">
        <v>404</v>
      </c>
      <c r="B9" s="8" t="s">
        <v>278</v>
      </c>
      <c r="C9" s="16">
        <v>1325</v>
      </c>
      <c r="D9" s="17">
        <v>0</v>
      </c>
      <c r="E9" s="16">
        <v>285</v>
      </c>
      <c r="F9" s="16">
        <v>45</v>
      </c>
      <c r="G9" s="16">
        <v>995</v>
      </c>
      <c r="H9" s="17">
        <v>0.22</v>
      </c>
      <c r="I9" s="17">
        <v>0.03</v>
      </c>
      <c r="J9" s="18">
        <v>0.75</v>
      </c>
    </row>
    <row r="10" spans="1:10" x14ac:dyDescent="0.35">
      <c r="A10" s="5" t="s">
        <v>404</v>
      </c>
      <c r="B10" s="8" t="s">
        <v>279</v>
      </c>
      <c r="C10" s="16">
        <v>16580</v>
      </c>
      <c r="D10" s="17">
        <v>0.03</v>
      </c>
      <c r="E10" s="16">
        <v>2955</v>
      </c>
      <c r="F10" s="16">
        <v>325</v>
      </c>
      <c r="G10" s="16">
        <v>13265</v>
      </c>
      <c r="H10" s="17">
        <v>0.18</v>
      </c>
      <c r="I10" s="17">
        <v>0.02</v>
      </c>
      <c r="J10" s="18">
        <v>0.8</v>
      </c>
    </row>
    <row r="11" spans="1:10" x14ac:dyDescent="0.35">
      <c r="A11" s="5" t="s">
        <v>404</v>
      </c>
      <c r="B11" s="8" t="s">
        <v>280</v>
      </c>
      <c r="C11" s="16">
        <v>1485</v>
      </c>
      <c r="D11" s="17">
        <v>0</v>
      </c>
      <c r="E11" s="16">
        <v>380</v>
      </c>
      <c r="F11" s="16">
        <v>85</v>
      </c>
      <c r="G11" s="16">
        <v>1020</v>
      </c>
      <c r="H11" s="17">
        <v>0.26</v>
      </c>
      <c r="I11" s="17">
        <v>0.06</v>
      </c>
      <c r="J11" s="18">
        <v>0.69</v>
      </c>
    </row>
    <row r="12" spans="1:10" x14ac:dyDescent="0.35">
      <c r="A12" s="5" t="s">
        <v>404</v>
      </c>
      <c r="B12" s="8" t="s">
        <v>281</v>
      </c>
      <c r="C12" s="16">
        <v>9390</v>
      </c>
      <c r="D12" s="17">
        <v>0.02</v>
      </c>
      <c r="E12" s="16">
        <v>2785</v>
      </c>
      <c r="F12" s="16">
        <v>555</v>
      </c>
      <c r="G12" s="16">
        <v>6030</v>
      </c>
      <c r="H12" s="17">
        <v>0.3</v>
      </c>
      <c r="I12" s="17">
        <v>0.06</v>
      </c>
      <c r="J12" s="18">
        <v>0.64</v>
      </c>
    </row>
    <row r="13" spans="1:10" x14ac:dyDescent="0.35">
      <c r="A13" s="5" t="s">
        <v>404</v>
      </c>
      <c r="B13" s="8" t="s">
        <v>282</v>
      </c>
      <c r="C13" s="16">
        <v>188970</v>
      </c>
      <c r="D13" s="17">
        <v>0.4</v>
      </c>
      <c r="E13" s="16">
        <v>71715</v>
      </c>
      <c r="F13" s="16">
        <v>4090</v>
      </c>
      <c r="G13" s="16">
        <v>113030</v>
      </c>
      <c r="H13" s="17">
        <v>0.38</v>
      </c>
      <c r="I13" s="17">
        <v>0.02</v>
      </c>
      <c r="J13" s="18">
        <v>0.6</v>
      </c>
    </row>
    <row r="14" spans="1:10" x14ac:dyDescent="0.35">
      <c r="A14" s="5" t="s">
        <v>404</v>
      </c>
      <c r="B14" s="8" t="s">
        <v>283</v>
      </c>
      <c r="C14" s="16">
        <v>35355</v>
      </c>
      <c r="D14" s="17">
        <v>7.0000000000000007E-2</v>
      </c>
      <c r="E14" s="16">
        <v>6015</v>
      </c>
      <c r="F14" s="16">
        <v>2045</v>
      </c>
      <c r="G14" s="16">
        <v>27280</v>
      </c>
      <c r="H14" s="17">
        <v>0.17</v>
      </c>
      <c r="I14" s="17">
        <v>0.06</v>
      </c>
      <c r="J14" s="18">
        <v>0.77</v>
      </c>
    </row>
    <row r="15" spans="1:10" x14ac:dyDescent="0.35">
      <c r="A15" s="5" t="s">
        <v>404</v>
      </c>
      <c r="B15" s="8" t="s">
        <v>284</v>
      </c>
      <c r="C15" s="16">
        <v>5590</v>
      </c>
      <c r="D15" s="17">
        <v>0.01</v>
      </c>
      <c r="E15" s="16">
        <v>325</v>
      </c>
      <c r="F15" s="16">
        <v>410</v>
      </c>
      <c r="G15" s="16">
        <v>4855</v>
      </c>
      <c r="H15" s="17">
        <v>0.06</v>
      </c>
      <c r="I15" s="17">
        <v>7.0000000000000007E-2</v>
      </c>
      <c r="J15" s="18">
        <v>0.87</v>
      </c>
    </row>
    <row r="16" spans="1:10" x14ac:dyDescent="0.35">
      <c r="A16" s="5" t="s">
        <v>404</v>
      </c>
      <c r="B16" s="8" t="s">
        <v>285</v>
      </c>
      <c r="C16" s="16">
        <v>4075</v>
      </c>
      <c r="D16" s="17">
        <v>0.01</v>
      </c>
      <c r="E16" s="16">
        <v>1080</v>
      </c>
      <c r="F16" s="16">
        <v>265</v>
      </c>
      <c r="G16" s="16">
        <v>2730</v>
      </c>
      <c r="H16" s="17">
        <v>0.27</v>
      </c>
      <c r="I16" s="17">
        <v>0.06</v>
      </c>
      <c r="J16" s="18">
        <v>0.67</v>
      </c>
    </row>
    <row r="17" spans="1:10" x14ac:dyDescent="0.35">
      <c r="A17" s="5" t="s">
        <v>404</v>
      </c>
      <c r="B17" s="8" t="s">
        <v>286</v>
      </c>
      <c r="C17" s="16">
        <v>26100</v>
      </c>
      <c r="D17" s="17">
        <v>0.05</v>
      </c>
      <c r="E17" s="16">
        <v>4920</v>
      </c>
      <c r="F17" s="16">
        <v>1670</v>
      </c>
      <c r="G17" s="16">
        <v>19495</v>
      </c>
      <c r="H17" s="17">
        <v>0.19</v>
      </c>
      <c r="I17" s="17">
        <v>0.06</v>
      </c>
      <c r="J17" s="18">
        <v>0.75</v>
      </c>
    </row>
    <row r="18" spans="1:10" x14ac:dyDescent="0.35">
      <c r="A18" s="5" t="s">
        <v>404</v>
      </c>
      <c r="B18" s="8" t="s">
        <v>287</v>
      </c>
      <c r="C18" s="16">
        <v>21955</v>
      </c>
      <c r="D18" s="17">
        <v>0.05</v>
      </c>
      <c r="E18" s="16">
        <v>3740</v>
      </c>
      <c r="F18" s="16">
        <v>2140</v>
      </c>
      <c r="G18" s="16">
        <v>16065</v>
      </c>
      <c r="H18" s="17">
        <v>0.17</v>
      </c>
      <c r="I18" s="17">
        <v>0.1</v>
      </c>
      <c r="J18" s="18">
        <v>0.73</v>
      </c>
    </row>
    <row r="19" spans="1:10" x14ac:dyDescent="0.35">
      <c r="A19" s="5" t="s">
        <v>404</v>
      </c>
      <c r="B19" s="8" t="s">
        <v>288</v>
      </c>
      <c r="C19" s="16">
        <v>8095</v>
      </c>
      <c r="D19" s="17">
        <v>0.02</v>
      </c>
      <c r="E19" s="16">
        <v>3505</v>
      </c>
      <c r="F19" s="16">
        <v>220</v>
      </c>
      <c r="G19" s="16">
        <v>4360</v>
      </c>
      <c r="H19" s="17">
        <v>0.43</v>
      </c>
      <c r="I19" s="17">
        <v>0.03</v>
      </c>
      <c r="J19" s="18">
        <v>0.54</v>
      </c>
    </row>
    <row r="20" spans="1:10" x14ac:dyDescent="0.35">
      <c r="A20" s="5" t="s">
        <v>404</v>
      </c>
      <c r="B20" s="8" t="s">
        <v>289</v>
      </c>
      <c r="C20" s="16">
        <v>3765</v>
      </c>
      <c r="D20" s="17">
        <v>0.01</v>
      </c>
      <c r="E20" s="16">
        <v>1210</v>
      </c>
      <c r="F20" s="16">
        <v>125</v>
      </c>
      <c r="G20" s="16">
        <v>2430</v>
      </c>
      <c r="H20" s="17">
        <v>0.32</v>
      </c>
      <c r="I20" s="17">
        <v>0.03</v>
      </c>
      <c r="J20" s="18">
        <v>0.64</v>
      </c>
    </row>
    <row r="21" spans="1:10" x14ac:dyDescent="0.35">
      <c r="A21" s="5" t="s">
        <v>404</v>
      </c>
      <c r="B21" s="8" t="s">
        <v>290</v>
      </c>
      <c r="C21" s="16">
        <v>115170</v>
      </c>
      <c r="D21" s="17">
        <v>0.24</v>
      </c>
      <c r="E21" s="16">
        <v>30650</v>
      </c>
      <c r="F21" s="16">
        <v>3485</v>
      </c>
      <c r="G21" s="16">
        <v>80985</v>
      </c>
      <c r="H21" s="17">
        <v>0.27</v>
      </c>
      <c r="I21" s="17">
        <v>0.03</v>
      </c>
      <c r="J21" s="18">
        <v>0.7</v>
      </c>
    </row>
    <row r="22" spans="1:10" x14ac:dyDescent="0.35">
      <c r="A22" s="5" t="s">
        <v>404</v>
      </c>
      <c r="B22" s="8" t="s">
        <v>291</v>
      </c>
      <c r="C22" s="16">
        <v>3695</v>
      </c>
      <c r="D22" s="17">
        <v>0.01</v>
      </c>
      <c r="E22" s="16">
        <v>1145</v>
      </c>
      <c r="F22" s="16">
        <v>145</v>
      </c>
      <c r="G22" s="16">
        <v>2400</v>
      </c>
      <c r="H22" s="17">
        <v>0.31</v>
      </c>
      <c r="I22" s="17">
        <v>0.04</v>
      </c>
      <c r="J22" s="18">
        <v>0.65</v>
      </c>
    </row>
    <row r="23" spans="1:10" x14ac:dyDescent="0.35">
      <c r="A23" s="5" t="s">
        <v>404</v>
      </c>
      <c r="B23" s="8" t="s">
        <v>292</v>
      </c>
      <c r="C23" s="16">
        <v>5</v>
      </c>
      <c r="D23" s="17">
        <v>0</v>
      </c>
      <c r="E23" s="16">
        <v>0</v>
      </c>
      <c r="F23" s="16">
        <v>0</v>
      </c>
      <c r="G23" s="16">
        <v>5</v>
      </c>
      <c r="H23" s="17">
        <v>0</v>
      </c>
      <c r="I23" s="17">
        <v>0</v>
      </c>
      <c r="J23" s="18">
        <v>1</v>
      </c>
    </row>
    <row r="24" spans="1:10" x14ac:dyDescent="0.35">
      <c r="A24" s="5" t="s">
        <v>404</v>
      </c>
      <c r="B24" s="8" t="s">
        <v>293</v>
      </c>
      <c r="C24" s="16">
        <v>6395</v>
      </c>
      <c r="D24" s="17">
        <v>0.01</v>
      </c>
      <c r="E24" s="16">
        <v>750</v>
      </c>
      <c r="F24" s="16">
        <v>180</v>
      </c>
      <c r="G24" s="16">
        <v>5465</v>
      </c>
      <c r="H24" s="17">
        <v>0.12</v>
      </c>
      <c r="I24" s="17">
        <v>0.03</v>
      </c>
      <c r="J24" s="18">
        <v>0.85</v>
      </c>
    </row>
    <row r="25" spans="1:10" x14ac:dyDescent="0.35">
      <c r="A25" s="5" t="s">
        <v>404</v>
      </c>
      <c r="B25" s="8" t="s">
        <v>294</v>
      </c>
      <c r="C25" s="16">
        <v>13900</v>
      </c>
      <c r="D25" s="17">
        <v>0.03</v>
      </c>
      <c r="E25" s="16">
        <v>3015</v>
      </c>
      <c r="F25" s="16">
        <v>1755</v>
      </c>
      <c r="G25" s="16">
        <v>9110</v>
      </c>
      <c r="H25" s="17">
        <v>0.22</v>
      </c>
      <c r="I25" s="17">
        <v>0.13</v>
      </c>
      <c r="J25" s="18">
        <v>0.66</v>
      </c>
    </row>
    <row r="26" spans="1:10" x14ac:dyDescent="0.35">
      <c r="A26" s="5" t="s">
        <v>404</v>
      </c>
      <c r="B26" s="8" t="s">
        <v>295</v>
      </c>
      <c r="C26" s="16">
        <v>8145</v>
      </c>
      <c r="D26" s="17">
        <v>0.02</v>
      </c>
      <c r="E26" s="16">
        <v>2080</v>
      </c>
      <c r="F26" s="16">
        <v>385</v>
      </c>
      <c r="G26" s="16">
        <v>5665</v>
      </c>
      <c r="H26" s="17">
        <v>0.26</v>
      </c>
      <c r="I26" s="17">
        <v>0.05</v>
      </c>
      <c r="J26" s="18">
        <v>0.7</v>
      </c>
    </row>
    <row r="27" spans="1:10" x14ac:dyDescent="0.35">
      <c r="A27" s="5" t="s">
        <v>404</v>
      </c>
      <c r="B27" s="8" t="s">
        <v>296</v>
      </c>
      <c r="C27" s="16">
        <v>2375</v>
      </c>
      <c r="D27" s="17">
        <v>0</v>
      </c>
      <c r="E27" s="16">
        <v>365</v>
      </c>
      <c r="F27" s="16">
        <v>130</v>
      </c>
      <c r="G27" s="16">
        <v>1880</v>
      </c>
      <c r="H27" s="17">
        <v>0.15</v>
      </c>
      <c r="I27" s="17">
        <v>0.05</v>
      </c>
      <c r="J27" s="18">
        <v>0.79</v>
      </c>
    </row>
    <row r="28" spans="1:10" x14ac:dyDescent="0.35">
      <c r="A28" s="5" t="s">
        <v>404</v>
      </c>
      <c r="B28" s="8" t="s">
        <v>298</v>
      </c>
      <c r="C28" s="16">
        <v>1155</v>
      </c>
      <c r="D28" s="17">
        <v>0</v>
      </c>
      <c r="E28" s="16">
        <v>425</v>
      </c>
      <c r="F28" s="16">
        <v>50</v>
      </c>
      <c r="G28" s="16">
        <v>680</v>
      </c>
      <c r="H28" s="17">
        <v>0.37</v>
      </c>
      <c r="I28" s="17">
        <v>0.04</v>
      </c>
      <c r="J28" s="18">
        <v>0.59</v>
      </c>
    </row>
    <row r="29" spans="1:10" x14ac:dyDescent="0.35">
      <c r="A29" s="5" t="s">
        <v>404</v>
      </c>
      <c r="B29" s="8" t="s">
        <v>299</v>
      </c>
      <c r="C29" s="16">
        <v>1880</v>
      </c>
      <c r="D29" s="17">
        <v>0</v>
      </c>
      <c r="E29" s="16">
        <v>205</v>
      </c>
      <c r="F29" s="16">
        <v>110</v>
      </c>
      <c r="G29" s="16">
        <v>1555</v>
      </c>
      <c r="H29" s="17">
        <v>0.11</v>
      </c>
      <c r="I29" s="17">
        <v>0.06</v>
      </c>
      <c r="J29" s="18">
        <v>0.83</v>
      </c>
    </row>
    <row r="30" spans="1:10" x14ac:dyDescent="0.35">
      <c r="A30" s="29" t="s">
        <v>404</v>
      </c>
      <c r="B30" s="50" t="s">
        <v>297</v>
      </c>
      <c r="C30" s="30">
        <v>900</v>
      </c>
      <c r="D30" s="31">
        <v>0</v>
      </c>
      <c r="E30" s="30">
        <v>240</v>
      </c>
      <c r="F30" s="30">
        <v>85</v>
      </c>
      <c r="G30" s="30">
        <v>570</v>
      </c>
      <c r="H30" s="31">
        <v>0.27</v>
      </c>
      <c r="I30" s="31">
        <v>0.09</v>
      </c>
      <c r="J30" s="32">
        <v>0.63</v>
      </c>
    </row>
    <row r="31" spans="1:10" x14ac:dyDescent="0.35">
      <c r="A31" s="23" t="s">
        <v>405</v>
      </c>
      <c r="B31" s="48" t="s">
        <v>217</v>
      </c>
      <c r="C31" s="24">
        <v>157700</v>
      </c>
      <c r="D31" s="25">
        <v>1</v>
      </c>
      <c r="E31" s="24">
        <v>63410</v>
      </c>
      <c r="F31" s="24">
        <v>9905</v>
      </c>
      <c r="G31" s="24">
        <v>84140</v>
      </c>
      <c r="H31" s="25">
        <v>0.4</v>
      </c>
      <c r="I31" s="25">
        <v>0.06</v>
      </c>
      <c r="J31" s="26">
        <v>0.53</v>
      </c>
    </row>
    <row r="32" spans="1:10" x14ac:dyDescent="0.35">
      <c r="A32" s="5" t="s">
        <v>405</v>
      </c>
      <c r="B32" s="8" t="s">
        <v>278</v>
      </c>
      <c r="C32" s="16">
        <v>275</v>
      </c>
      <c r="D32" s="17">
        <v>0</v>
      </c>
      <c r="E32" s="16">
        <v>110</v>
      </c>
      <c r="F32" s="16">
        <v>15</v>
      </c>
      <c r="G32" s="16">
        <v>155</v>
      </c>
      <c r="H32" s="17">
        <v>0.39</v>
      </c>
      <c r="I32" s="17">
        <v>0.05</v>
      </c>
      <c r="J32" s="18">
        <v>0.55000000000000004</v>
      </c>
    </row>
    <row r="33" spans="1:10" x14ac:dyDescent="0.35">
      <c r="A33" s="5" t="s">
        <v>405</v>
      </c>
      <c r="B33" s="8" t="s">
        <v>279</v>
      </c>
      <c r="C33" s="16">
        <v>7435</v>
      </c>
      <c r="D33" s="17">
        <v>0.05</v>
      </c>
      <c r="E33" s="16">
        <v>1540</v>
      </c>
      <c r="F33" s="16">
        <v>175</v>
      </c>
      <c r="G33" s="16">
        <v>5705</v>
      </c>
      <c r="H33" s="17">
        <v>0.21</v>
      </c>
      <c r="I33" s="17">
        <v>0.02</v>
      </c>
      <c r="J33" s="18">
        <v>0.77</v>
      </c>
    </row>
    <row r="34" spans="1:10" x14ac:dyDescent="0.35">
      <c r="A34" s="5" t="s">
        <v>405</v>
      </c>
      <c r="B34" s="8" t="s">
        <v>280</v>
      </c>
      <c r="C34" s="16">
        <v>585</v>
      </c>
      <c r="D34" s="17">
        <v>0</v>
      </c>
      <c r="E34" s="16">
        <v>210</v>
      </c>
      <c r="F34" s="16">
        <v>55</v>
      </c>
      <c r="G34" s="16">
        <v>320</v>
      </c>
      <c r="H34" s="17">
        <v>0.36</v>
      </c>
      <c r="I34" s="17">
        <v>0.1</v>
      </c>
      <c r="J34" s="18">
        <v>0.54</v>
      </c>
    </row>
    <row r="35" spans="1:10" x14ac:dyDescent="0.35">
      <c r="A35" s="5" t="s">
        <v>405</v>
      </c>
      <c r="B35" s="8" t="s">
        <v>281</v>
      </c>
      <c r="C35" s="16">
        <v>4290</v>
      </c>
      <c r="D35" s="17">
        <v>0.03</v>
      </c>
      <c r="E35" s="16">
        <v>1695</v>
      </c>
      <c r="F35" s="16">
        <v>375</v>
      </c>
      <c r="G35" s="16">
        <v>2210</v>
      </c>
      <c r="H35" s="17">
        <v>0.39</v>
      </c>
      <c r="I35" s="17">
        <v>0.09</v>
      </c>
      <c r="J35" s="18">
        <v>0.52</v>
      </c>
    </row>
    <row r="36" spans="1:10" x14ac:dyDescent="0.35">
      <c r="A36" s="5" t="s">
        <v>405</v>
      </c>
      <c r="B36" s="8" t="s">
        <v>282</v>
      </c>
      <c r="C36" s="16">
        <v>68155</v>
      </c>
      <c r="D36" s="17">
        <v>0.43</v>
      </c>
      <c r="E36" s="16">
        <v>33385</v>
      </c>
      <c r="F36" s="16">
        <v>2090</v>
      </c>
      <c r="G36" s="16">
        <v>32585</v>
      </c>
      <c r="H36" s="17">
        <v>0.49</v>
      </c>
      <c r="I36" s="17">
        <v>0.03</v>
      </c>
      <c r="J36" s="18">
        <v>0.48</v>
      </c>
    </row>
    <row r="37" spans="1:10" x14ac:dyDescent="0.35">
      <c r="A37" s="5" t="s">
        <v>405</v>
      </c>
      <c r="B37" s="8" t="s">
        <v>283</v>
      </c>
      <c r="C37" s="16">
        <v>9085</v>
      </c>
      <c r="D37" s="17">
        <v>0.06</v>
      </c>
      <c r="E37" s="16">
        <v>2735</v>
      </c>
      <c r="F37" s="16">
        <v>875</v>
      </c>
      <c r="G37" s="16">
        <v>5470</v>
      </c>
      <c r="H37" s="17">
        <v>0.3</v>
      </c>
      <c r="I37" s="17">
        <v>0.1</v>
      </c>
      <c r="J37" s="18">
        <v>0.6</v>
      </c>
    </row>
    <row r="38" spans="1:10" x14ac:dyDescent="0.35">
      <c r="A38" s="5" t="s">
        <v>405</v>
      </c>
      <c r="B38" s="8" t="s">
        <v>284</v>
      </c>
      <c r="C38" s="16">
        <v>1110</v>
      </c>
      <c r="D38" s="17">
        <v>0.01</v>
      </c>
      <c r="E38" s="16">
        <v>190</v>
      </c>
      <c r="F38" s="16">
        <v>135</v>
      </c>
      <c r="G38" s="16">
        <v>785</v>
      </c>
      <c r="H38" s="17">
        <v>0.17</v>
      </c>
      <c r="I38" s="17">
        <v>0.12</v>
      </c>
      <c r="J38" s="18">
        <v>0.71</v>
      </c>
    </row>
    <row r="39" spans="1:10" x14ac:dyDescent="0.35">
      <c r="A39" s="5" t="s">
        <v>405</v>
      </c>
      <c r="B39" s="8" t="s">
        <v>285</v>
      </c>
      <c r="C39" s="16">
        <v>1460</v>
      </c>
      <c r="D39" s="17">
        <v>0.01</v>
      </c>
      <c r="E39" s="16">
        <v>475</v>
      </c>
      <c r="F39" s="16">
        <v>160</v>
      </c>
      <c r="G39" s="16">
        <v>825</v>
      </c>
      <c r="H39" s="17">
        <v>0.32</v>
      </c>
      <c r="I39" s="17">
        <v>0.11</v>
      </c>
      <c r="J39" s="18">
        <v>0.56000000000000005</v>
      </c>
    </row>
    <row r="40" spans="1:10" x14ac:dyDescent="0.35">
      <c r="A40" s="5" t="s">
        <v>405</v>
      </c>
      <c r="B40" s="8" t="s">
        <v>286</v>
      </c>
      <c r="C40" s="16">
        <v>8765</v>
      </c>
      <c r="D40" s="17">
        <v>0.06</v>
      </c>
      <c r="E40" s="16">
        <v>2270</v>
      </c>
      <c r="F40" s="16">
        <v>1065</v>
      </c>
      <c r="G40" s="16">
        <v>5415</v>
      </c>
      <c r="H40" s="17">
        <v>0.26</v>
      </c>
      <c r="I40" s="17">
        <v>0.12</v>
      </c>
      <c r="J40" s="18">
        <v>0.62</v>
      </c>
    </row>
    <row r="41" spans="1:10" x14ac:dyDescent="0.35">
      <c r="A41" s="5" t="s">
        <v>405</v>
      </c>
      <c r="B41" s="8" t="s">
        <v>287</v>
      </c>
      <c r="C41" s="16">
        <v>7555</v>
      </c>
      <c r="D41" s="17">
        <v>0.05</v>
      </c>
      <c r="E41" s="16">
        <v>1895</v>
      </c>
      <c r="F41" s="16">
        <v>1440</v>
      </c>
      <c r="G41" s="16">
        <v>4215</v>
      </c>
      <c r="H41" s="17">
        <v>0.25</v>
      </c>
      <c r="I41" s="17">
        <v>0.19</v>
      </c>
      <c r="J41" s="18">
        <v>0.56000000000000005</v>
      </c>
    </row>
    <row r="42" spans="1:10" x14ac:dyDescent="0.35">
      <c r="A42" s="5" t="s">
        <v>405</v>
      </c>
      <c r="B42" s="8" t="s">
        <v>288</v>
      </c>
      <c r="C42" s="16">
        <v>3775</v>
      </c>
      <c r="D42" s="17">
        <v>0.02</v>
      </c>
      <c r="E42" s="16">
        <v>2065</v>
      </c>
      <c r="F42" s="16">
        <v>150</v>
      </c>
      <c r="G42" s="16">
        <v>1550</v>
      </c>
      <c r="H42" s="17">
        <v>0.55000000000000004</v>
      </c>
      <c r="I42" s="17">
        <v>0.04</v>
      </c>
      <c r="J42" s="18">
        <v>0.41</v>
      </c>
    </row>
    <row r="43" spans="1:10" x14ac:dyDescent="0.35">
      <c r="A43" s="5" t="s">
        <v>405</v>
      </c>
      <c r="B43" s="8" t="s">
        <v>289</v>
      </c>
      <c r="C43" s="16">
        <v>1160</v>
      </c>
      <c r="D43" s="17">
        <v>0.01</v>
      </c>
      <c r="E43" s="16">
        <v>540</v>
      </c>
      <c r="F43" s="16">
        <v>75</v>
      </c>
      <c r="G43" s="16">
        <v>545</v>
      </c>
      <c r="H43" s="17">
        <v>0.47</v>
      </c>
      <c r="I43" s="17">
        <v>0.06</v>
      </c>
      <c r="J43" s="18">
        <v>0.47</v>
      </c>
    </row>
    <row r="44" spans="1:10" x14ac:dyDescent="0.35">
      <c r="A44" s="5" t="s">
        <v>405</v>
      </c>
      <c r="B44" s="8" t="s">
        <v>290</v>
      </c>
      <c r="C44" s="16">
        <v>31550</v>
      </c>
      <c r="D44" s="17">
        <v>0.2</v>
      </c>
      <c r="E44" s="16">
        <v>11835</v>
      </c>
      <c r="F44" s="16">
        <v>2315</v>
      </c>
      <c r="G44" s="16">
        <v>17360</v>
      </c>
      <c r="H44" s="17">
        <v>0.38</v>
      </c>
      <c r="I44" s="17">
        <v>7.0000000000000007E-2</v>
      </c>
      <c r="J44" s="18">
        <v>0.55000000000000004</v>
      </c>
    </row>
    <row r="45" spans="1:10" x14ac:dyDescent="0.35">
      <c r="A45" s="5" t="s">
        <v>405</v>
      </c>
      <c r="B45" s="8" t="s">
        <v>291</v>
      </c>
      <c r="C45" s="16">
        <v>1785</v>
      </c>
      <c r="D45" s="17">
        <v>0.01</v>
      </c>
      <c r="E45" s="16">
        <v>755</v>
      </c>
      <c r="F45" s="16">
        <v>95</v>
      </c>
      <c r="G45" s="16">
        <v>925</v>
      </c>
      <c r="H45" s="17">
        <v>0.42</v>
      </c>
      <c r="I45" s="17">
        <v>0.05</v>
      </c>
      <c r="J45" s="18">
        <v>0.52</v>
      </c>
    </row>
    <row r="46" spans="1:10" x14ac:dyDescent="0.35">
      <c r="A46" s="5" t="s">
        <v>405</v>
      </c>
      <c r="B46" s="8" t="s">
        <v>292</v>
      </c>
      <c r="C46" s="16" t="s">
        <v>261</v>
      </c>
      <c r="D46" s="17" t="s">
        <v>261</v>
      </c>
      <c r="E46" s="16">
        <v>0</v>
      </c>
      <c r="F46" s="16">
        <v>0</v>
      </c>
      <c r="G46" s="16" t="s">
        <v>261</v>
      </c>
      <c r="H46" s="17">
        <v>0</v>
      </c>
      <c r="I46" s="17">
        <v>0</v>
      </c>
      <c r="J46" s="18" t="s">
        <v>261</v>
      </c>
    </row>
    <row r="47" spans="1:10" x14ac:dyDescent="0.35">
      <c r="A47" s="5" t="s">
        <v>405</v>
      </c>
      <c r="B47" s="8" t="s">
        <v>293</v>
      </c>
      <c r="C47" s="16">
        <v>1215</v>
      </c>
      <c r="D47" s="17">
        <v>0.01</v>
      </c>
      <c r="E47" s="16">
        <v>300</v>
      </c>
      <c r="F47" s="16">
        <v>65</v>
      </c>
      <c r="G47" s="16">
        <v>850</v>
      </c>
      <c r="H47" s="17">
        <v>0.25</v>
      </c>
      <c r="I47" s="17">
        <v>0.06</v>
      </c>
      <c r="J47" s="18">
        <v>0.7</v>
      </c>
    </row>
    <row r="48" spans="1:10" x14ac:dyDescent="0.35">
      <c r="A48" s="5" t="s">
        <v>405</v>
      </c>
      <c r="B48" s="8" t="s">
        <v>294</v>
      </c>
      <c r="C48" s="16">
        <v>5665</v>
      </c>
      <c r="D48" s="17">
        <v>0.04</v>
      </c>
      <c r="E48" s="16">
        <v>2120</v>
      </c>
      <c r="F48" s="16">
        <v>505</v>
      </c>
      <c r="G48" s="16">
        <v>3030</v>
      </c>
      <c r="H48" s="17">
        <v>0.37</v>
      </c>
      <c r="I48" s="17">
        <v>0.09</v>
      </c>
      <c r="J48" s="18">
        <v>0.53</v>
      </c>
    </row>
    <row r="49" spans="1:10" x14ac:dyDescent="0.35">
      <c r="A49" s="5" t="s">
        <v>405</v>
      </c>
      <c r="B49" s="8" t="s">
        <v>295</v>
      </c>
      <c r="C49" s="16">
        <v>2950</v>
      </c>
      <c r="D49" s="17">
        <v>0.02</v>
      </c>
      <c r="E49" s="16">
        <v>1040</v>
      </c>
      <c r="F49" s="16">
        <v>245</v>
      </c>
      <c r="G49" s="16">
        <v>1655</v>
      </c>
      <c r="H49" s="17">
        <v>0.35</v>
      </c>
      <c r="I49" s="17">
        <v>0.08</v>
      </c>
      <c r="J49" s="18">
        <v>0.56000000000000005</v>
      </c>
    </row>
    <row r="50" spans="1:10" x14ac:dyDescent="0.35">
      <c r="A50" s="5" t="s">
        <v>405</v>
      </c>
      <c r="B50" s="8" t="s">
        <v>296</v>
      </c>
      <c r="C50" s="16">
        <v>415</v>
      </c>
      <c r="D50" s="17">
        <v>0</v>
      </c>
      <c r="E50" s="16">
        <v>95</v>
      </c>
      <c r="F50" s="16">
        <v>30</v>
      </c>
      <c r="G50" s="16">
        <v>290</v>
      </c>
      <c r="H50" s="17">
        <v>0.23</v>
      </c>
      <c r="I50" s="17">
        <v>7.0000000000000007E-2</v>
      </c>
      <c r="J50" s="18">
        <v>0.7</v>
      </c>
    </row>
    <row r="51" spans="1:10" x14ac:dyDescent="0.35">
      <c r="A51" s="5" t="s">
        <v>405</v>
      </c>
      <c r="B51" s="8" t="s">
        <v>298</v>
      </c>
      <c r="C51" s="16">
        <v>10</v>
      </c>
      <c r="D51" s="17">
        <v>0</v>
      </c>
      <c r="E51" s="16">
        <v>0</v>
      </c>
      <c r="F51" s="16" t="s">
        <v>261</v>
      </c>
      <c r="G51" s="16">
        <v>10</v>
      </c>
      <c r="H51" s="17">
        <v>0</v>
      </c>
      <c r="I51" s="17" t="s">
        <v>261</v>
      </c>
      <c r="J51" s="18" t="s">
        <v>261</v>
      </c>
    </row>
    <row r="52" spans="1:10" x14ac:dyDescent="0.35">
      <c r="A52" s="5" t="s">
        <v>405</v>
      </c>
      <c r="B52" s="8" t="s">
        <v>299</v>
      </c>
      <c r="C52" s="16">
        <v>100</v>
      </c>
      <c r="D52" s="17">
        <v>0</v>
      </c>
      <c r="E52" s="16">
        <v>20</v>
      </c>
      <c r="F52" s="16">
        <v>5</v>
      </c>
      <c r="G52" s="16">
        <v>70</v>
      </c>
      <c r="H52" s="17">
        <v>0.2</v>
      </c>
      <c r="I52" s="17">
        <v>7.0000000000000007E-2</v>
      </c>
      <c r="J52" s="18">
        <v>0.69</v>
      </c>
    </row>
    <row r="53" spans="1:10" x14ac:dyDescent="0.35">
      <c r="A53" s="29" t="s">
        <v>405</v>
      </c>
      <c r="B53" s="50" t="s">
        <v>297</v>
      </c>
      <c r="C53" s="30">
        <v>365</v>
      </c>
      <c r="D53" s="31">
        <v>0</v>
      </c>
      <c r="E53" s="30">
        <v>135</v>
      </c>
      <c r="F53" s="30">
        <v>40</v>
      </c>
      <c r="G53" s="30">
        <v>185</v>
      </c>
      <c r="H53" s="31">
        <v>0.37</v>
      </c>
      <c r="I53" s="31">
        <v>0.12</v>
      </c>
      <c r="J53" s="32">
        <v>0.51</v>
      </c>
    </row>
    <row r="54" spans="1:10" x14ac:dyDescent="0.35">
      <c r="A54" s="23" t="s">
        <v>406</v>
      </c>
      <c r="B54" s="48" t="s">
        <v>217</v>
      </c>
      <c r="C54" s="24">
        <v>318600</v>
      </c>
      <c r="D54" s="25">
        <v>1</v>
      </c>
      <c r="E54" s="24">
        <v>74390</v>
      </c>
      <c r="F54" s="24">
        <v>8390</v>
      </c>
      <c r="G54" s="24">
        <v>235720</v>
      </c>
      <c r="H54" s="25">
        <v>0.23</v>
      </c>
      <c r="I54" s="25">
        <v>0.03</v>
      </c>
      <c r="J54" s="26">
        <v>0.74</v>
      </c>
    </row>
    <row r="55" spans="1:10" x14ac:dyDescent="0.35">
      <c r="A55" s="5" t="s">
        <v>406</v>
      </c>
      <c r="B55" s="8" t="s">
        <v>278</v>
      </c>
      <c r="C55" s="16">
        <v>1045</v>
      </c>
      <c r="D55" s="17">
        <v>0</v>
      </c>
      <c r="E55" s="16">
        <v>175</v>
      </c>
      <c r="F55" s="16">
        <v>30</v>
      </c>
      <c r="G55" s="16">
        <v>840</v>
      </c>
      <c r="H55" s="17">
        <v>0.17</v>
      </c>
      <c r="I55" s="17">
        <v>0.03</v>
      </c>
      <c r="J55" s="18">
        <v>0.8</v>
      </c>
    </row>
    <row r="56" spans="1:10" x14ac:dyDescent="0.35">
      <c r="A56" s="5" t="s">
        <v>406</v>
      </c>
      <c r="B56" s="8" t="s">
        <v>279</v>
      </c>
      <c r="C56" s="16">
        <v>9145</v>
      </c>
      <c r="D56" s="17">
        <v>0.03</v>
      </c>
      <c r="E56" s="16">
        <v>1415</v>
      </c>
      <c r="F56" s="16">
        <v>155</v>
      </c>
      <c r="G56" s="16">
        <v>7560</v>
      </c>
      <c r="H56" s="17">
        <v>0.15</v>
      </c>
      <c r="I56" s="17">
        <v>0.02</v>
      </c>
      <c r="J56" s="18">
        <v>0.83</v>
      </c>
    </row>
    <row r="57" spans="1:10" x14ac:dyDescent="0.35">
      <c r="A57" s="5" t="s">
        <v>406</v>
      </c>
      <c r="B57" s="8" t="s">
        <v>280</v>
      </c>
      <c r="C57" s="16">
        <v>895</v>
      </c>
      <c r="D57" s="17">
        <v>0</v>
      </c>
      <c r="E57" s="16">
        <v>170</v>
      </c>
      <c r="F57" s="16">
        <v>30</v>
      </c>
      <c r="G57" s="16">
        <v>700</v>
      </c>
      <c r="H57" s="17">
        <v>0.19</v>
      </c>
      <c r="I57" s="17">
        <v>0.03</v>
      </c>
      <c r="J57" s="18">
        <v>0.78</v>
      </c>
    </row>
    <row r="58" spans="1:10" x14ac:dyDescent="0.35">
      <c r="A58" s="5" t="s">
        <v>406</v>
      </c>
      <c r="B58" s="8" t="s">
        <v>281</v>
      </c>
      <c r="C58" s="16">
        <v>5100</v>
      </c>
      <c r="D58" s="17">
        <v>0.02</v>
      </c>
      <c r="E58" s="16">
        <v>1095</v>
      </c>
      <c r="F58" s="16">
        <v>180</v>
      </c>
      <c r="G58" s="16">
        <v>3825</v>
      </c>
      <c r="H58" s="17">
        <v>0.21</v>
      </c>
      <c r="I58" s="17">
        <v>0.04</v>
      </c>
      <c r="J58" s="18">
        <v>0.75</v>
      </c>
    </row>
    <row r="59" spans="1:10" x14ac:dyDescent="0.35">
      <c r="A59" s="5" t="s">
        <v>406</v>
      </c>
      <c r="B59" s="8" t="s">
        <v>282</v>
      </c>
      <c r="C59" s="16">
        <v>120815</v>
      </c>
      <c r="D59" s="17">
        <v>0.38</v>
      </c>
      <c r="E59" s="16">
        <v>38330</v>
      </c>
      <c r="F59" s="16">
        <v>2000</v>
      </c>
      <c r="G59" s="16">
        <v>80440</v>
      </c>
      <c r="H59" s="17">
        <v>0.32</v>
      </c>
      <c r="I59" s="17">
        <v>0.02</v>
      </c>
      <c r="J59" s="18">
        <v>0.67</v>
      </c>
    </row>
    <row r="60" spans="1:10" x14ac:dyDescent="0.35">
      <c r="A60" s="5" t="s">
        <v>406</v>
      </c>
      <c r="B60" s="8" t="s">
        <v>283</v>
      </c>
      <c r="C60" s="16">
        <v>26270</v>
      </c>
      <c r="D60" s="17">
        <v>0.08</v>
      </c>
      <c r="E60" s="16">
        <v>3280</v>
      </c>
      <c r="F60" s="16">
        <v>1170</v>
      </c>
      <c r="G60" s="16">
        <v>21815</v>
      </c>
      <c r="H60" s="17">
        <v>0.12</v>
      </c>
      <c r="I60" s="17">
        <v>0.04</v>
      </c>
      <c r="J60" s="18">
        <v>0.83</v>
      </c>
    </row>
    <row r="61" spans="1:10" x14ac:dyDescent="0.35">
      <c r="A61" s="5" t="s">
        <v>406</v>
      </c>
      <c r="B61" s="8" t="s">
        <v>284</v>
      </c>
      <c r="C61" s="16">
        <v>4485</v>
      </c>
      <c r="D61" s="17">
        <v>0.01</v>
      </c>
      <c r="E61" s="16">
        <v>135</v>
      </c>
      <c r="F61" s="16">
        <v>275</v>
      </c>
      <c r="G61" s="16">
        <v>4070</v>
      </c>
      <c r="H61" s="17">
        <v>0.03</v>
      </c>
      <c r="I61" s="17">
        <v>0.06</v>
      </c>
      <c r="J61" s="18">
        <v>0.91</v>
      </c>
    </row>
    <row r="62" spans="1:10" x14ac:dyDescent="0.35">
      <c r="A62" s="5" t="s">
        <v>406</v>
      </c>
      <c r="B62" s="8" t="s">
        <v>285</v>
      </c>
      <c r="C62" s="16">
        <v>2615</v>
      </c>
      <c r="D62" s="17">
        <v>0.01</v>
      </c>
      <c r="E62" s="16">
        <v>605</v>
      </c>
      <c r="F62" s="16">
        <v>105</v>
      </c>
      <c r="G62" s="16">
        <v>1905</v>
      </c>
      <c r="H62" s="17">
        <v>0.23</v>
      </c>
      <c r="I62" s="17">
        <v>0.04</v>
      </c>
      <c r="J62" s="18">
        <v>0.73</v>
      </c>
    </row>
    <row r="63" spans="1:10" x14ac:dyDescent="0.35">
      <c r="A63" s="5" t="s">
        <v>406</v>
      </c>
      <c r="B63" s="8" t="s">
        <v>286</v>
      </c>
      <c r="C63" s="16">
        <v>17335</v>
      </c>
      <c r="D63" s="17">
        <v>0.05</v>
      </c>
      <c r="E63" s="16">
        <v>2650</v>
      </c>
      <c r="F63" s="16">
        <v>605</v>
      </c>
      <c r="G63" s="16">
        <v>14075</v>
      </c>
      <c r="H63" s="17">
        <v>0.15</v>
      </c>
      <c r="I63" s="17">
        <v>0.04</v>
      </c>
      <c r="J63" s="18">
        <v>0.81</v>
      </c>
    </row>
    <row r="64" spans="1:10" x14ac:dyDescent="0.35">
      <c r="A64" s="5" t="s">
        <v>406</v>
      </c>
      <c r="B64" s="8" t="s">
        <v>287</v>
      </c>
      <c r="C64" s="16">
        <v>14400</v>
      </c>
      <c r="D64" s="17">
        <v>0.05</v>
      </c>
      <c r="E64" s="16">
        <v>1845</v>
      </c>
      <c r="F64" s="16">
        <v>700</v>
      </c>
      <c r="G64" s="16">
        <v>11850</v>
      </c>
      <c r="H64" s="17">
        <v>0.13</v>
      </c>
      <c r="I64" s="17">
        <v>0.05</v>
      </c>
      <c r="J64" s="18">
        <v>0.82</v>
      </c>
    </row>
    <row r="65" spans="1:10" x14ac:dyDescent="0.35">
      <c r="A65" s="5" t="s">
        <v>406</v>
      </c>
      <c r="B65" s="8" t="s">
        <v>288</v>
      </c>
      <c r="C65" s="16">
        <v>4320</v>
      </c>
      <c r="D65" s="17">
        <v>0.01</v>
      </c>
      <c r="E65" s="16">
        <v>1440</v>
      </c>
      <c r="F65" s="16">
        <v>70</v>
      </c>
      <c r="G65" s="16">
        <v>2810</v>
      </c>
      <c r="H65" s="17">
        <v>0.33</v>
      </c>
      <c r="I65" s="17">
        <v>0.02</v>
      </c>
      <c r="J65" s="18">
        <v>0.65</v>
      </c>
    </row>
    <row r="66" spans="1:10" x14ac:dyDescent="0.35">
      <c r="A66" s="5" t="s">
        <v>406</v>
      </c>
      <c r="B66" s="8" t="s">
        <v>289</v>
      </c>
      <c r="C66" s="16">
        <v>2605</v>
      </c>
      <c r="D66" s="17">
        <v>0.01</v>
      </c>
      <c r="E66" s="16">
        <v>670</v>
      </c>
      <c r="F66" s="16">
        <v>50</v>
      </c>
      <c r="G66" s="16">
        <v>1885</v>
      </c>
      <c r="H66" s="17">
        <v>0.26</v>
      </c>
      <c r="I66" s="17">
        <v>0.02</v>
      </c>
      <c r="J66" s="18">
        <v>0.72</v>
      </c>
    </row>
    <row r="67" spans="1:10" x14ac:dyDescent="0.35">
      <c r="A67" s="5" t="s">
        <v>406</v>
      </c>
      <c r="B67" s="8" t="s">
        <v>290</v>
      </c>
      <c r="C67" s="16">
        <v>83620</v>
      </c>
      <c r="D67" s="17">
        <v>0.26</v>
      </c>
      <c r="E67" s="16">
        <v>18820</v>
      </c>
      <c r="F67" s="16">
        <v>1170</v>
      </c>
      <c r="G67" s="16">
        <v>63625</v>
      </c>
      <c r="H67" s="17">
        <v>0.23</v>
      </c>
      <c r="I67" s="17">
        <v>0.01</v>
      </c>
      <c r="J67" s="18">
        <v>0.76</v>
      </c>
    </row>
    <row r="68" spans="1:10" x14ac:dyDescent="0.35">
      <c r="A68" s="5" t="s">
        <v>406</v>
      </c>
      <c r="B68" s="8" t="s">
        <v>291</v>
      </c>
      <c r="C68" s="16">
        <v>1915</v>
      </c>
      <c r="D68" s="17">
        <v>0.01</v>
      </c>
      <c r="E68" s="16">
        <v>390</v>
      </c>
      <c r="F68" s="16">
        <v>50</v>
      </c>
      <c r="G68" s="16">
        <v>1475</v>
      </c>
      <c r="H68" s="17">
        <v>0.2</v>
      </c>
      <c r="I68" s="17">
        <v>0.03</v>
      </c>
      <c r="J68" s="18">
        <v>0.77</v>
      </c>
    </row>
    <row r="69" spans="1:10" x14ac:dyDescent="0.35">
      <c r="A69" s="5" t="s">
        <v>406</v>
      </c>
      <c r="B69" s="8" t="s">
        <v>292</v>
      </c>
      <c r="C69" s="16">
        <v>5</v>
      </c>
      <c r="D69" s="17">
        <v>0</v>
      </c>
      <c r="E69" s="16">
        <v>0</v>
      </c>
      <c r="F69" s="16">
        <v>0</v>
      </c>
      <c r="G69" s="16">
        <v>5</v>
      </c>
      <c r="H69" s="17">
        <v>0</v>
      </c>
      <c r="I69" s="17">
        <v>0</v>
      </c>
      <c r="J69" s="18">
        <v>1</v>
      </c>
    </row>
    <row r="70" spans="1:10" x14ac:dyDescent="0.35">
      <c r="A70" s="5" t="s">
        <v>406</v>
      </c>
      <c r="B70" s="8" t="s">
        <v>293</v>
      </c>
      <c r="C70" s="16">
        <v>5180</v>
      </c>
      <c r="D70" s="17">
        <v>0.02</v>
      </c>
      <c r="E70" s="16">
        <v>450</v>
      </c>
      <c r="F70" s="16">
        <v>110</v>
      </c>
      <c r="G70" s="16">
        <v>4615</v>
      </c>
      <c r="H70" s="17">
        <v>0.09</v>
      </c>
      <c r="I70" s="17">
        <v>0.02</v>
      </c>
      <c r="J70" s="18">
        <v>0.89</v>
      </c>
    </row>
    <row r="71" spans="1:10" x14ac:dyDescent="0.35">
      <c r="A71" s="5" t="s">
        <v>406</v>
      </c>
      <c r="B71" s="8" t="s">
        <v>294</v>
      </c>
      <c r="C71" s="16">
        <v>8235</v>
      </c>
      <c r="D71" s="17">
        <v>0.03</v>
      </c>
      <c r="E71" s="16">
        <v>895</v>
      </c>
      <c r="F71" s="16">
        <v>1250</v>
      </c>
      <c r="G71" s="16">
        <v>6085</v>
      </c>
      <c r="H71" s="17">
        <v>0.11</v>
      </c>
      <c r="I71" s="17">
        <v>0.15</v>
      </c>
      <c r="J71" s="18">
        <v>0.74</v>
      </c>
    </row>
    <row r="72" spans="1:10" x14ac:dyDescent="0.35">
      <c r="A72" s="5" t="s">
        <v>406</v>
      </c>
      <c r="B72" s="8" t="s">
        <v>295</v>
      </c>
      <c r="C72" s="16">
        <v>5195</v>
      </c>
      <c r="D72" s="17">
        <v>0.02</v>
      </c>
      <c r="E72" s="16">
        <v>1040</v>
      </c>
      <c r="F72" s="16">
        <v>140</v>
      </c>
      <c r="G72" s="16">
        <v>4010</v>
      </c>
      <c r="H72" s="17">
        <v>0.2</v>
      </c>
      <c r="I72" s="17">
        <v>0.03</v>
      </c>
      <c r="J72" s="18">
        <v>0.77</v>
      </c>
    </row>
    <row r="73" spans="1:10" x14ac:dyDescent="0.35">
      <c r="A73" s="5" t="s">
        <v>406</v>
      </c>
      <c r="B73" s="8" t="s">
        <v>296</v>
      </c>
      <c r="C73" s="16">
        <v>1960</v>
      </c>
      <c r="D73" s="17">
        <v>0.01</v>
      </c>
      <c r="E73" s="16">
        <v>270</v>
      </c>
      <c r="F73" s="16">
        <v>100</v>
      </c>
      <c r="G73" s="16">
        <v>1590</v>
      </c>
      <c r="H73" s="17">
        <v>0.14000000000000001</v>
      </c>
      <c r="I73" s="17">
        <v>0.05</v>
      </c>
      <c r="J73" s="18">
        <v>0.81</v>
      </c>
    </row>
    <row r="74" spans="1:10" x14ac:dyDescent="0.35">
      <c r="A74" s="5" t="s">
        <v>406</v>
      </c>
      <c r="B74" s="8" t="s">
        <v>298</v>
      </c>
      <c r="C74" s="16">
        <v>1145</v>
      </c>
      <c r="D74" s="17">
        <v>0</v>
      </c>
      <c r="E74" s="16">
        <v>425</v>
      </c>
      <c r="F74" s="16">
        <v>50</v>
      </c>
      <c r="G74" s="16">
        <v>670</v>
      </c>
      <c r="H74" s="17">
        <v>0.37</v>
      </c>
      <c r="I74" s="17">
        <v>0.04</v>
      </c>
      <c r="J74" s="18">
        <v>0.57999999999999996</v>
      </c>
    </row>
    <row r="75" spans="1:10" x14ac:dyDescent="0.35">
      <c r="A75" s="5" t="s">
        <v>406</v>
      </c>
      <c r="B75" s="8" t="s">
        <v>299</v>
      </c>
      <c r="C75" s="16">
        <v>1780</v>
      </c>
      <c r="D75" s="17">
        <v>0.01</v>
      </c>
      <c r="E75" s="16">
        <v>185</v>
      </c>
      <c r="F75" s="16">
        <v>100</v>
      </c>
      <c r="G75" s="16">
        <v>1490</v>
      </c>
      <c r="H75" s="17">
        <v>0.11</v>
      </c>
      <c r="I75" s="17">
        <v>0.06</v>
      </c>
      <c r="J75" s="18">
        <v>0.84</v>
      </c>
    </row>
    <row r="76" spans="1:10" x14ac:dyDescent="0.35">
      <c r="A76" s="5" t="s">
        <v>406</v>
      </c>
      <c r="B76" s="8" t="s">
        <v>297</v>
      </c>
      <c r="C76" s="16">
        <v>535</v>
      </c>
      <c r="D76" s="17">
        <v>0</v>
      </c>
      <c r="E76" s="16">
        <v>105</v>
      </c>
      <c r="F76" s="16">
        <v>40</v>
      </c>
      <c r="G76" s="16">
        <v>385</v>
      </c>
      <c r="H76" s="17">
        <v>0.2</v>
      </c>
      <c r="I76" s="17">
        <v>0.08</v>
      </c>
      <c r="J76" s="18">
        <v>0.72</v>
      </c>
    </row>
    <row r="78" spans="1:10" x14ac:dyDescent="0.35">
      <c r="A78" s="4" t="s">
        <v>486</v>
      </c>
    </row>
    <row r="79" spans="1:10" ht="46.5" x14ac:dyDescent="0.35">
      <c r="A79" s="9" t="s">
        <v>393</v>
      </c>
      <c r="B79" s="10" t="s">
        <v>470</v>
      </c>
      <c r="C79" s="10" t="s">
        <v>471</v>
      </c>
      <c r="D79" s="10" t="s">
        <v>472</v>
      </c>
      <c r="E79" s="10" t="s">
        <v>263</v>
      </c>
      <c r="F79" s="10" t="s">
        <v>264</v>
      </c>
      <c r="G79" s="10" t="s">
        <v>265</v>
      </c>
      <c r="H79" s="10" t="s">
        <v>266</v>
      </c>
      <c r="I79" s="10" t="s">
        <v>267</v>
      </c>
      <c r="J79" s="11" t="s">
        <v>268</v>
      </c>
    </row>
    <row r="80" spans="1:10" x14ac:dyDescent="0.35">
      <c r="A80" s="23" t="s">
        <v>404</v>
      </c>
      <c r="B80" s="48" t="s">
        <v>474</v>
      </c>
      <c r="C80" s="24">
        <v>188970</v>
      </c>
      <c r="D80" s="25">
        <v>0.4</v>
      </c>
      <c r="E80" s="24">
        <v>71715</v>
      </c>
      <c r="F80" s="24">
        <v>4090</v>
      </c>
      <c r="G80" s="24">
        <v>113030</v>
      </c>
      <c r="H80" s="25">
        <v>0.38</v>
      </c>
      <c r="I80" s="25">
        <v>0.02</v>
      </c>
      <c r="J80" s="26">
        <v>0.6</v>
      </c>
    </row>
    <row r="81" spans="1:10" x14ac:dyDescent="0.35">
      <c r="A81" s="5" t="s">
        <v>404</v>
      </c>
      <c r="B81" s="8" t="s">
        <v>475</v>
      </c>
      <c r="C81" s="16">
        <v>27235</v>
      </c>
      <c r="D81" s="17">
        <v>0.06</v>
      </c>
      <c r="E81" s="16">
        <v>13455</v>
      </c>
      <c r="F81" s="16">
        <v>505</v>
      </c>
      <c r="G81" s="16">
        <v>13245</v>
      </c>
      <c r="H81" s="17">
        <v>0.49</v>
      </c>
      <c r="I81" s="17">
        <v>0.02</v>
      </c>
      <c r="J81" s="18">
        <v>0.49</v>
      </c>
    </row>
    <row r="82" spans="1:10" x14ac:dyDescent="0.35">
      <c r="A82" s="5" t="s">
        <v>404</v>
      </c>
      <c r="B82" s="8" t="s">
        <v>476</v>
      </c>
      <c r="C82" s="16">
        <v>83185</v>
      </c>
      <c r="D82" s="17">
        <v>0.17</v>
      </c>
      <c r="E82" s="16">
        <v>36515</v>
      </c>
      <c r="F82" s="16">
        <v>2440</v>
      </c>
      <c r="G82" s="16">
        <v>44155</v>
      </c>
      <c r="H82" s="17">
        <v>0.44</v>
      </c>
      <c r="I82" s="17">
        <v>0.03</v>
      </c>
      <c r="J82" s="18">
        <v>0.53</v>
      </c>
    </row>
    <row r="83" spans="1:10" x14ac:dyDescent="0.35">
      <c r="A83" s="5" t="s">
        <v>404</v>
      </c>
      <c r="B83" s="8" t="s">
        <v>477</v>
      </c>
      <c r="C83" s="16">
        <v>26765</v>
      </c>
      <c r="D83" s="17">
        <v>0.06</v>
      </c>
      <c r="E83" s="16">
        <v>6085</v>
      </c>
      <c r="F83" s="16">
        <v>595</v>
      </c>
      <c r="G83" s="16">
        <v>20075</v>
      </c>
      <c r="H83" s="17">
        <v>0.23</v>
      </c>
      <c r="I83" s="17">
        <v>0.02</v>
      </c>
      <c r="J83" s="18">
        <v>0.75</v>
      </c>
    </row>
    <row r="84" spans="1:10" x14ac:dyDescent="0.35">
      <c r="A84" s="5" t="s">
        <v>404</v>
      </c>
      <c r="B84" s="8" t="s">
        <v>478</v>
      </c>
      <c r="C84" s="16">
        <v>51780</v>
      </c>
      <c r="D84" s="17">
        <v>0.11</v>
      </c>
      <c r="E84" s="16">
        <v>15655</v>
      </c>
      <c r="F84" s="16">
        <v>550</v>
      </c>
      <c r="G84" s="16">
        <v>35550</v>
      </c>
      <c r="H84" s="17">
        <v>0.3</v>
      </c>
      <c r="I84" s="17">
        <v>0.01</v>
      </c>
      <c r="J84" s="18">
        <v>0.69</v>
      </c>
    </row>
    <row r="85" spans="1:10" x14ac:dyDescent="0.35">
      <c r="A85" s="66" t="s">
        <v>404</v>
      </c>
      <c r="B85" s="67" t="s">
        <v>479</v>
      </c>
      <c r="C85" s="68">
        <v>21955</v>
      </c>
      <c r="D85" s="69">
        <v>0.05</v>
      </c>
      <c r="E85" s="68">
        <v>3740</v>
      </c>
      <c r="F85" s="68">
        <v>2140</v>
      </c>
      <c r="G85" s="68">
        <v>16065</v>
      </c>
      <c r="H85" s="69">
        <v>0.17</v>
      </c>
      <c r="I85" s="69">
        <v>0.1</v>
      </c>
      <c r="J85" s="70">
        <v>0.73</v>
      </c>
    </row>
    <row r="86" spans="1:10" x14ac:dyDescent="0.35">
      <c r="A86" s="5" t="s">
        <v>404</v>
      </c>
      <c r="B86" s="8" t="s">
        <v>480</v>
      </c>
      <c r="C86" s="16">
        <v>20905</v>
      </c>
      <c r="D86" s="17">
        <v>0.04</v>
      </c>
      <c r="E86" s="16">
        <v>3585</v>
      </c>
      <c r="F86" s="16">
        <v>2045</v>
      </c>
      <c r="G86" s="16">
        <v>15265</v>
      </c>
      <c r="H86" s="17">
        <v>0.17</v>
      </c>
      <c r="I86" s="17">
        <v>0.1</v>
      </c>
      <c r="J86" s="18">
        <v>0.73</v>
      </c>
    </row>
    <row r="87" spans="1:10" x14ac:dyDescent="0.35">
      <c r="A87" s="5" t="s">
        <v>404</v>
      </c>
      <c r="B87" s="8" t="s">
        <v>481</v>
      </c>
      <c r="C87" s="16">
        <v>1045</v>
      </c>
      <c r="D87" s="17">
        <v>0</v>
      </c>
      <c r="E87" s="16">
        <v>155</v>
      </c>
      <c r="F87" s="16">
        <v>95</v>
      </c>
      <c r="G87" s="16">
        <v>800</v>
      </c>
      <c r="H87" s="17">
        <v>0.15</v>
      </c>
      <c r="I87" s="17">
        <v>0.09</v>
      </c>
      <c r="J87" s="18">
        <v>0.76</v>
      </c>
    </row>
    <row r="88" spans="1:10" x14ac:dyDescent="0.35">
      <c r="A88" s="66" t="s">
        <v>404</v>
      </c>
      <c r="B88" s="67" t="s">
        <v>482</v>
      </c>
      <c r="C88" s="68">
        <v>115170</v>
      </c>
      <c r="D88" s="69">
        <v>0.24</v>
      </c>
      <c r="E88" s="68">
        <v>30650</v>
      </c>
      <c r="F88" s="68">
        <v>3485</v>
      </c>
      <c r="G88" s="68">
        <v>80985</v>
      </c>
      <c r="H88" s="69">
        <v>0.27</v>
      </c>
      <c r="I88" s="69">
        <v>0.03</v>
      </c>
      <c r="J88" s="70">
        <v>0.7</v>
      </c>
    </row>
    <row r="89" spans="1:10" x14ac:dyDescent="0.35">
      <c r="A89" s="5" t="s">
        <v>404</v>
      </c>
      <c r="B89" s="8" t="s">
        <v>483</v>
      </c>
      <c r="C89" s="16">
        <v>61480</v>
      </c>
      <c r="D89" s="17">
        <v>0.13</v>
      </c>
      <c r="E89" s="16">
        <v>16210</v>
      </c>
      <c r="F89" s="16">
        <v>2175</v>
      </c>
      <c r="G89" s="16">
        <v>43075</v>
      </c>
      <c r="H89" s="17">
        <v>0.26</v>
      </c>
      <c r="I89" s="17">
        <v>0.04</v>
      </c>
      <c r="J89" s="18">
        <v>0.7</v>
      </c>
    </row>
    <row r="90" spans="1:10" x14ac:dyDescent="0.35">
      <c r="A90" s="5" t="s">
        <v>404</v>
      </c>
      <c r="B90" s="8" t="s">
        <v>484</v>
      </c>
      <c r="C90" s="16">
        <v>47400</v>
      </c>
      <c r="D90" s="17">
        <v>0.1</v>
      </c>
      <c r="E90" s="16">
        <v>12805</v>
      </c>
      <c r="F90" s="16">
        <v>1085</v>
      </c>
      <c r="G90" s="16">
        <v>33490</v>
      </c>
      <c r="H90" s="17">
        <v>0.27</v>
      </c>
      <c r="I90" s="17">
        <v>0.02</v>
      </c>
      <c r="J90" s="18">
        <v>0.71</v>
      </c>
    </row>
    <row r="91" spans="1:10" x14ac:dyDescent="0.35">
      <c r="A91" s="5" t="s">
        <v>404</v>
      </c>
      <c r="B91" s="8" t="s">
        <v>485</v>
      </c>
      <c r="C91" s="16">
        <v>6290</v>
      </c>
      <c r="D91" s="17">
        <v>0.01</v>
      </c>
      <c r="E91" s="16">
        <v>1635</v>
      </c>
      <c r="F91" s="16">
        <v>230</v>
      </c>
      <c r="G91" s="16">
        <v>4420</v>
      </c>
      <c r="H91" s="17">
        <v>0.26</v>
      </c>
      <c r="I91" s="17">
        <v>0.04</v>
      </c>
      <c r="J91" s="18">
        <v>0.7</v>
      </c>
    </row>
    <row r="92" spans="1:10" x14ac:dyDescent="0.35">
      <c r="A92" s="66" t="s">
        <v>405</v>
      </c>
      <c r="B92" s="67" t="s">
        <v>474</v>
      </c>
      <c r="C92" s="68">
        <v>68155</v>
      </c>
      <c r="D92" s="69">
        <v>0.43</v>
      </c>
      <c r="E92" s="68">
        <v>33385</v>
      </c>
      <c r="F92" s="68">
        <v>2090</v>
      </c>
      <c r="G92" s="68">
        <v>32585</v>
      </c>
      <c r="H92" s="69">
        <v>0.49</v>
      </c>
      <c r="I92" s="69">
        <v>0.03</v>
      </c>
      <c r="J92" s="70">
        <v>0.48</v>
      </c>
    </row>
    <row r="93" spans="1:10" x14ac:dyDescent="0.35">
      <c r="A93" s="5" t="s">
        <v>405</v>
      </c>
      <c r="B93" s="8" t="s">
        <v>475</v>
      </c>
      <c r="C93" s="16">
        <v>14055</v>
      </c>
      <c r="D93" s="17">
        <v>0.09</v>
      </c>
      <c r="E93" s="16">
        <v>7845</v>
      </c>
      <c r="F93" s="16">
        <v>355</v>
      </c>
      <c r="G93" s="16">
        <v>5835</v>
      </c>
      <c r="H93" s="17">
        <v>0.56000000000000005</v>
      </c>
      <c r="I93" s="17">
        <v>0.03</v>
      </c>
      <c r="J93" s="18">
        <v>0.42</v>
      </c>
    </row>
    <row r="94" spans="1:10" x14ac:dyDescent="0.35">
      <c r="A94" s="5" t="s">
        <v>405</v>
      </c>
      <c r="B94" s="8" t="s">
        <v>476</v>
      </c>
      <c r="C94" s="16">
        <v>29010</v>
      </c>
      <c r="D94" s="17">
        <v>0.18</v>
      </c>
      <c r="E94" s="16">
        <v>15195</v>
      </c>
      <c r="F94" s="16">
        <v>1160</v>
      </c>
      <c r="G94" s="16">
        <v>12605</v>
      </c>
      <c r="H94" s="17">
        <v>0.52</v>
      </c>
      <c r="I94" s="17">
        <v>0.04</v>
      </c>
      <c r="J94" s="18">
        <v>0.43</v>
      </c>
    </row>
    <row r="95" spans="1:10" x14ac:dyDescent="0.35">
      <c r="A95" s="5" t="s">
        <v>405</v>
      </c>
      <c r="B95" s="8" t="s">
        <v>477</v>
      </c>
      <c r="C95" s="16">
        <v>11445</v>
      </c>
      <c r="D95" s="17">
        <v>7.0000000000000007E-2</v>
      </c>
      <c r="E95" s="16">
        <v>3495</v>
      </c>
      <c r="F95" s="16">
        <v>330</v>
      </c>
      <c r="G95" s="16">
        <v>7610</v>
      </c>
      <c r="H95" s="17">
        <v>0.31</v>
      </c>
      <c r="I95" s="17">
        <v>0.03</v>
      </c>
      <c r="J95" s="18">
        <v>0.66</v>
      </c>
    </row>
    <row r="96" spans="1:10" x14ac:dyDescent="0.35">
      <c r="A96" s="5" t="s">
        <v>405</v>
      </c>
      <c r="B96" s="8" t="s">
        <v>478</v>
      </c>
      <c r="C96" s="16">
        <v>13645</v>
      </c>
      <c r="D96" s="17">
        <v>0.09</v>
      </c>
      <c r="E96" s="16">
        <v>6850</v>
      </c>
      <c r="F96" s="16">
        <v>240</v>
      </c>
      <c r="G96" s="16">
        <v>6535</v>
      </c>
      <c r="H96" s="17">
        <v>0.5</v>
      </c>
      <c r="I96" s="17">
        <v>0.02</v>
      </c>
      <c r="J96" s="18">
        <v>0.48</v>
      </c>
    </row>
    <row r="97" spans="1:10" x14ac:dyDescent="0.35">
      <c r="A97" s="66" t="s">
        <v>405</v>
      </c>
      <c r="B97" s="67" t="s">
        <v>479</v>
      </c>
      <c r="C97" s="68">
        <v>7555</v>
      </c>
      <c r="D97" s="69">
        <v>0.05</v>
      </c>
      <c r="E97" s="68">
        <v>1895</v>
      </c>
      <c r="F97" s="68">
        <v>1440</v>
      </c>
      <c r="G97" s="68">
        <v>4215</v>
      </c>
      <c r="H97" s="69">
        <v>0.25</v>
      </c>
      <c r="I97" s="69">
        <v>0.19</v>
      </c>
      <c r="J97" s="70">
        <v>0.56000000000000005</v>
      </c>
    </row>
    <row r="98" spans="1:10" x14ac:dyDescent="0.35">
      <c r="A98" s="5" t="s">
        <v>405</v>
      </c>
      <c r="B98" s="8" t="s">
        <v>480</v>
      </c>
      <c r="C98" s="16">
        <v>7185</v>
      </c>
      <c r="D98" s="17">
        <v>0.05</v>
      </c>
      <c r="E98" s="16">
        <v>1825</v>
      </c>
      <c r="F98" s="16">
        <v>1380</v>
      </c>
      <c r="G98" s="16">
        <v>3970</v>
      </c>
      <c r="H98" s="17">
        <v>0.25</v>
      </c>
      <c r="I98" s="17">
        <v>0.19</v>
      </c>
      <c r="J98" s="18">
        <v>0.55000000000000004</v>
      </c>
    </row>
    <row r="99" spans="1:10" x14ac:dyDescent="0.35">
      <c r="A99" s="5" t="s">
        <v>405</v>
      </c>
      <c r="B99" s="8" t="s">
        <v>481</v>
      </c>
      <c r="C99" s="16">
        <v>370</v>
      </c>
      <c r="D99" s="17">
        <v>0</v>
      </c>
      <c r="E99" s="16">
        <v>70</v>
      </c>
      <c r="F99" s="16">
        <v>55</v>
      </c>
      <c r="G99" s="16">
        <v>240</v>
      </c>
      <c r="H99" s="17">
        <v>0.19</v>
      </c>
      <c r="I99" s="17">
        <v>0.15</v>
      </c>
      <c r="J99" s="18">
        <v>0.66</v>
      </c>
    </row>
    <row r="100" spans="1:10" x14ac:dyDescent="0.35">
      <c r="A100" s="66" t="s">
        <v>405</v>
      </c>
      <c r="B100" s="67" t="s">
        <v>482</v>
      </c>
      <c r="C100" s="68">
        <v>31550</v>
      </c>
      <c r="D100" s="69">
        <v>0.2</v>
      </c>
      <c r="E100" s="68">
        <v>11835</v>
      </c>
      <c r="F100" s="68">
        <v>2315</v>
      </c>
      <c r="G100" s="68">
        <v>17360</v>
      </c>
      <c r="H100" s="69">
        <v>0.38</v>
      </c>
      <c r="I100" s="69">
        <v>7.0000000000000007E-2</v>
      </c>
      <c r="J100" s="70">
        <v>0.55000000000000004</v>
      </c>
    </row>
    <row r="101" spans="1:10" x14ac:dyDescent="0.35">
      <c r="A101" s="5" t="s">
        <v>405</v>
      </c>
      <c r="B101" s="8" t="s">
        <v>483</v>
      </c>
      <c r="C101" s="16">
        <v>17310</v>
      </c>
      <c r="D101" s="17">
        <v>0.11</v>
      </c>
      <c r="E101" s="16">
        <v>6325</v>
      </c>
      <c r="F101" s="16">
        <v>1490</v>
      </c>
      <c r="G101" s="16">
        <v>9480</v>
      </c>
      <c r="H101" s="17">
        <v>0.37</v>
      </c>
      <c r="I101" s="17">
        <v>0.09</v>
      </c>
      <c r="J101" s="18">
        <v>0.55000000000000004</v>
      </c>
    </row>
    <row r="102" spans="1:10" x14ac:dyDescent="0.35">
      <c r="A102" s="5" t="s">
        <v>405</v>
      </c>
      <c r="B102" s="8" t="s">
        <v>484</v>
      </c>
      <c r="C102" s="16">
        <v>12100</v>
      </c>
      <c r="D102" s="17">
        <v>0.08</v>
      </c>
      <c r="E102" s="16">
        <v>4760</v>
      </c>
      <c r="F102" s="16">
        <v>675</v>
      </c>
      <c r="G102" s="16">
        <v>6650</v>
      </c>
      <c r="H102" s="17">
        <v>0.39</v>
      </c>
      <c r="I102" s="17">
        <v>0.06</v>
      </c>
      <c r="J102" s="18">
        <v>0.55000000000000004</v>
      </c>
    </row>
    <row r="103" spans="1:10" x14ac:dyDescent="0.35">
      <c r="A103" s="5" t="s">
        <v>405</v>
      </c>
      <c r="B103" s="8" t="s">
        <v>485</v>
      </c>
      <c r="C103" s="16">
        <v>2140</v>
      </c>
      <c r="D103" s="17">
        <v>0.01</v>
      </c>
      <c r="E103" s="16">
        <v>750</v>
      </c>
      <c r="F103" s="16">
        <v>150</v>
      </c>
      <c r="G103" s="16">
        <v>1230</v>
      </c>
      <c r="H103" s="17">
        <v>0.35</v>
      </c>
      <c r="I103" s="17">
        <v>7.0000000000000007E-2</v>
      </c>
      <c r="J103" s="18">
        <v>0.57999999999999996</v>
      </c>
    </row>
    <row r="104" spans="1:10" x14ac:dyDescent="0.35">
      <c r="A104" s="66" t="s">
        <v>406</v>
      </c>
      <c r="B104" s="67" t="s">
        <v>474</v>
      </c>
      <c r="C104" s="68">
        <v>120815</v>
      </c>
      <c r="D104" s="69">
        <v>0.38</v>
      </c>
      <c r="E104" s="68">
        <v>38330</v>
      </c>
      <c r="F104" s="68">
        <v>2000</v>
      </c>
      <c r="G104" s="68">
        <v>80440</v>
      </c>
      <c r="H104" s="69">
        <v>0.32</v>
      </c>
      <c r="I104" s="69">
        <v>0.02</v>
      </c>
      <c r="J104" s="70">
        <v>0.67</v>
      </c>
    </row>
    <row r="105" spans="1:10" x14ac:dyDescent="0.35">
      <c r="A105" s="5" t="s">
        <v>406</v>
      </c>
      <c r="B105" s="8" t="s">
        <v>475</v>
      </c>
      <c r="C105" s="16">
        <v>13180</v>
      </c>
      <c r="D105" s="17">
        <v>0.04</v>
      </c>
      <c r="E105" s="16">
        <v>5610</v>
      </c>
      <c r="F105" s="16">
        <v>155</v>
      </c>
      <c r="G105" s="16">
        <v>7410</v>
      </c>
      <c r="H105" s="17">
        <v>0.43</v>
      </c>
      <c r="I105" s="17">
        <v>0.01</v>
      </c>
      <c r="J105" s="18">
        <v>0.56000000000000005</v>
      </c>
    </row>
    <row r="106" spans="1:10" x14ac:dyDescent="0.35">
      <c r="A106" s="5" t="s">
        <v>406</v>
      </c>
      <c r="B106" s="8" t="s">
        <v>476</v>
      </c>
      <c r="C106" s="16">
        <v>54175</v>
      </c>
      <c r="D106" s="17">
        <v>0.17</v>
      </c>
      <c r="E106" s="16">
        <v>21320</v>
      </c>
      <c r="F106" s="16">
        <v>1275</v>
      </c>
      <c r="G106" s="16">
        <v>31545</v>
      </c>
      <c r="H106" s="17">
        <v>0.39</v>
      </c>
      <c r="I106" s="17">
        <v>0.02</v>
      </c>
      <c r="J106" s="18">
        <v>0.57999999999999996</v>
      </c>
    </row>
    <row r="107" spans="1:10" x14ac:dyDescent="0.35">
      <c r="A107" s="5" t="s">
        <v>406</v>
      </c>
      <c r="B107" s="8" t="s">
        <v>477</v>
      </c>
      <c r="C107" s="16">
        <v>15320</v>
      </c>
      <c r="D107" s="17">
        <v>0.05</v>
      </c>
      <c r="E107" s="16">
        <v>2595</v>
      </c>
      <c r="F107" s="16">
        <v>260</v>
      </c>
      <c r="G107" s="16">
        <v>12465</v>
      </c>
      <c r="H107" s="17">
        <v>0.17</v>
      </c>
      <c r="I107" s="17">
        <v>0.02</v>
      </c>
      <c r="J107" s="18">
        <v>0.81</v>
      </c>
    </row>
    <row r="108" spans="1:10" x14ac:dyDescent="0.35">
      <c r="A108" s="5" t="s">
        <v>406</v>
      </c>
      <c r="B108" s="8" t="s">
        <v>478</v>
      </c>
      <c r="C108" s="16">
        <v>38135</v>
      </c>
      <c r="D108" s="17">
        <v>0.12</v>
      </c>
      <c r="E108" s="16">
        <v>8805</v>
      </c>
      <c r="F108" s="16">
        <v>305</v>
      </c>
      <c r="G108" s="16">
        <v>29015</v>
      </c>
      <c r="H108" s="17">
        <v>0.23</v>
      </c>
      <c r="I108" s="17">
        <v>0.01</v>
      </c>
      <c r="J108" s="18">
        <v>0.76</v>
      </c>
    </row>
    <row r="109" spans="1:10" x14ac:dyDescent="0.35">
      <c r="A109" s="66" t="s">
        <v>406</v>
      </c>
      <c r="B109" s="67" t="s">
        <v>479</v>
      </c>
      <c r="C109" s="68">
        <v>14400</v>
      </c>
      <c r="D109" s="69">
        <v>0.05</v>
      </c>
      <c r="E109" s="68">
        <v>1845</v>
      </c>
      <c r="F109" s="68">
        <v>700</v>
      </c>
      <c r="G109" s="68">
        <v>11850</v>
      </c>
      <c r="H109" s="69">
        <v>0.13</v>
      </c>
      <c r="I109" s="69">
        <v>0.05</v>
      </c>
      <c r="J109" s="70">
        <v>0.82</v>
      </c>
    </row>
    <row r="110" spans="1:10" x14ac:dyDescent="0.35">
      <c r="A110" s="5" t="s">
        <v>406</v>
      </c>
      <c r="B110" s="8" t="s">
        <v>480</v>
      </c>
      <c r="C110" s="16">
        <v>13720</v>
      </c>
      <c r="D110" s="17">
        <v>0.04</v>
      </c>
      <c r="E110" s="16">
        <v>1760</v>
      </c>
      <c r="F110" s="16">
        <v>665</v>
      </c>
      <c r="G110" s="16">
        <v>11295</v>
      </c>
      <c r="H110" s="17">
        <v>0.13</v>
      </c>
      <c r="I110" s="17">
        <v>0.05</v>
      </c>
      <c r="J110" s="18">
        <v>0.82</v>
      </c>
    </row>
    <row r="111" spans="1:10" x14ac:dyDescent="0.35">
      <c r="A111" s="5" t="s">
        <v>406</v>
      </c>
      <c r="B111" s="8" t="s">
        <v>481</v>
      </c>
      <c r="C111" s="16">
        <v>680</v>
      </c>
      <c r="D111" s="17">
        <v>0</v>
      </c>
      <c r="E111" s="16">
        <v>85</v>
      </c>
      <c r="F111" s="16">
        <v>35</v>
      </c>
      <c r="G111" s="16">
        <v>560</v>
      </c>
      <c r="H111" s="17">
        <v>0.12</v>
      </c>
      <c r="I111" s="17">
        <v>0.05</v>
      </c>
      <c r="J111" s="18">
        <v>0.82</v>
      </c>
    </row>
    <row r="112" spans="1:10" x14ac:dyDescent="0.35">
      <c r="A112" s="66" t="s">
        <v>406</v>
      </c>
      <c r="B112" s="67" t="s">
        <v>482</v>
      </c>
      <c r="C112" s="68">
        <v>83620</v>
      </c>
      <c r="D112" s="69">
        <v>0.26</v>
      </c>
      <c r="E112" s="68">
        <v>18820</v>
      </c>
      <c r="F112" s="68">
        <v>1170</v>
      </c>
      <c r="G112" s="68">
        <v>63625</v>
      </c>
      <c r="H112" s="69">
        <v>0.23</v>
      </c>
      <c r="I112" s="69">
        <v>0.01</v>
      </c>
      <c r="J112" s="70">
        <v>0.76</v>
      </c>
    </row>
    <row r="113" spans="1:10" x14ac:dyDescent="0.35">
      <c r="A113" s="5" t="s">
        <v>406</v>
      </c>
      <c r="B113" s="8" t="s">
        <v>483</v>
      </c>
      <c r="C113" s="16">
        <v>44170</v>
      </c>
      <c r="D113" s="17">
        <v>0.14000000000000001</v>
      </c>
      <c r="E113" s="16">
        <v>9885</v>
      </c>
      <c r="F113" s="16">
        <v>685</v>
      </c>
      <c r="G113" s="16">
        <v>33595</v>
      </c>
      <c r="H113" s="17">
        <v>0.22</v>
      </c>
      <c r="I113" s="17">
        <v>0.02</v>
      </c>
      <c r="J113" s="18">
        <v>0.76</v>
      </c>
    </row>
    <row r="114" spans="1:10" x14ac:dyDescent="0.35">
      <c r="A114" s="5" t="s">
        <v>406</v>
      </c>
      <c r="B114" s="8" t="s">
        <v>484</v>
      </c>
      <c r="C114" s="16">
        <v>35300</v>
      </c>
      <c r="D114" s="17">
        <v>0.11</v>
      </c>
      <c r="E114" s="16">
        <v>8050</v>
      </c>
      <c r="F114" s="16">
        <v>410</v>
      </c>
      <c r="G114" s="16">
        <v>26840</v>
      </c>
      <c r="H114" s="17">
        <v>0.23</v>
      </c>
      <c r="I114" s="17">
        <v>0.01</v>
      </c>
      <c r="J114" s="18">
        <v>0.76</v>
      </c>
    </row>
    <row r="115" spans="1:10" x14ac:dyDescent="0.35">
      <c r="A115" s="5" t="s">
        <v>406</v>
      </c>
      <c r="B115" s="8" t="s">
        <v>485</v>
      </c>
      <c r="C115" s="16">
        <v>4150</v>
      </c>
      <c r="D115" s="17">
        <v>0.01</v>
      </c>
      <c r="E115" s="16">
        <v>885</v>
      </c>
      <c r="F115" s="16">
        <v>80</v>
      </c>
      <c r="G115" s="16">
        <v>3190</v>
      </c>
      <c r="H115" s="17">
        <v>0.21</v>
      </c>
      <c r="I115" s="17">
        <v>0.02</v>
      </c>
      <c r="J115" s="18">
        <v>0.77</v>
      </c>
    </row>
    <row r="116" spans="1:10" x14ac:dyDescent="0.35">
      <c r="A116" t="s">
        <v>38</v>
      </c>
      <c r="B116" t="s">
        <v>39</v>
      </c>
    </row>
    <row r="117" spans="1:10" x14ac:dyDescent="0.35">
      <c r="A117" t="s">
        <v>58</v>
      </c>
      <c r="B117" t="s">
        <v>59</v>
      </c>
    </row>
    <row r="118" spans="1:10" x14ac:dyDescent="0.35">
      <c r="A118" t="s">
        <v>138</v>
      </c>
      <c r="B118" t="s">
        <v>139</v>
      </c>
    </row>
    <row r="119" spans="1:10" x14ac:dyDescent="0.35">
      <c r="A119" t="s">
        <v>154</v>
      </c>
      <c r="B119" t="s">
        <v>155</v>
      </c>
    </row>
    <row r="120" spans="1:10" x14ac:dyDescent="0.35">
      <c r="A120" t="s">
        <v>156</v>
      </c>
      <c r="B120" t="s">
        <v>157</v>
      </c>
    </row>
    <row r="121" spans="1:10" x14ac:dyDescent="0.35">
      <c r="A121" t="s">
        <v>162</v>
      </c>
      <c r="B121" t="s">
        <v>163</v>
      </c>
    </row>
    <row r="122" spans="1:10" x14ac:dyDescent="0.35">
      <c r="A122" t="s">
        <v>176</v>
      </c>
      <c r="B122" t="s">
        <v>177</v>
      </c>
    </row>
  </sheetData>
  <conditionalFormatting sqref="D8:D76 D80:D115 H80:J115 H8:J76">
    <cfRule type="dataBar" priority="1">
      <dataBar>
        <cfvo type="num" val="0"/>
        <cfvo type="num" val="1"/>
        <color theme="7" tint="0.39997558519241921"/>
      </dataBar>
      <extLst>
        <ext xmlns:x14="http://schemas.microsoft.com/office/spreadsheetml/2009/9/main" uri="{B025F937-C7B1-47D3-B67F-A62EFF666E3E}">
          <x14:id>{1478497C-7002-4451-82FA-9A2C42F07C55}</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1478497C-7002-4451-82FA-9A2C42F07C55}">
            <x14:dataBar minLength="0" maxLength="100" gradient="0">
              <x14:cfvo type="num">
                <xm:f>0</xm:f>
              </x14:cfvo>
              <x14:cfvo type="num">
                <xm:f>1</xm:f>
              </x14:cfvo>
              <x14:negativeFillColor rgb="FFFF0000"/>
              <x14:axisColor rgb="FF000000"/>
            </x14:dataBar>
          </x14:cfRule>
          <xm:sqref>D8:D76 D80:D115 H80:J115 H8:J76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22"/>
  <sheetViews>
    <sheetView showGridLines="0" zoomScaleNormal="100" workbookViewId="0"/>
  </sheetViews>
  <sheetFormatPr defaultColWidth="11.1640625" defaultRowHeight="15.5" x14ac:dyDescent="0.35"/>
  <cols>
    <col min="1" max="1" width="20.6640625" customWidth="1"/>
    <col min="2" max="2" width="99" customWidth="1"/>
    <col min="3" max="11" width="20.6640625" customWidth="1"/>
  </cols>
  <sheetData>
    <row r="1" spans="1:11" ht="19.5" x14ac:dyDescent="0.45">
      <c r="A1" s="2" t="s">
        <v>487</v>
      </c>
    </row>
    <row r="2" spans="1:11" x14ac:dyDescent="0.35">
      <c r="A2" t="s">
        <v>359</v>
      </c>
    </row>
    <row r="3" spans="1:11" x14ac:dyDescent="0.35">
      <c r="A3" t="s">
        <v>360</v>
      </c>
    </row>
    <row r="4" spans="1:11" x14ac:dyDescent="0.35">
      <c r="A4" t="s">
        <v>469</v>
      </c>
    </row>
    <row r="5" spans="1:11" x14ac:dyDescent="0.35">
      <c r="A5" t="s">
        <v>204</v>
      </c>
    </row>
    <row r="6" spans="1:11" x14ac:dyDescent="0.35">
      <c r="A6" s="4" t="s">
        <v>493</v>
      </c>
    </row>
    <row r="7" spans="1:11" ht="31" x14ac:dyDescent="0.35">
      <c r="A7" s="83" t="s">
        <v>393</v>
      </c>
      <c r="B7" s="84" t="s">
        <v>470</v>
      </c>
      <c r="C7" s="84" t="s">
        <v>471</v>
      </c>
      <c r="D7" s="84" t="s">
        <v>488</v>
      </c>
      <c r="E7" s="84" t="s">
        <v>489</v>
      </c>
      <c r="F7" s="84" t="s">
        <v>490</v>
      </c>
      <c r="G7" s="84" t="s">
        <v>491</v>
      </c>
      <c r="H7" s="84" t="s">
        <v>272</v>
      </c>
      <c r="I7" s="84" t="s">
        <v>273</v>
      </c>
      <c r="J7" s="84" t="s">
        <v>492</v>
      </c>
      <c r="K7" s="85" t="s">
        <v>446</v>
      </c>
    </row>
    <row r="8" spans="1:11" x14ac:dyDescent="0.35">
      <c r="A8" s="23" t="s">
        <v>404</v>
      </c>
      <c r="B8" s="48" t="s">
        <v>217</v>
      </c>
      <c r="C8" s="24">
        <v>476295</v>
      </c>
      <c r="D8" s="24">
        <v>227835</v>
      </c>
      <c r="E8" s="24">
        <v>229420</v>
      </c>
      <c r="F8" s="24">
        <v>405</v>
      </c>
      <c r="G8" s="24">
        <v>18640</v>
      </c>
      <c r="H8" s="25">
        <v>0.48</v>
      </c>
      <c r="I8" s="25">
        <v>0.48</v>
      </c>
      <c r="J8" s="25">
        <v>0</v>
      </c>
      <c r="K8" s="26">
        <v>0.04</v>
      </c>
    </row>
    <row r="9" spans="1:11" x14ac:dyDescent="0.35">
      <c r="A9" s="5" t="s">
        <v>404</v>
      </c>
      <c r="B9" s="8" t="s">
        <v>278</v>
      </c>
      <c r="C9" s="16">
        <v>1325</v>
      </c>
      <c r="D9" s="16">
        <v>615</v>
      </c>
      <c r="E9" s="16">
        <v>660</v>
      </c>
      <c r="F9" s="16">
        <v>5</v>
      </c>
      <c r="G9" s="16">
        <v>45</v>
      </c>
      <c r="H9" s="17">
        <v>0.47</v>
      </c>
      <c r="I9" s="17">
        <v>0.5</v>
      </c>
      <c r="J9" s="17">
        <v>0</v>
      </c>
      <c r="K9" s="18">
        <v>0.03</v>
      </c>
    </row>
    <row r="10" spans="1:11" x14ac:dyDescent="0.35">
      <c r="A10" s="5" t="s">
        <v>404</v>
      </c>
      <c r="B10" s="8" t="s">
        <v>279</v>
      </c>
      <c r="C10" s="16">
        <v>16580</v>
      </c>
      <c r="D10" s="16">
        <v>10470</v>
      </c>
      <c r="E10" s="16">
        <v>5745</v>
      </c>
      <c r="F10" s="16">
        <v>5</v>
      </c>
      <c r="G10" s="16">
        <v>365</v>
      </c>
      <c r="H10" s="17">
        <v>0.63</v>
      </c>
      <c r="I10" s="17">
        <v>0.35</v>
      </c>
      <c r="J10" s="17">
        <v>0</v>
      </c>
      <c r="K10" s="18">
        <v>0.02</v>
      </c>
    </row>
    <row r="11" spans="1:11" x14ac:dyDescent="0.35">
      <c r="A11" s="5" t="s">
        <v>404</v>
      </c>
      <c r="B11" s="8" t="s">
        <v>280</v>
      </c>
      <c r="C11" s="16">
        <v>1485</v>
      </c>
      <c r="D11" s="16">
        <v>560</v>
      </c>
      <c r="E11" s="16">
        <v>835</v>
      </c>
      <c r="F11" s="16" t="s">
        <v>261</v>
      </c>
      <c r="G11" s="16">
        <v>85</v>
      </c>
      <c r="H11" s="17">
        <v>0.38</v>
      </c>
      <c r="I11" s="17">
        <v>0.56000000000000005</v>
      </c>
      <c r="J11" s="17" t="s">
        <v>261</v>
      </c>
      <c r="K11" s="18" t="s">
        <v>261</v>
      </c>
    </row>
    <row r="12" spans="1:11" x14ac:dyDescent="0.35">
      <c r="A12" s="5" t="s">
        <v>404</v>
      </c>
      <c r="B12" s="8" t="s">
        <v>281</v>
      </c>
      <c r="C12" s="16">
        <v>9390</v>
      </c>
      <c r="D12" s="16">
        <v>3620</v>
      </c>
      <c r="E12" s="16">
        <v>5195</v>
      </c>
      <c r="F12" s="16">
        <v>5</v>
      </c>
      <c r="G12" s="16">
        <v>570</v>
      </c>
      <c r="H12" s="17">
        <v>0.39</v>
      </c>
      <c r="I12" s="17">
        <v>0.55000000000000004</v>
      </c>
      <c r="J12" s="17">
        <v>0</v>
      </c>
      <c r="K12" s="18">
        <v>0.06</v>
      </c>
    </row>
    <row r="13" spans="1:11" x14ac:dyDescent="0.35">
      <c r="A13" s="5" t="s">
        <v>404</v>
      </c>
      <c r="B13" s="8" t="s">
        <v>282</v>
      </c>
      <c r="C13" s="16">
        <v>188970</v>
      </c>
      <c r="D13" s="16">
        <v>105760</v>
      </c>
      <c r="E13" s="16">
        <v>78910</v>
      </c>
      <c r="F13" s="16">
        <v>70</v>
      </c>
      <c r="G13" s="16">
        <v>4225</v>
      </c>
      <c r="H13" s="17">
        <v>0.56000000000000005</v>
      </c>
      <c r="I13" s="17">
        <v>0.42</v>
      </c>
      <c r="J13" s="17">
        <v>0</v>
      </c>
      <c r="K13" s="18">
        <v>0.02</v>
      </c>
    </row>
    <row r="14" spans="1:11" x14ac:dyDescent="0.35">
      <c r="A14" s="5" t="s">
        <v>404</v>
      </c>
      <c r="B14" s="8" t="s">
        <v>283</v>
      </c>
      <c r="C14" s="16">
        <v>35355</v>
      </c>
      <c r="D14" s="16">
        <v>19690</v>
      </c>
      <c r="E14" s="16">
        <v>13590</v>
      </c>
      <c r="F14" s="16">
        <v>15</v>
      </c>
      <c r="G14" s="16">
        <v>2060</v>
      </c>
      <c r="H14" s="17">
        <v>0.56000000000000005</v>
      </c>
      <c r="I14" s="17">
        <v>0.38</v>
      </c>
      <c r="J14" s="17">
        <v>0</v>
      </c>
      <c r="K14" s="18">
        <v>0.06</v>
      </c>
    </row>
    <row r="15" spans="1:11" x14ac:dyDescent="0.35">
      <c r="A15" s="5" t="s">
        <v>404</v>
      </c>
      <c r="B15" s="8" t="s">
        <v>284</v>
      </c>
      <c r="C15" s="16">
        <v>5590</v>
      </c>
      <c r="D15" s="16">
        <v>4100</v>
      </c>
      <c r="E15" s="16">
        <v>1075</v>
      </c>
      <c r="F15" s="16">
        <v>5</v>
      </c>
      <c r="G15" s="16">
        <v>410</v>
      </c>
      <c r="H15" s="17">
        <v>0.73</v>
      </c>
      <c r="I15" s="17">
        <v>0.19</v>
      </c>
      <c r="J15" s="17">
        <v>0</v>
      </c>
      <c r="K15" s="18">
        <v>7.0000000000000007E-2</v>
      </c>
    </row>
    <row r="16" spans="1:11" x14ac:dyDescent="0.35">
      <c r="A16" s="5" t="s">
        <v>404</v>
      </c>
      <c r="B16" s="8" t="s">
        <v>285</v>
      </c>
      <c r="C16" s="16">
        <v>4075</v>
      </c>
      <c r="D16" s="16">
        <v>2290</v>
      </c>
      <c r="E16" s="16">
        <v>1515</v>
      </c>
      <c r="F16" s="16">
        <v>5</v>
      </c>
      <c r="G16" s="16">
        <v>265</v>
      </c>
      <c r="H16" s="17">
        <v>0.56000000000000005</v>
      </c>
      <c r="I16" s="17">
        <v>0.37</v>
      </c>
      <c r="J16" s="17">
        <v>0</v>
      </c>
      <c r="K16" s="18">
        <v>7.0000000000000007E-2</v>
      </c>
    </row>
    <row r="17" spans="1:11" x14ac:dyDescent="0.35">
      <c r="A17" s="5" t="s">
        <v>404</v>
      </c>
      <c r="B17" s="8" t="s">
        <v>286</v>
      </c>
      <c r="C17" s="16">
        <v>26100</v>
      </c>
      <c r="D17" s="16">
        <v>12230</v>
      </c>
      <c r="E17" s="16">
        <v>12165</v>
      </c>
      <c r="F17" s="16">
        <v>20</v>
      </c>
      <c r="G17" s="16">
        <v>1685</v>
      </c>
      <c r="H17" s="17">
        <v>0.47</v>
      </c>
      <c r="I17" s="17">
        <v>0.47</v>
      </c>
      <c r="J17" s="17">
        <v>0</v>
      </c>
      <c r="K17" s="18">
        <v>0.06</v>
      </c>
    </row>
    <row r="18" spans="1:11" x14ac:dyDescent="0.35">
      <c r="A18" s="5" t="s">
        <v>404</v>
      </c>
      <c r="B18" s="8" t="s">
        <v>287</v>
      </c>
      <c r="C18" s="16">
        <v>21955</v>
      </c>
      <c r="D18" s="16">
        <v>7365</v>
      </c>
      <c r="E18" s="16">
        <v>12435</v>
      </c>
      <c r="F18" s="16">
        <v>5</v>
      </c>
      <c r="G18" s="16">
        <v>2150</v>
      </c>
      <c r="H18" s="17">
        <v>0.34</v>
      </c>
      <c r="I18" s="17">
        <v>0.56999999999999995</v>
      </c>
      <c r="J18" s="17">
        <v>0</v>
      </c>
      <c r="K18" s="18">
        <v>0.1</v>
      </c>
    </row>
    <row r="19" spans="1:11" x14ac:dyDescent="0.35">
      <c r="A19" s="5" t="s">
        <v>404</v>
      </c>
      <c r="B19" s="8" t="s">
        <v>288</v>
      </c>
      <c r="C19" s="16">
        <v>8095</v>
      </c>
      <c r="D19" s="16">
        <v>2980</v>
      </c>
      <c r="E19" s="16">
        <v>4880</v>
      </c>
      <c r="F19" s="16">
        <v>5</v>
      </c>
      <c r="G19" s="16">
        <v>230</v>
      </c>
      <c r="H19" s="17">
        <v>0.37</v>
      </c>
      <c r="I19" s="17">
        <v>0.6</v>
      </c>
      <c r="J19" s="17">
        <v>0</v>
      </c>
      <c r="K19" s="18">
        <v>0.03</v>
      </c>
    </row>
    <row r="20" spans="1:11" x14ac:dyDescent="0.35">
      <c r="A20" s="5" t="s">
        <v>404</v>
      </c>
      <c r="B20" s="8" t="s">
        <v>289</v>
      </c>
      <c r="C20" s="16">
        <v>3765</v>
      </c>
      <c r="D20" s="16">
        <v>1505</v>
      </c>
      <c r="E20" s="16">
        <v>2130</v>
      </c>
      <c r="F20" s="16">
        <v>5</v>
      </c>
      <c r="G20" s="16">
        <v>130</v>
      </c>
      <c r="H20" s="17">
        <v>0.4</v>
      </c>
      <c r="I20" s="17">
        <v>0.56999999999999995</v>
      </c>
      <c r="J20" s="17">
        <v>0</v>
      </c>
      <c r="K20" s="18">
        <v>0.03</v>
      </c>
    </row>
    <row r="21" spans="1:11" x14ac:dyDescent="0.35">
      <c r="A21" s="5" t="s">
        <v>404</v>
      </c>
      <c r="B21" s="8" t="s">
        <v>290</v>
      </c>
      <c r="C21" s="16">
        <v>115170</v>
      </c>
      <c r="D21" s="16">
        <v>39415</v>
      </c>
      <c r="E21" s="16">
        <v>72155</v>
      </c>
      <c r="F21" s="16">
        <v>60</v>
      </c>
      <c r="G21" s="16">
        <v>3535</v>
      </c>
      <c r="H21" s="17">
        <v>0.34</v>
      </c>
      <c r="I21" s="17">
        <v>0.63</v>
      </c>
      <c r="J21" s="17">
        <v>0</v>
      </c>
      <c r="K21" s="18">
        <v>0.03</v>
      </c>
    </row>
    <row r="22" spans="1:11" x14ac:dyDescent="0.35">
      <c r="A22" s="5" t="s">
        <v>404</v>
      </c>
      <c r="B22" s="8" t="s">
        <v>291</v>
      </c>
      <c r="C22" s="16">
        <v>3695</v>
      </c>
      <c r="D22" s="16">
        <v>1545</v>
      </c>
      <c r="E22" s="16">
        <v>2000</v>
      </c>
      <c r="F22" s="16">
        <v>5</v>
      </c>
      <c r="G22" s="16">
        <v>150</v>
      </c>
      <c r="H22" s="17">
        <v>0.42</v>
      </c>
      <c r="I22" s="17">
        <v>0.54</v>
      </c>
      <c r="J22" s="17">
        <v>0</v>
      </c>
      <c r="K22" s="18">
        <v>0.04</v>
      </c>
    </row>
    <row r="23" spans="1:11" x14ac:dyDescent="0.35">
      <c r="A23" s="5" t="s">
        <v>404</v>
      </c>
      <c r="B23" s="8" t="s">
        <v>292</v>
      </c>
      <c r="C23" s="16">
        <v>5</v>
      </c>
      <c r="D23" s="16">
        <v>5</v>
      </c>
      <c r="E23" s="16" t="s">
        <v>261</v>
      </c>
      <c r="F23" s="16">
        <v>0</v>
      </c>
      <c r="G23" s="16">
        <v>0</v>
      </c>
      <c r="H23" s="17" t="s">
        <v>261</v>
      </c>
      <c r="I23" s="17" t="s">
        <v>261</v>
      </c>
      <c r="J23" s="17">
        <v>0</v>
      </c>
      <c r="K23" s="18">
        <v>0</v>
      </c>
    </row>
    <row r="24" spans="1:11" x14ac:dyDescent="0.35">
      <c r="A24" s="5" t="s">
        <v>404</v>
      </c>
      <c r="B24" s="8" t="s">
        <v>293</v>
      </c>
      <c r="C24" s="16">
        <v>6395</v>
      </c>
      <c r="D24" s="16">
        <v>4200</v>
      </c>
      <c r="E24" s="16">
        <v>2015</v>
      </c>
      <c r="F24" s="16">
        <v>5</v>
      </c>
      <c r="G24" s="16">
        <v>180</v>
      </c>
      <c r="H24" s="17">
        <v>0.66</v>
      </c>
      <c r="I24" s="17">
        <v>0.31</v>
      </c>
      <c r="J24" s="17">
        <v>0</v>
      </c>
      <c r="K24" s="18">
        <v>0.03</v>
      </c>
    </row>
    <row r="25" spans="1:11" x14ac:dyDescent="0.35">
      <c r="A25" s="5" t="s">
        <v>404</v>
      </c>
      <c r="B25" s="8" t="s">
        <v>294</v>
      </c>
      <c r="C25" s="16">
        <v>13900</v>
      </c>
      <c r="D25" s="16">
        <v>5305</v>
      </c>
      <c r="E25" s="16">
        <v>6820</v>
      </c>
      <c r="F25" s="16" t="s">
        <v>261</v>
      </c>
      <c r="G25" s="16">
        <v>1770</v>
      </c>
      <c r="H25" s="17">
        <v>0.38</v>
      </c>
      <c r="I25" s="17">
        <v>0.49</v>
      </c>
      <c r="J25" s="17" t="s">
        <v>261</v>
      </c>
      <c r="K25" s="18" t="s">
        <v>261</v>
      </c>
    </row>
    <row r="26" spans="1:11" x14ac:dyDescent="0.35">
      <c r="A26" s="5" t="s">
        <v>404</v>
      </c>
      <c r="B26" s="8" t="s">
        <v>295</v>
      </c>
      <c r="C26" s="16">
        <v>8145</v>
      </c>
      <c r="D26" s="16">
        <v>3365</v>
      </c>
      <c r="E26" s="16">
        <v>4375</v>
      </c>
      <c r="F26" s="16">
        <v>5</v>
      </c>
      <c r="G26" s="16">
        <v>400</v>
      </c>
      <c r="H26" s="17">
        <v>0.41</v>
      </c>
      <c r="I26" s="17">
        <v>0.54</v>
      </c>
      <c r="J26" s="17">
        <v>0</v>
      </c>
      <c r="K26" s="18">
        <v>0.05</v>
      </c>
    </row>
    <row r="27" spans="1:11" x14ac:dyDescent="0.35">
      <c r="A27" s="5" t="s">
        <v>404</v>
      </c>
      <c r="B27" s="8" t="s">
        <v>296</v>
      </c>
      <c r="C27" s="16">
        <v>2375</v>
      </c>
      <c r="D27" s="16">
        <v>1060</v>
      </c>
      <c r="E27" s="16">
        <v>1185</v>
      </c>
      <c r="F27" s="16" t="s">
        <v>261</v>
      </c>
      <c r="G27" s="16">
        <v>130</v>
      </c>
      <c r="H27" s="17">
        <v>0.45</v>
      </c>
      <c r="I27" s="17">
        <v>0.5</v>
      </c>
      <c r="J27" s="17" t="s">
        <v>261</v>
      </c>
      <c r="K27" s="18" t="s">
        <v>261</v>
      </c>
    </row>
    <row r="28" spans="1:11" x14ac:dyDescent="0.35">
      <c r="A28" s="5" t="s">
        <v>404</v>
      </c>
      <c r="B28" s="8" t="s">
        <v>298</v>
      </c>
      <c r="C28" s="16">
        <v>1155</v>
      </c>
      <c r="D28" s="16">
        <v>505</v>
      </c>
      <c r="E28" s="16">
        <v>595</v>
      </c>
      <c r="F28" s="16">
        <v>5</v>
      </c>
      <c r="G28" s="16">
        <v>55</v>
      </c>
      <c r="H28" s="17">
        <v>0.44</v>
      </c>
      <c r="I28" s="17">
        <v>0.51</v>
      </c>
      <c r="J28" s="17">
        <v>0</v>
      </c>
      <c r="K28" s="18">
        <v>0.05</v>
      </c>
    </row>
    <row r="29" spans="1:11" x14ac:dyDescent="0.35">
      <c r="A29" s="5" t="s">
        <v>404</v>
      </c>
      <c r="B29" s="8" t="s">
        <v>299</v>
      </c>
      <c r="C29" s="16">
        <v>1880</v>
      </c>
      <c r="D29" s="16">
        <v>990</v>
      </c>
      <c r="E29" s="16">
        <v>590</v>
      </c>
      <c r="F29" s="16">
        <v>180</v>
      </c>
      <c r="G29" s="16">
        <v>115</v>
      </c>
      <c r="H29" s="17">
        <v>0.53</v>
      </c>
      <c r="I29" s="17">
        <v>0.31</v>
      </c>
      <c r="J29" s="17">
        <v>0.1</v>
      </c>
      <c r="K29" s="18">
        <v>0.06</v>
      </c>
    </row>
    <row r="30" spans="1:11" x14ac:dyDescent="0.35">
      <c r="A30" s="29" t="s">
        <v>404</v>
      </c>
      <c r="B30" s="50" t="s">
        <v>297</v>
      </c>
      <c r="C30" s="30">
        <v>900</v>
      </c>
      <c r="D30" s="30">
        <v>260</v>
      </c>
      <c r="E30" s="30">
        <v>550</v>
      </c>
      <c r="F30" s="30">
        <v>0</v>
      </c>
      <c r="G30" s="30">
        <v>85</v>
      </c>
      <c r="H30" s="31">
        <v>0.28999999999999998</v>
      </c>
      <c r="I30" s="31">
        <v>0.61</v>
      </c>
      <c r="J30" s="31">
        <v>0</v>
      </c>
      <c r="K30" s="32">
        <v>0.1</v>
      </c>
    </row>
    <row r="31" spans="1:11" x14ac:dyDescent="0.35">
      <c r="A31" s="23" t="s">
        <v>405</v>
      </c>
      <c r="B31" s="48" t="s">
        <v>217</v>
      </c>
      <c r="C31" s="24">
        <v>157700</v>
      </c>
      <c r="D31" s="24">
        <v>58745</v>
      </c>
      <c r="E31" s="24">
        <v>88805</v>
      </c>
      <c r="F31" s="24">
        <v>0</v>
      </c>
      <c r="G31" s="24">
        <v>10150</v>
      </c>
      <c r="H31" s="25">
        <v>0.37</v>
      </c>
      <c r="I31" s="25">
        <v>0.56000000000000005</v>
      </c>
      <c r="J31" s="25">
        <v>0</v>
      </c>
      <c r="K31" s="26">
        <v>0.06</v>
      </c>
    </row>
    <row r="32" spans="1:11" x14ac:dyDescent="0.35">
      <c r="A32" s="5" t="s">
        <v>405</v>
      </c>
      <c r="B32" s="8" t="s">
        <v>278</v>
      </c>
      <c r="C32" s="16">
        <v>275</v>
      </c>
      <c r="D32" s="16">
        <v>105</v>
      </c>
      <c r="E32" s="16">
        <v>155</v>
      </c>
      <c r="F32" s="16">
        <v>0</v>
      </c>
      <c r="G32" s="16">
        <v>15</v>
      </c>
      <c r="H32" s="17">
        <v>0.38</v>
      </c>
      <c r="I32" s="17">
        <v>0.56000000000000005</v>
      </c>
      <c r="J32" s="17">
        <v>0</v>
      </c>
      <c r="K32" s="18">
        <v>0.05</v>
      </c>
    </row>
    <row r="33" spans="1:11" x14ac:dyDescent="0.35">
      <c r="A33" s="5" t="s">
        <v>405</v>
      </c>
      <c r="B33" s="8" t="s">
        <v>279</v>
      </c>
      <c r="C33" s="16">
        <v>7435</v>
      </c>
      <c r="D33" s="16">
        <v>4940</v>
      </c>
      <c r="E33" s="16">
        <v>2305</v>
      </c>
      <c r="F33" s="16">
        <v>0</v>
      </c>
      <c r="G33" s="16">
        <v>195</v>
      </c>
      <c r="H33" s="17">
        <v>0.66</v>
      </c>
      <c r="I33" s="17">
        <v>0.31</v>
      </c>
      <c r="J33" s="17">
        <v>0</v>
      </c>
      <c r="K33" s="18">
        <v>0.03</v>
      </c>
    </row>
    <row r="34" spans="1:11" x14ac:dyDescent="0.35">
      <c r="A34" s="5" t="s">
        <v>405</v>
      </c>
      <c r="B34" s="8" t="s">
        <v>280</v>
      </c>
      <c r="C34" s="16">
        <v>585</v>
      </c>
      <c r="D34" s="16">
        <v>180</v>
      </c>
      <c r="E34" s="16">
        <v>350</v>
      </c>
      <c r="F34" s="16">
        <v>0</v>
      </c>
      <c r="G34" s="16">
        <v>60</v>
      </c>
      <c r="H34" s="17">
        <v>0.31</v>
      </c>
      <c r="I34" s="17">
        <v>0.59</v>
      </c>
      <c r="J34" s="17">
        <v>0</v>
      </c>
      <c r="K34" s="18">
        <v>0.1</v>
      </c>
    </row>
    <row r="35" spans="1:11" x14ac:dyDescent="0.35">
      <c r="A35" s="5" t="s">
        <v>405</v>
      </c>
      <c r="B35" s="8" t="s">
        <v>281</v>
      </c>
      <c r="C35" s="16">
        <v>4290</v>
      </c>
      <c r="D35" s="16">
        <v>1240</v>
      </c>
      <c r="E35" s="16">
        <v>2660</v>
      </c>
      <c r="F35" s="16">
        <v>0</v>
      </c>
      <c r="G35" s="16">
        <v>385</v>
      </c>
      <c r="H35" s="17">
        <v>0.28999999999999998</v>
      </c>
      <c r="I35" s="17">
        <v>0.62</v>
      </c>
      <c r="J35" s="17">
        <v>0</v>
      </c>
      <c r="K35" s="18">
        <v>0.09</v>
      </c>
    </row>
    <row r="36" spans="1:11" x14ac:dyDescent="0.35">
      <c r="A36" s="5" t="s">
        <v>405</v>
      </c>
      <c r="B36" s="8" t="s">
        <v>282</v>
      </c>
      <c r="C36" s="16">
        <v>68155</v>
      </c>
      <c r="D36" s="16">
        <v>29625</v>
      </c>
      <c r="E36" s="16">
        <v>36345</v>
      </c>
      <c r="F36" s="16">
        <v>0</v>
      </c>
      <c r="G36" s="16">
        <v>2185</v>
      </c>
      <c r="H36" s="17">
        <v>0.43</v>
      </c>
      <c r="I36" s="17">
        <v>0.53</v>
      </c>
      <c r="J36" s="17">
        <v>0</v>
      </c>
      <c r="K36" s="18">
        <v>0.03</v>
      </c>
    </row>
    <row r="37" spans="1:11" x14ac:dyDescent="0.35">
      <c r="A37" s="5" t="s">
        <v>405</v>
      </c>
      <c r="B37" s="8" t="s">
        <v>283</v>
      </c>
      <c r="C37" s="16">
        <v>9085</v>
      </c>
      <c r="D37" s="16">
        <v>3710</v>
      </c>
      <c r="E37" s="16">
        <v>4495</v>
      </c>
      <c r="F37" s="16">
        <v>0</v>
      </c>
      <c r="G37" s="16">
        <v>880</v>
      </c>
      <c r="H37" s="17">
        <v>0.41</v>
      </c>
      <c r="I37" s="17">
        <v>0.49</v>
      </c>
      <c r="J37" s="17">
        <v>0</v>
      </c>
      <c r="K37" s="18">
        <v>0.1</v>
      </c>
    </row>
    <row r="38" spans="1:11" x14ac:dyDescent="0.35">
      <c r="A38" s="5" t="s">
        <v>405</v>
      </c>
      <c r="B38" s="8" t="s">
        <v>284</v>
      </c>
      <c r="C38" s="16">
        <v>1110</v>
      </c>
      <c r="D38" s="16">
        <v>570</v>
      </c>
      <c r="E38" s="16">
        <v>405</v>
      </c>
      <c r="F38" s="16">
        <v>0</v>
      </c>
      <c r="G38" s="16">
        <v>135</v>
      </c>
      <c r="H38" s="17">
        <v>0.51</v>
      </c>
      <c r="I38" s="17">
        <v>0.37</v>
      </c>
      <c r="J38" s="17">
        <v>0</v>
      </c>
      <c r="K38" s="18">
        <v>0.12</v>
      </c>
    </row>
    <row r="39" spans="1:11" x14ac:dyDescent="0.35">
      <c r="A39" s="5" t="s">
        <v>405</v>
      </c>
      <c r="B39" s="8" t="s">
        <v>285</v>
      </c>
      <c r="C39" s="16">
        <v>1460</v>
      </c>
      <c r="D39" s="16">
        <v>600</v>
      </c>
      <c r="E39" s="16">
        <v>705</v>
      </c>
      <c r="F39" s="16">
        <v>0</v>
      </c>
      <c r="G39" s="16">
        <v>160</v>
      </c>
      <c r="H39" s="17">
        <v>0.41</v>
      </c>
      <c r="I39" s="17">
        <v>0.48</v>
      </c>
      <c r="J39" s="17">
        <v>0</v>
      </c>
      <c r="K39" s="18">
        <v>0.11</v>
      </c>
    </row>
    <row r="40" spans="1:11" x14ac:dyDescent="0.35">
      <c r="A40" s="5" t="s">
        <v>405</v>
      </c>
      <c r="B40" s="8" t="s">
        <v>286</v>
      </c>
      <c r="C40" s="16">
        <v>8765</v>
      </c>
      <c r="D40" s="16">
        <v>3085</v>
      </c>
      <c r="E40" s="16">
        <v>4605</v>
      </c>
      <c r="F40" s="16">
        <v>0</v>
      </c>
      <c r="G40" s="16">
        <v>1075</v>
      </c>
      <c r="H40" s="17">
        <v>0.35</v>
      </c>
      <c r="I40" s="17">
        <v>0.53</v>
      </c>
      <c r="J40" s="17">
        <v>0</v>
      </c>
      <c r="K40" s="18">
        <v>0.12</v>
      </c>
    </row>
    <row r="41" spans="1:11" x14ac:dyDescent="0.35">
      <c r="A41" s="5" t="s">
        <v>405</v>
      </c>
      <c r="B41" s="8" t="s">
        <v>287</v>
      </c>
      <c r="C41" s="16">
        <v>7555</v>
      </c>
      <c r="D41" s="16">
        <v>1670</v>
      </c>
      <c r="E41" s="16">
        <v>4440</v>
      </c>
      <c r="F41" s="16">
        <v>0</v>
      </c>
      <c r="G41" s="16">
        <v>1445</v>
      </c>
      <c r="H41" s="17">
        <v>0.22</v>
      </c>
      <c r="I41" s="17">
        <v>0.59</v>
      </c>
      <c r="J41" s="17">
        <v>0</v>
      </c>
      <c r="K41" s="18">
        <v>0.19</v>
      </c>
    </row>
    <row r="42" spans="1:11" x14ac:dyDescent="0.35">
      <c r="A42" s="5" t="s">
        <v>405</v>
      </c>
      <c r="B42" s="8" t="s">
        <v>288</v>
      </c>
      <c r="C42" s="16">
        <v>3775</v>
      </c>
      <c r="D42" s="16">
        <v>1160</v>
      </c>
      <c r="E42" s="16">
        <v>2460</v>
      </c>
      <c r="F42" s="16">
        <v>0</v>
      </c>
      <c r="G42" s="16">
        <v>155</v>
      </c>
      <c r="H42" s="17">
        <v>0.31</v>
      </c>
      <c r="I42" s="17">
        <v>0.65</v>
      </c>
      <c r="J42" s="17">
        <v>0</v>
      </c>
      <c r="K42" s="18">
        <v>0.04</v>
      </c>
    </row>
    <row r="43" spans="1:11" x14ac:dyDescent="0.35">
      <c r="A43" s="5" t="s">
        <v>405</v>
      </c>
      <c r="B43" s="8" t="s">
        <v>289</v>
      </c>
      <c r="C43" s="16">
        <v>1160</v>
      </c>
      <c r="D43" s="16">
        <v>315</v>
      </c>
      <c r="E43" s="16">
        <v>770</v>
      </c>
      <c r="F43" s="16">
        <v>0</v>
      </c>
      <c r="G43" s="16">
        <v>75</v>
      </c>
      <c r="H43" s="17">
        <v>0.27</v>
      </c>
      <c r="I43" s="17">
        <v>0.66</v>
      </c>
      <c r="J43" s="17">
        <v>0</v>
      </c>
      <c r="K43" s="18">
        <v>7.0000000000000007E-2</v>
      </c>
    </row>
    <row r="44" spans="1:11" x14ac:dyDescent="0.35">
      <c r="A44" s="5" t="s">
        <v>405</v>
      </c>
      <c r="B44" s="8" t="s">
        <v>290</v>
      </c>
      <c r="C44" s="16">
        <v>31550</v>
      </c>
      <c r="D44" s="16">
        <v>7685</v>
      </c>
      <c r="E44" s="16">
        <v>21510</v>
      </c>
      <c r="F44" s="16">
        <v>0</v>
      </c>
      <c r="G44" s="16">
        <v>2355</v>
      </c>
      <c r="H44" s="17">
        <v>0.24</v>
      </c>
      <c r="I44" s="17">
        <v>0.68</v>
      </c>
      <c r="J44" s="17">
        <v>0</v>
      </c>
      <c r="K44" s="18">
        <v>7.0000000000000007E-2</v>
      </c>
    </row>
    <row r="45" spans="1:11" x14ac:dyDescent="0.35">
      <c r="A45" s="5" t="s">
        <v>405</v>
      </c>
      <c r="B45" s="8" t="s">
        <v>291</v>
      </c>
      <c r="C45" s="16">
        <v>1785</v>
      </c>
      <c r="D45" s="16">
        <v>650</v>
      </c>
      <c r="E45" s="16">
        <v>1035</v>
      </c>
      <c r="F45" s="16">
        <v>0</v>
      </c>
      <c r="G45" s="16">
        <v>100</v>
      </c>
      <c r="H45" s="17">
        <v>0.36</v>
      </c>
      <c r="I45" s="17">
        <v>0.57999999999999996</v>
      </c>
      <c r="J45" s="17">
        <v>0</v>
      </c>
      <c r="K45" s="18">
        <v>0.06</v>
      </c>
    </row>
    <row r="46" spans="1:11" x14ac:dyDescent="0.35">
      <c r="A46" s="5" t="s">
        <v>405</v>
      </c>
      <c r="B46" s="8" t="s">
        <v>292</v>
      </c>
      <c r="C46" s="16" t="s">
        <v>261</v>
      </c>
      <c r="D46" s="16" t="s">
        <v>261</v>
      </c>
      <c r="E46" s="16">
        <v>0</v>
      </c>
      <c r="F46" s="16">
        <v>0</v>
      </c>
      <c r="G46" s="16">
        <v>0</v>
      </c>
      <c r="H46" s="17" t="s">
        <v>261</v>
      </c>
      <c r="I46" s="17">
        <v>0</v>
      </c>
      <c r="J46" s="17">
        <v>0</v>
      </c>
      <c r="K46" s="18">
        <v>0</v>
      </c>
    </row>
    <row r="47" spans="1:11" x14ac:dyDescent="0.35">
      <c r="A47" s="5" t="s">
        <v>405</v>
      </c>
      <c r="B47" s="8" t="s">
        <v>293</v>
      </c>
      <c r="C47" s="16">
        <v>1215</v>
      </c>
      <c r="D47" s="16">
        <v>660</v>
      </c>
      <c r="E47" s="16">
        <v>490</v>
      </c>
      <c r="F47" s="16">
        <v>0</v>
      </c>
      <c r="G47" s="16">
        <v>65</v>
      </c>
      <c r="H47" s="17">
        <v>0.54</v>
      </c>
      <c r="I47" s="17">
        <v>0.4</v>
      </c>
      <c r="J47" s="17">
        <v>0</v>
      </c>
      <c r="K47" s="18">
        <v>0.06</v>
      </c>
    </row>
    <row r="48" spans="1:11" x14ac:dyDescent="0.35">
      <c r="A48" s="5" t="s">
        <v>405</v>
      </c>
      <c r="B48" s="8" t="s">
        <v>294</v>
      </c>
      <c r="C48" s="16">
        <v>5665</v>
      </c>
      <c r="D48" s="16">
        <v>1365</v>
      </c>
      <c r="E48" s="16">
        <v>3785</v>
      </c>
      <c r="F48" s="16">
        <v>0</v>
      </c>
      <c r="G48" s="16">
        <v>520</v>
      </c>
      <c r="H48" s="17">
        <v>0.24</v>
      </c>
      <c r="I48" s="17">
        <v>0.67</v>
      </c>
      <c r="J48" s="17">
        <v>0</v>
      </c>
      <c r="K48" s="18">
        <v>0.09</v>
      </c>
    </row>
    <row r="49" spans="1:11" x14ac:dyDescent="0.35">
      <c r="A49" s="5" t="s">
        <v>405</v>
      </c>
      <c r="B49" s="8" t="s">
        <v>295</v>
      </c>
      <c r="C49" s="16">
        <v>2950</v>
      </c>
      <c r="D49" s="16">
        <v>885</v>
      </c>
      <c r="E49" s="16">
        <v>1810</v>
      </c>
      <c r="F49" s="16">
        <v>0</v>
      </c>
      <c r="G49" s="16">
        <v>255</v>
      </c>
      <c r="H49" s="17">
        <v>0.3</v>
      </c>
      <c r="I49" s="17">
        <v>0.61</v>
      </c>
      <c r="J49" s="17">
        <v>0</v>
      </c>
      <c r="K49" s="18">
        <v>0.09</v>
      </c>
    </row>
    <row r="50" spans="1:11" x14ac:dyDescent="0.35">
      <c r="A50" s="5" t="s">
        <v>405</v>
      </c>
      <c r="B50" s="8" t="s">
        <v>296</v>
      </c>
      <c r="C50" s="16">
        <v>415</v>
      </c>
      <c r="D50" s="16">
        <v>190</v>
      </c>
      <c r="E50" s="16">
        <v>195</v>
      </c>
      <c r="F50" s="16">
        <v>0</v>
      </c>
      <c r="G50" s="16">
        <v>30</v>
      </c>
      <c r="H50" s="17">
        <v>0.46</v>
      </c>
      <c r="I50" s="17">
        <v>0.47</v>
      </c>
      <c r="J50" s="17">
        <v>0</v>
      </c>
      <c r="K50" s="18">
        <v>7.0000000000000007E-2</v>
      </c>
    </row>
    <row r="51" spans="1:11" x14ac:dyDescent="0.35">
      <c r="A51" s="5" t="s">
        <v>405</v>
      </c>
      <c r="B51" s="8" t="s">
        <v>298</v>
      </c>
      <c r="C51" s="16">
        <v>10</v>
      </c>
      <c r="D51" s="16">
        <v>5</v>
      </c>
      <c r="E51" s="16" t="s">
        <v>261</v>
      </c>
      <c r="F51" s="16">
        <v>0</v>
      </c>
      <c r="G51" s="16" t="s">
        <v>261</v>
      </c>
      <c r="H51" s="17" t="s">
        <v>261</v>
      </c>
      <c r="I51" s="17" t="s">
        <v>261</v>
      </c>
      <c r="J51" s="17">
        <v>0</v>
      </c>
      <c r="K51" s="18" t="s">
        <v>261</v>
      </c>
    </row>
    <row r="52" spans="1:11" x14ac:dyDescent="0.35">
      <c r="A52" s="5" t="s">
        <v>405</v>
      </c>
      <c r="B52" s="8" t="s">
        <v>299</v>
      </c>
      <c r="C52" s="16">
        <v>100</v>
      </c>
      <c r="D52" s="16">
        <v>40</v>
      </c>
      <c r="E52" s="16">
        <v>45</v>
      </c>
      <c r="F52" s="16">
        <v>0</v>
      </c>
      <c r="G52" s="16">
        <v>10</v>
      </c>
      <c r="H52" s="17">
        <v>0.41</v>
      </c>
      <c r="I52" s="17">
        <v>0.47</v>
      </c>
      <c r="J52" s="17">
        <v>0</v>
      </c>
      <c r="K52" s="18">
        <v>0.11</v>
      </c>
    </row>
    <row r="53" spans="1:11" x14ac:dyDescent="0.35">
      <c r="A53" s="29" t="s">
        <v>405</v>
      </c>
      <c r="B53" s="50" t="s">
        <v>297</v>
      </c>
      <c r="C53" s="30">
        <v>365</v>
      </c>
      <c r="D53" s="30">
        <v>80</v>
      </c>
      <c r="E53" s="30">
        <v>240</v>
      </c>
      <c r="F53" s="30">
        <v>0</v>
      </c>
      <c r="G53" s="30">
        <v>45</v>
      </c>
      <c r="H53" s="31">
        <v>0.22</v>
      </c>
      <c r="I53" s="31">
        <v>0.66</v>
      </c>
      <c r="J53" s="31">
        <v>0</v>
      </c>
      <c r="K53" s="32">
        <v>0.12</v>
      </c>
    </row>
    <row r="54" spans="1:11" x14ac:dyDescent="0.35">
      <c r="A54" s="23" t="s">
        <v>406</v>
      </c>
      <c r="B54" s="48" t="s">
        <v>217</v>
      </c>
      <c r="C54" s="24">
        <v>318600</v>
      </c>
      <c r="D54" s="24">
        <v>169090</v>
      </c>
      <c r="E54" s="24">
        <v>140615</v>
      </c>
      <c r="F54" s="24">
        <v>405</v>
      </c>
      <c r="G54" s="24">
        <v>8490</v>
      </c>
      <c r="H54" s="25">
        <v>0.53</v>
      </c>
      <c r="I54" s="25">
        <v>0.44</v>
      </c>
      <c r="J54" s="25">
        <v>0</v>
      </c>
      <c r="K54" s="26">
        <v>0.03</v>
      </c>
    </row>
    <row r="55" spans="1:11" x14ac:dyDescent="0.35">
      <c r="A55" s="5" t="s">
        <v>406</v>
      </c>
      <c r="B55" s="8" t="s">
        <v>278</v>
      </c>
      <c r="C55" s="16">
        <v>1045</v>
      </c>
      <c r="D55" s="16">
        <v>510</v>
      </c>
      <c r="E55" s="16">
        <v>505</v>
      </c>
      <c r="F55" s="16">
        <v>5</v>
      </c>
      <c r="G55" s="16">
        <v>30</v>
      </c>
      <c r="H55" s="17">
        <v>0.49</v>
      </c>
      <c r="I55" s="17">
        <v>0.48</v>
      </c>
      <c r="J55" s="17">
        <v>0</v>
      </c>
      <c r="K55" s="18">
        <v>0.03</v>
      </c>
    </row>
    <row r="56" spans="1:11" x14ac:dyDescent="0.35">
      <c r="A56" s="5" t="s">
        <v>406</v>
      </c>
      <c r="B56" s="8" t="s">
        <v>279</v>
      </c>
      <c r="C56" s="16">
        <v>9145</v>
      </c>
      <c r="D56" s="16">
        <v>5530</v>
      </c>
      <c r="E56" s="16">
        <v>3440</v>
      </c>
      <c r="F56" s="16">
        <v>5</v>
      </c>
      <c r="G56" s="16">
        <v>170</v>
      </c>
      <c r="H56" s="17">
        <v>0.6</v>
      </c>
      <c r="I56" s="17">
        <v>0.38</v>
      </c>
      <c r="J56" s="17">
        <v>0</v>
      </c>
      <c r="K56" s="18">
        <v>0.02</v>
      </c>
    </row>
    <row r="57" spans="1:11" x14ac:dyDescent="0.35">
      <c r="A57" s="5" t="s">
        <v>406</v>
      </c>
      <c r="B57" s="8" t="s">
        <v>280</v>
      </c>
      <c r="C57" s="16">
        <v>895</v>
      </c>
      <c r="D57" s="16">
        <v>380</v>
      </c>
      <c r="E57" s="16">
        <v>485</v>
      </c>
      <c r="F57" s="16" t="s">
        <v>261</v>
      </c>
      <c r="G57" s="16">
        <v>30</v>
      </c>
      <c r="H57" s="17">
        <v>0.42</v>
      </c>
      <c r="I57" s="17">
        <v>0.54</v>
      </c>
      <c r="J57" s="17" t="s">
        <v>261</v>
      </c>
      <c r="K57" s="18" t="s">
        <v>261</v>
      </c>
    </row>
    <row r="58" spans="1:11" x14ac:dyDescent="0.35">
      <c r="A58" s="5" t="s">
        <v>406</v>
      </c>
      <c r="B58" s="8" t="s">
        <v>281</v>
      </c>
      <c r="C58" s="16">
        <v>5100</v>
      </c>
      <c r="D58" s="16">
        <v>2380</v>
      </c>
      <c r="E58" s="16">
        <v>2535</v>
      </c>
      <c r="F58" s="16">
        <v>5</v>
      </c>
      <c r="G58" s="16">
        <v>185</v>
      </c>
      <c r="H58" s="17">
        <v>0.47</v>
      </c>
      <c r="I58" s="17">
        <v>0.5</v>
      </c>
      <c r="J58" s="17">
        <v>0</v>
      </c>
      <c r="K58" s="18">
        <v>0.04</v>
      </c>
    </row>
    <row r="59" spans="1:11" x14ac:dyDescent="0.35">
      <c r="A59" s="5" t="s">
        <v>406</v>
      </c>
      <c r="B59" s="8" t="s">
        <v>282</v>
      </c>
      <c r="C59" s="16">
        <v>120815</v>
      </c>
      <c r="D59" s="16">
        <v>76135</v>
      </c>
      <c r="E59" s="16">
        <v>42565</v>
      </c>
      <c r="F59" s="16">
        <v>70</v>
      </c>
      <c r="G59" s="16">
        <v>2040</v>
      </c>
      <c r="H59" s="17">
        <v>0.63</v>
      </c>
      <c r="I59" s="17">
        <v>0.35</v>
      </c>
      <c r="J59" s="17">
        <v>0</v>
      </c>
      <c r="K59" s="18">
        <v>0.02</v>
      </c>
    </row>
    <row r="60" spans="1:11" x14ac:dyDescent="0.35">
      <c r="A60" s="5" t="s">
        <v>406</v>
      </c>
      <c r="B60" s="8" t="s">
        <v>283</v>
      </c>
      <c r="C60" s="16">
        <v>26270</v>
      </c>
      <c r="D60" s="16">
        <v>15980</v>
      </c>
      <c r="E60" s="16">
        <v>9095</v>
      </c>
      <c r="F60" s="16">
        <v>15</v>
      </c>
      <c r="G60" s="16">
        <v>1180</v>
      </c>
      <c r="H60" s="17">
        <v>0.61</v>
      </c>
      <c r="I60" s="17">
        <v>0.35</v>
      </c>
      <c r="J60" s="17">
        <v>0</v>
      </c>
      <c r="K60" s="18">
        <v>0.04</v>
      </c>
    </row>
    <row r="61" spans="1:11" x14ac:dyDescent="0.35">
      <c r="A61" s="5" t="s">
        <v>406</v>
      </c>
      <c r="B61" s="8" t="s">
        <v>284</v>
      </c>
      <c r="C61" s="16">
        <v>4485</v>
      </c>
      <c r="D61" s="16">
        <v>3530</v>
      </c>
      <c r="E61" s="16">
        <v>670</v>
      </c>
      <c r="F61" s="16">
        <v>5</v>
      </c>
      <c r="G61" s="16">
        <v>280</v>
      </c>
      <c r="H61" s="17">
        <v>0.79</v>
      </c>
      <c r="I61" s="17">
        <v>0.15</v>
      </c>
      <c r="J61" s="17">
        <v>0</v>
      </c>
      <c r="K61" s="18">
        <v>0.06</v>
      </c>
    </row>
    <row r="62" spans="1:11" x14ac:dyDescent="0.35">
      <c r="A62" s="5" t="s">
        <v>406</v>
      </c>
      <c r="B62" s="8" t="s">
        <v>285</v>
      </c>
      <c r="C62" s="16">
        <v>2615</v>
      </c>
      <c r="D62" s="16">
        <v>1695</v>
      </c>
      <c r="E62" s="16">
        <v>810</v>
      </c>
      <c r="F62" s="16">
        <v>5</v>
      </c>
      <c r="G62" s="16">
        <v>105</v>
      </c>
      <c r="H62" s="17">
        <v>0.65</v>
      </c>
      <c r="I62" s="17">
        <v>0.31</v>
      </c>
      <c r="J62" s="17">
        <v>0</v>
      </c>
      <c r="K62" s="18">
        <v>0.04</v>
      </c>
    </row>
    <row r="63" spans="1:11" x14ac:dyDescent="0.35">
      <c r="A63" s="5" t="s">
        <v>406</v>
      </c>
      <c r="B63" s="8" t="s">
        <v>286</v>
      </c>
      <c r="C63" s="16">
        <v>17335</v>
      </c>
      <c r="D63" s="16">
        <v>9145</v>
      </c>
      <c r="E63" s="16">
        <v>7560</v>
      </c>
      <c r="F63" s="16">
        <v>20</v>
      </c>
      <c r="G63" s="16">
        <v>610</v>
      </c>
      <c r="H63" s="17">
        <v>0.53</v>
      </c>
      <c r="I63" s="17">
        <v>0.44</v>
      </c>
      <c r="J63" s="17">
        <v>0</v>
      </c>
      <c r="K63" s="18">
        <v>0.04</v>
      </c>
    </row>
    <row r="64" spans="1:11" x14ac:dyDescent="0.35">
      <c r="A64" s="5" t="s">
        <v>406</v>
      </c>
      <c r="B64" s="8" t="s">
        <v>287</v>
      </c>
      <c r="C64" s="16">
        <v>14400</v>
      </c>
      <c r="D64" s="16">
        <v>5695</v>
      </c>
      <c r="E64" s="16">
        <v>7995</v>
      </c>
      <c r="F64" s="16">
        <v>5</v>
      </c>
      <c r="G64" s="16">
        <v>705</v>
      </c>
      <c r="H64" s="17">
        <v>0.4</v>
      </c>
      <c r="I64" s="17">
        <v>0.56000000000000005</v>
      </c>
      <c r="J64" s="17">
        <v>0</v>
      </c>
      <c r="K64" s="18">
        <v>0.05</v>
      </c>
    </row>
    <row r="65" spans="1:11" x14ac:dyDescent="0.35">
      <c r="A65" s="5" t="s">
        <v>406</v>
      </c>
      <c r="B65" s="8" t="s">
        <v>288</v>
      </c>
      <c r="C65" s="16">
        <v>4320</v>
      </c>
      <c r="D65" s="16">
        <v>1825</v>
      </c>
      <c r="E65" s="16">
        <v>2420</v>
      </c>
      <c r="F65" s="16">
        <v>5</v>
      </c>
      <c r="G65" s="16">
        <v>70</v>
      </c>
      <c r="H65" s="17">
        <v>0.42</v>
      </c>
      <c r="I65" s="17">
        <v>0.56000000000000005</v>
      </c>
      <c r="J65" s="17">
        <v>0</v>
      </c>
      <c r="K65" s="18">
        <v>0.02</v>
      </c>
    </row>
    <row r="66" spans="1:11" x14ac:dyDescent="0.35">
      <c r="A66" s="5" t="s">
        <v>406</v>
      </c>
      <c r="B66" s="8" t="s">
        <v>289</v>
      </c>
      <c r="C66" s="16">
        <v>2605</v>
      </c>
      <c r="D66" s="16">
        <v>1190</v>
      </c>
      <c r="E66" s="16">
        <v>1360</v>
      </c>
      <c r="F66" s="16">
        <v>5</v>
      </c>
      <c r="G66" s="16">
        <v>50</v>
      </c>
      <c r="H66" s="17">
        <v>0.46</v>
      </c>
      <c r="I66" s="17">
        <v>0.52</v>
      </c>
      <c r="J66" s="17">
        <v>0</v>
      </c>
      <c r="K66" s="18">
        <v>0.02</v>
      </c>
    </row>
    <row r="67" spans="1:11" x14ac:dyDescent="0.35">
      <c r="A67" s="5" t="s">
        <v>406</v>
      </c>
      <c r="B67" s="8" t="s">
        <v>290</v>
      </c>
      <c r="C67" s="16">
        <v>83620</v>
      </c>
      <c r="D67" s="16">
        <v>31735</v>
      </c>
      <c r="E67" s="16">
        <v>50645</v>
      </c>
      <c r="F67" s="16">
        <v>60</v>
      </c>
      <c r="G67" s="16">
        <v>1180</v>
      </c>
      <c r="H67" s="17">
        <v>0.38</v>
      </c>
      <c r="I67" s="17">
        <v>0.61</v>
      </c>
      <c r="J67" s="17">
        <v>0</v>
      </c>
      <c r="K67" s="18">
        <v>0.01</v>
      </c>
    </row>
    <row r="68" spans="1:11" x14ac:dyDescent="0.35">
      <c r="A68" s="5" t="s">
        <v>406</v>
      </c>
      <c r="B68" s="8" t="s">
        <v>291</v>
      </c>
      <c r="C68" s="16">
        <v>1915</v>
      </c>
      <c r="D68" s="16">
        <v>895</v>
      </c>
      <c r="E68" s="16">
        <v>965</v>
      </c>
      <c r="F68" s="16">
        <v>5</v>
      </c>
      <c r="G68" s="16">
        <v>50</v>
      </c>
      <c r="H68" s="17">
        <v>0.47</v>
      </c>
      <c r="I68" s="17">
        <v>0.5</v>
      </c>
      <c r="J68" s="17">
        <v>0</v>
      </c>
      <c r="K68" s="18">
        <v>0.03</v>
      </c>
    </row>
    <row r="69" spans="1:11" x14ac:dyDescent="0.35">
      <c r="A69" s="5" t="s">
        <v>406</v>
      </c>
      <c r="B69" s="8" t="s">
        <v>292</v>
      </c>
      <c r="C69" s="16">
        <v>5</v>
      </c>
      <c r="D69" s="16">
        <v>5</v>
      </c>
      <c r="E69" s="16" t="s">
        <v>261</v>
      </c>
      <c r="F69" s="16">
        <v>0</v>
      </c>
      <c r="G69" s="16">
        <v>0</v>
      </c>
      <c r="H69" s="17" t="s">
        <v>261</v>
      </c>
      <c r="I69" s="17" t="s">
        <v>261</v>
      </c>
      <c r="J69" s="17">
        <v>0</v>
      </c>
      <c r="K69" s="18">
        <v>0</v>
      </c>
    </row>
    <row r="70" spans="1:11" x14ac:dyDescent="0.35">
      <c r="A70" s="5" t="s">
        <v>406</v>
      </c>
      <c r="B70" s="8" t="s">
        <v>293</v>
      </c>
      <c r="C70" s="16">
        <v>5180</v>
      </c>
      <c r="D70" s="16">
        <v>3540</v>
      </c>
      <c r="E70" s="16">
        <v>1525</v>
      </c>
      <c r="F70" s="16">
        <v>5</v>
      </c>
      <c r="G70" s="16">
        <v>110</v>
      </c>
      <c r="H70" s="17">
        <v>0.68</v>
      </c>
      <c r="I70" s="17">
        <v>0.28999999999999998</v>
      </c>
      <c r="J70" s="17">
        <v>0</v>
      </c>
      <c r="K70" s="18">
        <v>0.02</v>
      </c>
    </row>
    <row r="71" spans="1:11" x14ac:dyDescent="0.35">
      <c r="A71" s="5" t="s">
        <v>406</v>
      </c>
      <c r="B71" s="8" t="s">
        <v>294</v>
      </c>
      <c r="C71" s="16">
        <v>8235</v>
      </c>
      <c r="D71" s="16">
        <v>3940</v>
      </c>
      <c r="E71" s="16">
        <v>3035</v>
      </c>
      <c r="F71" s="16" t="s">
        <v>261</v>
      </c>
      <c r="G71" s="16">
        <v>1255</v>
      </c>
      <c r="H71" s="17">
        <v>0.48</v>
      </c>
      <c r="I71" s="17">
        <v>0.37</v>
      </c>
      <c r="J71" s="17" t="s">
        <v>261</v>
      </c>
      <c r="K71" s="18" t="s">
        <v>261</v>
      </c>
    </row>
    <row r="72" spans="1:11" x14ac:dyDescent="0.35">
      <c r="A72" s="5" t="s">
        <v>406</v>
      </c>
      <c r="B72" s="8" t="s">
        <v>295</v>
      </c>
      <c r="C72" s="16">
        <v>5195</v>
      </c>
      <c r="D72" s="16">
        <v>2480</v>
      </c>
      <c r="E72" s="16">
        <v>2565</v>
      </c>
      <c r="F72" s="16">
        <v>5</v>
      </c>
      <c r="G72" s="16">
        <v>145</v>
      </c>
      <c r="H72" s="17">
        <v>0.48</v>
      </c>
      <c r="I72" s="17">
        <v>0.49</v>
      </c>
      <c r="J72" s="17">
        <v>0</v>
      </c>
      <c r="K72" s="18">
        <v>0.03</v>
      </c>
    </row>
    <row r="73" spans="1:11" x14ac:dyDescent="0.35">
      <c r="A73" s="5" t="s">
        <v>406</v>
      </c>
      <c r="B73" s="8" t="s">
        <v>296</v>
      </c>
      <c r="C73" s="16">
        <v>1960</v>
      </c>
      <c r="D73" s="16">
        <v>870</v>
      </c>
      <c r="E73" s="16">
        <v>990</v>
      </c>
      <c r="F73" s="16" t="s">
        <v>261</v>
      </c>
      <c r="G73" s="16">
        <v>100</v>
      </c>
      <c r="H73" s="17">
        <v>0.44</v>
      </c>
      <c r="I73" s="17">
        <v>0.5</v>
      </c>
      <c r="J73" s="17" t="s">
        <v>261</v>
      </c>
      <c r="K73" s="18" t="s">
        <v>261</v>
      </c>
    </row>
    <row r="74" spans="1:11" x14ac:dyDescent="0.35">
      <c r="A74" s="5" t="s">
        <v>406</v>
      </c>
      <c r="B74" s="8" t="s">
        <v>298</v>
      </c>
      <c r="C74" s="16">
        <v>1145</v>
      </c>
      <c r="D74" s="16">
        <v>495</v>
      </c>
      <c r="E74" s="16">
        <v>595</v>
      </c>
      <c r="F74" s="16">
        <v>5</v>
      </c>
      <c r="G74" s="16">
        <v>55</v>
      </c>
      <c r="H74" s="17">
        <v>0.43</v>
      </c>
      <c r="I74" s="17">
        <v>0.52</v>
      </c>
      <c r="J74" s="17">
        <v>0</v>
      </c>
      <c r="K74" s="18">
        <v>0.05</v>
      </c>
    </row>
    <row r="75" spans="1:11" x14ac:dyDescent="0.35">
      <c r="A75" s="5" t="s">
        <v>406</v>
      </c>
      <c r="B75" s="8" t="s">
        <v>299</v>
      </c>
      <c r="C75" s="16">
        <v>1780</v>
      </c>
      <c r="D75" s="16">
        <v>950</v>
      </c>
      <c r="E75" s="16">
        <v>545</v>
      </c>
      <c r="F75" s="16">
        <v>180</v>
      </c>
      <c r="G75" s="16">
        <v>105</v>
      </c>
      <c r="H75" s="17">
        <v>0.53</v>
      </c>
      <c r="I75" s="17">
        <v>0.31</v>
      </c>
      <c r="J75" s="17">
        <v>0.1</v>
      </c>
      <c r="K75" s="18">
        <v>0.06</v>
      </c>
    </row>
    <row r="76" spans="1:11" x14ac:dyDescent="0.35">
      <c r="A76" s="5" t="s">
        <v>406</v>
      </c>
      <c r="B76" s="8" t="s">
        <v>297</v>
      </c>
      <c r="C76" s="16">
        <v>535</v>
      </c>
      <c r="D76" s="16">
        <v>180</v>
      </c>
      <c r="E76" s="16">
        <v>310</v>
      </c>
      <c r="F76" s="16">
        <v>0</v>
      </c>
      <c r="G76" s="16">
        <v>40</v>
      </c>
      <c r="H76" s="17">
        <v>0.34</v>
      </c>
      <c r="I76" s="17">
        <v>0.57999999999999996</v>
      </c>
      <c r="J76" s="17">
        <v>0</v>
      </c>
      <c r="K76" s="18">
        <v>0.08</v>
      </c>
    </row>
    <row r="78" spans="1:11" x14ac:dyDescent="0.35">
      <c r="A78" s="4" t="s">
        <v>494</v>
      </c>
    </row>
    <row r="79" spans="1:11" ht="31" x14ac:dyDescent="0.35">
      <c r="A79" s="9" t="s">
        <v>393</v>
      </c>
      <c r="B79" s="10" t="s">
        <v>470</v>
      </c>
      <c r="C79" s="10" t="s">
        <v>471</v>
      </c>
      <c r="D79" s="10" t="s">
        <v>488</v>
      </c>
      <c r="E79" s="10" t="s">
        <v>489</v>
      </c>
      <c r="F79" s="10" t="s">
        <v>490</v>
      </c>
      <c r="G79" s="10" t="s">
        <v>491</v>
      </c>
      <c r="H79" s="10" t="s">
        <v>272</v>
      </c>
      <c r="I79" s="10" t="s">
        <v>273</v>
      </c>
      <c r="J79" s="10" t="s">
        <v>492</v>
      </c>
      <c r="K79" s="11" t="s">
        <v>446</v>
      </c>
    </row>
    <row r="80" spans="1:11" x14ac:dyDescent="0.35">
      <c r="A80" s="66" t="s">
        <v>404</v>
      </c>
      <c r="B80" s="67" t="s">
        <v>474</v>
      </c>
      <c r="C80" s="68">
        <v>188970</v>
      </c>
      <c r="D80" s="68">
        <v>105760</v>
      </c>
      <c r="E80" s="68">
        <v>78910</v>
      </c>
      <c r="F80" s="68">
        <v>70</v>
      </c>
      <c r="G80" s="68">
        <v>4225</v>
      </c>
      <c r="H80" s="69">
        <v>0.56000000000000005</v>
      </c>
      <c r="I80" s="69">
        <v>0.42</v>
      </c>
      <c r="J80" s="69">
        <v>0</v>
      </c>
      <c r="K80" s="70">
        <v>0.02</v>
      </c>
    </row>
    <row r="81" spans="1:11" x14ac:dyDescent="0.35">
      <c r="A81" s="5" t="s">
        <v>404</v>
      </c>
      <c r="B81" s="8" t="s">
        <v>475</v>
      </c>
      <c r="C81" s="16">
        <v>27235</v>
      </c>
      <c r="D81" s="16">
        <v>12160</v>
      </c>
      <c r="E81" s="16">
        <v>14520</v>
      </c>
      <c r="F81" s="16">
        <v>25</v>
      </c>
      <c r="G81" s="16">
        <v>535</v>
      </c>
      <c r="H81" s="17">
        <v>0.45</v>
      </c>
      <c r="I81" s="17">
        <v>0.53</v>
      </c>
      <c r="J81" s="17">
        <v>0</v>
      </c>
      <c r="K81" s="18">
        <v>0.02</v>
      </c>
    </row>
    <row r="82" spans="1:11" x14ac:dyDescent="0.35">
      <c r="A82" s="5" t="s">
        <v>404</v>
      </c>
      <c r="B82" s="8" t="s">
        <v>476</v>
      </c>
      <c r="C82" s="16">
        <v>83185</v>
      </c>
      <c r="D82" s="16">
        <v>36960</v>
      </c>
      <c r="E82" s="16">
        <v>43695</v>
      </c>
      <c r="F82" s="16">
        <v>15</v>
      </c>
      <c r="G82" s="16">
        <v>2515</v>
      </c>
      <c r="H82" s="17">
        <v>0.44</v>
      </c>
      <c r="I82" s="17">
        <v>0.53</v>
      </c>
      <c r="J82" s="17">
        <v>0</v>
      </c>
      <c r="K82" s="18">
        <v>0.03</v>
      </c>
    </row>
    <row r="83" spans="1:11" x14ac:dyDescent="0.35">
      <c r="A83" s="5" t="s">
        <v>404</v>
      </c>
      <c r="B83" s="8" t="s">
        <v>477</v>
      </c>
      <c r="C83" s="16">
        <v>26765</v>
      </c>
      <c r="D83" s="16">
        <v>19670</v>
      </c>
      <c r="E83" s="16">
        <v>6490</v>
      </c>
      <c r="F83" s="16">
        <v>5</v>
      </c>
      <c r="G83" s="16">
        <v>605</v>
      </c>
      <c r="H83" s="17">
        <v>0.73</v>
      </c>
      <c r="I83" s="17">
        <v>0.24</v>
      </c>
      <c r="J83" s="17">
        <v>0</v>
      </c>
      <c r="K83" s="18">
        <v>0.02</v>
      </c>
    </row>
    <row r="84" spans="1:11" x14ac:dyDescent="0.35">
      <c r="A84" s="5" t="s">
        <v>404</v>
      </c>
      <c r="B84" s="8" t="s">
        <v>478</v>
      </c>
      <c r="C84" s="16">
        <v>51780</v>
      </c>
      <c r="D84" s="16">
        <v>36975</v>
      </c>
      <c r="E84" s="16">
        <v>14205</v>
      </c>
      <c r="F84" s="16">
        <v>30</v>
      </c>
      <c r="G84" s="16">
        <v>570</v>
      </c>
      <c r="H84" s="17">
        <v>0.71</v>
      </c>
      <c r="I84" s="17">
        <v>0.27</v>
      </c>
      <c r="J84" s="17">
        <v>0</v>
      </c>
      <c r="K84" s="18">
        <v>0.01</v>
      </c>
    </row>
    <row r="85" spans="1:11" x14ac:dyDescent="0.35">
      <c r="A85" s="66" t="s">
        <v>404</v>
      </c>
      <c r="B85" s="67" t="s">
        <v>479</v>
      </c>
      <c r="C85" s="68">
        <v>21955</v>
      </c>
      <c r="D85" s="68">
        <v>7365</v>
      </c>
      <c r="E85" s="68">
        <v>12435</v>
      </c>
      <c r="F85" s="68">
        <v>5</v>
      </c>
      <c r="G85" s="68">
        <v>2150</v>
      </c>
      <c r="H85" s="69">
        <v>0.34</v>
      </c>
      <c r="I85" s="69">
        <v>0.56999999999999995</v>
      </c>
      <c r="J85" s="69">
        <v>0</v>
      </c>
      <c r="K85" s="70">
        <v>0.1</v>
      </c>
    </row>
    <row r="86" spans="1:11" x14ac:dyDescent="0.35">
      <c r="A86" s="5" t="s">
        <v>404</v>
      </c>
      <c r="B86" s="8" t="s">
        <v>480</v>
      </c>
      <c r="C86" s="16">
        <v>20905</v>
      </c>
      <c r="D86" s="16">
        <v>6975</v>
      </c>
      <c r="E86" s="16">
        <v>11870</v>
      </c>
      <c r="F86" s="16">
        <v>5</v>
      </c>
      <c r="G86" s="16">
        <v>2055</v>
      </c>
      <c r="H86" s="17">
        <v>0.33</v>
      </c>
      <c r="I86" s="17">
        <v>0.56999999999999995</v>
      </c>
      <c r="J86" s="17">
        <v>0</v>
      </c>
      <c r="K86" s="18">
        <v>0.1</v>
      </c>
    </row>
    <row r="87" spans="1:11" x14ac:dyDescent="0.35">
      <c r="A87" s="5" t="s">
        <v>404</v>
      </c>
      <c r="B87" s="8" t="s">
        <v>481</v>
      </c>
      <c r="C87" s="16">
        <v>1045</v>
      </c>
      <c r="D87" s="16">
        <v>390</v>
      </c>
      <c r="E87" s="16">
        <v>565</v>
      </c>
      <c r="F87" s="16">
        <v>0</v>
      </c>
      <c r="G87" s="16">
        <v>95</v>
      </c>
      <c r="H87" s="17">
        <v>0.37</v>
      </c>
      <c r="I87" s="17">
        <v>0.54</v>
      </c>
      <c r="J87" s="17">
        <v>0</v>
      </c>
      <c r="K87" s="18">
        <v>0.09</v>
      </c>
    </row>
    <row r="88" spans="1:11" x14ac:dyDescent="0.35">
      <c r="A88" s="66" t="s">
        <v>404</v>
      </c>
      <c r="B88" s="67" t="s">
        <v>482</v>
      </c>
      <c r="C88" s="68">
        <v>115170</v>
      </c>
      <c r="D88" s="68">
        <v>39415</v>
      </c>
      <c r="E88" s="68">
        <v>72155</v>
      </c>
      <c r="F88" s="68">
        <v>60</v>
      </c>
      <c r="G88" s="68">
        <v>3535</v>
      </c>
      <c r="H88" s="69">
        <v>0.34</v>
      </c>
      <c r="I88" s="69">
        <v>0.63</v>
      </c>
      <c r="J88" s="69">
        <v>0</v>
      </c>
      <c r="K88" s="70">
        <v>0.03</v>
      </c>
    </row>
    <row r="89" spans="1:11" x14ac:dyDescent="0.35">
      <c r="A89" s="5" t="s">
        <v>404</v>
      </c>
      <c r="B89" s="8" t="s">
        <v>483</v>
      </c>
      <c r="C89" s="16">
        <v>61480</v>
      </c>
      <c r="D89" s="16">
        <v>20800</v>
      </c>
      <c r="E89" s="16">
        <v>38445</v>
      </c>
      <c r="F89" s="16">
        <v>35</v>
      </c>
      <c r="G89" s="16">
        <v>2195</v>
      </c>
      <c r="H89" s="17">
        <v>0.34</v>
      </c>
      <c r="I89" s="17">
        <v>0.63</v>
      </c>
      <c r="J89" s="17">
        <v>0</v>
      </c>
      <c r="K89" s="18">
        <v>0.04</v>
      </c>
    </row>
    <row r="90" spans="1:11" x14ac:dyDescent="0.35">
      <c r="A90" s="5" t="s">
        <v>404</v>
      </c>
      <c r="B90" s="8" t="s">
        <v>484</v>
      </c>
      <c r="C90" s="16">
        <v>47400</v>
      </c>
      <c r="D90" s="16">
        <v>16325</v>
      </c>
      <c r="E90" s="16">
        <v>29950</v>
      </c>
      <c r="F90" s="16">
        <v>20</v>
      </c>
      <c r="G90" s="16">
        <v>1105</v>
      </c>
      <c r="H90" s="17">
        <v>0.34</v>
      </c>
      <c r="I90" s="17">
        <v>0.63</v>
      </c>
      <c r="J90" s="17">
        <v>0</v>
      </c>
      <c r="K90" s="18">
        <v>0.02</v>
      </c>
    </row>
    <row r="91" spans="1:11" x14ac:dyDescent="0.35">
      <c r="A91" s="5" t="s">
        <v>404</v>
      </c>
      <c r="B91" s="8" t="s">
        <v>485</v>
      </c>
      <c r="C91" s="16">
        <v>6290</v>
      </c>
      <c r="D91" s="16">
        <v>2290</v>
      </c>
      <c r="E91" s="16">
        <v>3760</v>
      </c>
      <c r="F91" s="16">
        <v>5</v>
      </c>
      <c r="G91" s="16">
        <v>235</v>
      </c>
      <c r="H91" s="17">
        <v>0.36</v>
      </c>
      <c r="I91" s="17">
        <v>0.6</v>
      </c>
      <c r="J91" s="17">
        <v>0</v>
      </c>
      <c r="K91" s="18">
        <v>0.04</v>
      </c>
    </row>
    <row r="92" spans="1:11" x14ac:dyDescent="0.35">
      <c r="A92" s="66" t="s">
        <v>405</v>
      </c>
      <c r="B92" s="67" t="s">
        <v>474</v>
      </c>
      <c r="C92" s="68">
        <v>68155</v>
      </c>
      <c r="D92" s="68">
        <v>29625</v>
      </c>
      <c r="E92" s="68">
        <v>36345</v>
      </c>
      <c r="F92" s="68">
        <v>0</v>
      </c>
      <c r="G92" s="68">
        <v>2185</v>
      </c>
      <c r="H92" s="69">
        <v>0.43</v>
      </c>
      <c r="I92" s="69">
        <v>0.53</v>
      </c>
      <c r="J92" s="69">
        <v>0</v>
      </c>
      <c r="K92" s="70">
        <v>0.03</v>
      </c>
    </row>
    <row r="93" spans="1:11" x14ac:dyDescent="0.35">
      <c r="A93" s="5" t="s">
        <v>405</v>
      </c>
      <c r="B93" s="8" t="s">
        <v>475</v>
      </c>
      <c r="C93" s="16">
        <v>14055</v>
      </c>
      <c r="D93" s="16">
        <v>5155</v>
      </c>
      <c r="E93" s="16">
        <v>8525</v>
      </c>
      <c r="F93" s="16">
        <v>0</v>
      </c>
      <c r="G93" s="16">
        <v>375</v>
      </c>
      <c r="H93" s="17">
        <v>0.37</v>
      </c>
      <c r="I93" s="17">
        <v>0.61</v>
      </c>
      <c r="J93" s="17">
        <v>0</v>
      </c>
      <c r="K93" s="18">
        <v>0.03</v>
      </c>
    </row>
    <row r="94" spans="1:11" x14ac:dyDescent="0.35">
      <c r="A94" s="5" t="s">
        <v>405</v>
      </c>
      <c r="B94" s="8" t="s">
        <v>476</v>
      </c>
      <c r="C94" s="16">
        <v>29010</v>
      </c>
      <c r="D94" s="16">
        <v>9980</v>
      </c>
      <c r="E94" s="16">
        <v>17820</v>
      </c>
      <c r="F94" s="16">
        <v>0</v>
      </c>
      <c r="G94" s="16">
        <v>1210</v>
      </c>
      <c r="H94" s="17">
        <v>0.34</v>
      </c>
      <c r="I94" s="17">
        <v>0.61</v>
      </c>
      <c r="J94" s="17">
        <v>0</v>
      </c>
      <c r="K94" s="18">
        <v>0.04</v>
      </c>
    </row>
    <row r="95" spans="1:11" x14ac:dyDescent="0.35">
      <c r="A95" s="5" t="s">
        <v>405</v>
      </c>
      <c r="B95" s="8" t="s">
        <v>477</v>
      </c>
      <c r="C95" s="16">
        <v>11445</v>
      </c>
      <c r="D95" s="16">
        <v>7360</v>
      </c>
      <c r="E95" s="16">
        <v>3740</v>
      </c>
      <c r="F95" s="16">
        <v>0</v>
      </c>
      <c r="G95" s="16">
        <v>340</v>
      </c>
      <c r="H95" s="17">
        <v>0.64</v>
      </c>
      <c r="I95" s="17">
        <v>0.33</v>
      </c>
      <c r="J95" s="17">
        <v>0</v>
      </c>
      <c r="K95" s="18">
        <v>0.03</v>
      </c>
    </row>
    <row r="96" spans="1:11" x14ac:dyDescent="0.35">
      <c r="A96" s="5" t="s">
        <v>405</v>
      </c>
      <c r="B96" s="8" t="s">
        <v>478</v>
      </c>
      <c r="C96" s="16">
        <v>13645</v>
      </c>
      <c r="D96" s="16">
        <v>7130</v>
      </c>
      <c r="E96" s="16">
        <v>6255</v>
      </c>
      <c r="F96" s="16">
        <v>0</v>
      </c>
      <c r="G96" s="16">
        <v>260</v>
      </c>
      <c r="H96" s="17">
        <v>0.52</v>
      </c>
      <c r="I96" s="17">
        <v>0.46</v>
      </c>
      <c r="J96" s="17">
        <v>0</v>
      </c>
      <c r="K96" s="18">
        <v>0.02</v>
      </c>
    </row>
    <row r="97" spans="1:11" x14ac:dyDescent="0.35">
      <c r="A97" s="66" t="s">
        <v>405</v>
      </c>
      <c r="B97" s="67" t="s">
        <v>479</v>
      </c>
      <c r="C97" s="68">
        <v>7555</v>
      </c>
      <c r="D97" s="68">
        <v>1670</v>
      </c>
      <c r="E97" s="68">
        <v>4440</v>
      </c>
      <c r="F97" s="68">
        <v>0</v>
      </c>
      <c r="G97" s="68">
        <v>1445</v>
      </c>
      <c r="H97" s="69">
        <v>0.22</v>
      </c>
      <c r="I97" s="69">
        <v>0.59</v>
      </c>
      <c r="J97" s="69">
        <v>0</v>
      </c>
      <c r="K97" s="70">
        <v>0.19</v>
      </c>
    </row>
    <row r="98" spans="1:11" x14ac:dyDescent="0.35">
      <c r="A98" s="5" t="s">
        <v>405</v>
      </c>
      <c r="B98" s="8" t="s">
        <v>480</v>
      </c>
      <c r="C98" s="16">
        <v>7185</v>
      </c>
      <c r="D98" s="16">
        <v>1555</v>
      </c>
      <c r="E98" s="16">
        <v>4240</v>
      </c>
      <c r="F98" s="16">
        <v>0</v>
      </c>
      <c r="G98" s="16">
        <v>1390</v>
      </c>
      <c r="H98" s="17">
        <v>0.22</v>
      </c>
      <c r="I98" s="17">
        <v>0.59</v>
      </c>
      <c r="J98" s="17">
        <v>0</v>
      </c>
      <c r="K98" s="18">
        <v>0.19</v>
      </c>
    </row>
    <row r="99" spans="1:11" x14ac:dyDescent="0.35">
      <c r="A99" s="5" t="s">
        <v>405</v>
      </c>
      <c r="B99" s="8" t="s">
        <v>481</v>
      </c>
      <c r="C99" s="16">
        <v>370</v>
      </c>
      <c r="D99" s="16">
        <v>110</v>
      </c>
      <c r="E99" s="16">
        <v>200</v>
      </c>
      <c r="F99" s="16">
        <v>0</v>
      </c>
      <c r="G99" s="16">
        <v>55</v>
      </c>
      <c r="H99" s="17">
        <v>0.3</v>
      </c>
      <c r="I99" s="17">
        <v>0.54</v>
      </c>
      <c r="J99" s="17">
        <v>0</v>
      </c>
      <c r="K99" s="18">
        <v>0.15</v>
      </c>
    </row>
    <row r="100" spans="1:11" x14ac:dyDescent="0.35">
      <c r="A100" s="66" t="s">
        <v>405</v>
      </c>
      <c r="B100" s="67" t="s">
        <v>482</v>
      </c>
      <c r="C100" s="68">
        <v>31550</v>
      </c>
      <c r="D100" s="68">
        <v>7685</v>
      </c>
      <c r="E100" s="68">
        <v>21510</v>
      </c>
      <c r="F100" s="68">
        <v>0</v>
      </c>
      <c r="G100" s="68">
        <v>2355</v>
      </c>
      <c r="H100" s="69">
        <v>0.24</v>
      </c>
      <c r="I100" s="69">
        <v>0.68</v>
      </c>
      <c r="J100" s="69">
        <v>0</v>
      </c>
      <c r="K100" s="70">
        <v>7.0000000000000007E-2</v>
      </c>
    </row>
    <row r="101" spans="1:11" x14ac:dyDescent="0.35">
      <c r="A101" s="5" t="s">
        <v>405</v>
      </c>
      <c r="B101" s="8" t="s">
        <v>483</v>
      </c>
      <c r="C101" s="16">
        <v>17310</v>
      </c>
      <c r="D101" s="16">
        <v>3780</v>
      </c>
      <c r="E101" s="16">
        <v>12020</v>
      </c>
      <c r="F101" s="16">
        <v>0</v>
      </c>
      <c r="G101" s="16">
        <v>1510</v>
      </c>
      <c r="H101" s="17">
        <v>0.22</v>
      </c>
      <c r="I101" s="17">
        <v>0.69</v>
      </c>
      <c r="J101" s="17">
        <v>0</v>
      </c>
      <c r="K101" s="18">
        <v>0.09</v>
      </c>
    </row>
    <row r="102" spans="1:11" x14ac:dyDescent="0.35">
      <c r="A102" s="5" t="s">
        <v>405</v>
      </c>
      <c r="B102" s="8" t="s">
        <v>484</v>
      </c>
      <c r="C102" s="16">
        <v>12100</v>
      </c>
      <c r="D102" s="16">
        <v>3350</v>
      </c>
      <c r="E102" s="16">
        <v>8060</v>
      </c>
      <c r="F102" s="16">
        <v>0</v>
      </c>
      <c r="G102" s="16">
        <v>690</v>
      </c>
      <c r="H102" s="17">
        <v>0.28000000000000003</v>
      </c>
      <c r="I102" s="17">
        <v>0.67</v>
      </c>
      <c r="J102" s="17">
        <v>0</v>
      </c>
      <c r="K102" s="18">
        <v>0.06</v>
      </c>
    </row>
    <row r="103" spans="1:11" x14ac:dyDescent="0.35">
      <c r="A103" s="5" t="s">
        <v>405</v>
      </c>
      <c r="B103" s="8" t="s">
        <v>485</v>
      </c>
      <c r="C103" s="16">
        <v>2140</v>
      </c>
      <c r="D103" s="16">
        <v>550</v>
      </c>
      <c r="E103" s="16">
        <v>1430</v>
      </c>
      <c r="F103" s="16">
        <v>0</v>
      </c>
      <c r="G103" s="16">
        <v>155</v>
      </c>
      <c r="H103" s="17">
        <v>0.26</v>
      </c>
      <c r="I103" s="17">
        <v>0.67</v>
      </c>
      <c r="J103" s="17">
        <v>0</v>
      </c>
      <c r="K103" s="18">
        <v>7.0000000000000007E-2</v>
      </c>
    </row>
    <row r="104" spans="1:11" x14ac:dyDescent="0.35">
      <c r="A104" s="66" t="s">
        <v>406</v>
      </c>
      <c r="B104" s="67" t="s">
        <v>474</v>
      </c>
      <c r="C104" s="68">
        <v>120815</v>
      </c>
      <c r="D104" s="68">
        <v>76135</v>
      </c>
      <c r="E104" s="68">
        <v>42565</v>
      </c>
      <c r="F104" s="68">
        <v>70</v>
      </c>
      <c r="G104" s="68">
        <v>2040</v>
      </c>
      <c r="H104" s="69">
        <v>0.63</v>
      </c>
      <c r="I104" s="69">
        <v>0.35</v>
      </c>
      <c r="J104" s="69">
        <v>0</v>
      </c>
      <c r="K104" s="70">
        <v>0.02</v>
      </c>
    </row>
    <row r="105" spans="1:11" x14ac:dyDescent="0.35">
      <c r="A105" s="5" t="s">
        <v>406</v>
      </c>
      <c r="B105" s="8" t="s">
        <v>475</v>
      </c>
      <c r="C105" s="16">
        <v>13180</v>
      </c>
      <c r="D105" s="16">
        <v>7005</v>
      </c>
      <c r="E105" s="16">
        <v>5995</v>
      </c>
      <c r="F105" s="16">
        <v>25</v>
      </c>
      <c r="G105" s="16">
        <v>160</v>
      </c>
      <c r="H105" s="17">
        <v>0.53</v>
      </c>
      <c r="I105" s="17">
        <v>0.45</v>
      </c>
      <c r="J105" s="17">
        <v>0</v>
      </c>
      <c r="K105" s="18">
        <v>0.01</v>
      </c>
    </row>
    <row r="106" spans="1:11" x14ac:dyDescent="0.35">
      <c r="A106" s="5" t="s">
        <v>406</v>
      </c>
      <c r="B106" s="8" t="s">
        <v>476</v>
      </c>
      <c r="C106" s="16">
        <v>54175</v>
      </c>
      <c r="D106" s="16">
        <v>26985</v>
      </c>
      <c r="E106" s="16">
        <v>25875</v>
      </c>
      <c r="F106" s="16">
        <v>15</v>
      </c>
      <c r="G106" s="16">
        <v>1305</v>
      </c>
      <c r="H106" s="17">
        <v>0.5</v>
      </c>
      <c r="I106" s="17">
        <v>0.48</v>
      </c>
      <c r="J106" s="17">
        <v>0</v>
      </c>
      <c r="K106" s="18">
        <v>0.02</v>
      </c>
    </row>
    <row r="107" spans="1:11" x14ac:dyDescent="0.35">
      <c r="A107" s="5" t="s">
        <v>406</v>
      </c>
      <c r="B107" s="8" t="s">
        <v>477</v>
      </c>
      <c r="C107" s="16">
        <v>15320</v>
      </c>
      <c r="D107" s="16">
        <v>12310</v>
      </c>
      <c r="E107" s="16">
        <v>2745</v>
      </c>
      <c r="F107" s="16">
        <v>5</v>
      </c>
      <c r="G107" s="16">
        <v>260</v>
      </c>
      <c r="H107" s="17">
        <v>0.8</v>
      </c>
      <c r="I107" s="17">
        <v>0.18</v>
      </c>
      <c r="J107" s="17">
        <v>0</v>
      </c>
      <c r="K107" s="18">
        <v>0.02</v>
      </c>
    </row>
    <row r="108" spans="1:11" x14ac:dyDescent="0.35">
      <c r="A108" s="5" t="s">
        <v>406</v>
      </c>
      <c r="B108" s="8" t="s">
        <v>478</v>
      </c>
      <c r="C108" s="16">
        <v>38135</v>
      </c>
      <c r="D108" s="16">
        <v>29840</v>
      </c>
      <c r="E108" s="16">
        <v>7950</v>
      </c>
      <c r="F108" s="16">
        <v>30</v>
      </c>
      <c r="G108" s="16">
        <v>315</v>
      </c>
      <c r="H108" s="17">
        <v>0.78</v>
      </c>
      <c r="I108" s="17">
        <v>0.21</v>
      </c>
      <c r="J108" s="17">
        <v>0</v>
      </c>
      <c r="K108" s="18">
        <v>0.01</v>
      </c>
    </row>
    <row r="109" spans="1:11" x14ac:dyDescent="0.35">
      <c r="A109" s="66" t="s">
        <v>406</v>
      </c>
      <c r="B109" s="67" t="s">
        <v>479</v>
      </c>
      <c r="C109" s="68">
        <v>14400</v>
      </c>
      <c r="D109" s="68">
        <v>5695</v>
      </c>
      <c r="E109" s="68">
        <v>7995</v>
      </c>
      <c r="F109" s="68">
        <v>5</v>
      </c>
      <c r="G109" s="68">
        <v>705</v>
      </c>
      <c r="H109" s="69">
        <v>0.4</v>
      </c>
      <c r="I109" s="69">
        <v>0.56000000000000005</v>
      </c>
      <c r="J109" s="69">
        <v>0</v>
      </c>
      <c r="K109" s="70">
        <v>0.05</v>
      </c>
    </row>
    <row r="110" spans="1:11" x14ac:dyDescent="0.35">
      <c r="A110" s="5" t="s">
        <v>406</v>
      </c>
      <c r="B110" s="8" t="s">
        <v>480</v>
      </c>
      <c r="C110" s="16">
        <v>13720</v>
      </c>
      <c r="D110" s="16">
        <v>5415</v>
      </c>
      <c r="E110" s="16">
        <v>7630</v>
      </c>
      <c r="F110" s="16">
        <v>5</v>
      </c>
      <c r="G110" s="16">
        <v>665</v>
      </c>
      <c r="H110" s="17">
        <v>0.39</v>
      </c>
      <c r="I110" s="17">
        <v>0.56000000000000005</v>
      </c>
      <c r="J110" s="17">
        <v>0</v>
      </c>
      <c r="K110" s="18">
        <v>0.05</v>
      </c>
    </row>
    <row r="111" spans="1:11" x14ac:dyDescent="0.35">
      <c r="A111" s="5" t="s">
        <v>406</v>
      </c>
      <c r="B111" s="8" t="s">
        <v>481</v>
      </c>
      <c r="C111" s="16">
        <v>680</v>
      </c>
      <c r="D111" s="16">
        <v>280</v>
      </c>
      <c r="E111" s="16">
        <v>360</v>
      </c>
      <c r="F111" s="16">
        <v>0</v>
      </c>
      <c r="G111" s="16">
        <v>35</v>
      </c>
      <c r="H111" s="17">
        <v>0.41</v>
      </c>
      <c r="I111" s="17">
        <v>0.53</v>
      </c>
      <c r="J111" s="17">
        <v>0</v>
      </c>
      <c r="K111" s="18">
        <v>0.05</v>
      </c>
    </row>
    <row r="112" spans="1:11" x14ac:dyDescent="0.35">
      <c r="A112" s="66" t="s">
        <v>406</v>
      </c>
      <c r="B112" s="67" t="s">
        <v>482</v>
      </c>
      <c r="C112" s="68">
        <v>83620</v>
      </c>
      <c r="D112" s="68">
        <v>31735</v>
      </c>
      <c r="E112" s="68">
        <v>50645</v>
      </c>
      <c r="F112" s="68">
        <v>60</v>
      </c>
      <c r="G112" s="68">
        <v>1180</v>
      </c>
      <c r="H112" s="69">
        <v>0.38</v>
      </c>
      <c r="I112" s="69">
        <v>0.61</v>
      </c>
      <c r="J112" s="69">
        <v>0</v>
      </c>
      <c r="K112" s="70">
        <v>0.01</v>
      </c>
    </row>
    <row r="113" spans="1:11" x14ac:dyDescent="0.35">
      <c r="A113" s="5" t="s">
        <v>406</v>
      </c>
      <c r="B113" s="8" t="s">
        <v>483</v>
      </c>
      <c r="C113" s="16">
        <v>44170</v>
      </c>
      <c r="D113" s="16">
        <v>17020</v>
      </c>
      <c r="E113" s="16">
        <v>26425</v>
      </c>
      <c r="F113" s="16">
        <v>35</v>
      </c>
      <c r="G113" s="16">
        <v>685</v>
      </c>
      <c r="H113" s="17">
        <v>0.39</v>
      </c>
      <c r="I113" s="17">
        <v>0.6</v>
      </c>
      <c r="J113" s="17">
        <v>0</v>
      </c>
      <c r="K113" s="18">
        <v>0.02</v>
      </c>
    </row>
    <row r="114" spans="1:11" x14ac:dyDescent="0.35">
      <c r="A114" s="5" t="s">
        <v>406</v>
      </c>
      <c r="B114" s="8" t="s">
        <v>484</v>
      </c>
      <c r="C114" s="16">
        <v>35300</v>
      </c>
      <c r="D114" s="16">
        <v>12975</v>
      </c>
      <c r="E114" s="16">
        <v>21890</v>
      </c>
      <c r="F114" s="16">
        <v>20</v>
      </c>
      <c r="G114" s="16">
        <v>415</v>
      </c>
      <c r="H114" s="17">
        <v>0.37</v>
      </c>
      <c r="I114" s="17">
        <v>0.62</v>
      </c>
      <c r="J114" s="17">
        <v>0</v>
      </c>
      <c r="K114" s="18">
        <v>0.01</v>
      </c>
    </row>
    <row r="115" spans="1:11" x14ac:dyDescent="0.35">
      <c r="A115" s="5" t="s">
        <v>406</v>
      </c>
      <c r="B115" s="8" t="s">
        <v>485</v>
      </c>
      <c r="C115" s="16">
        <v>4150</v>
      </c>
      <c r="D115" s="16">
        <v>1735</v>
      </c>
      <c r="E115" s="16">
        <v>2330</v>
      </c>
      <c r="F115" s="16">
        <v>5</v>
      </c>
      <c r="G115" s="16">
        <v>80</v>
      </c>
      <c r="H115" s="17">
        <v>0.42</v>
      </c>
      <c r="I115" s="17">
        <v>0.56000000000000005</v>
      </c>
      <c r="J115" s="17">
        <v>0</v>
      </c>
      <c r="K115" s="18">
        <v>0.02</v>
      </c>
    </row>
    <row r="116" spans="1:11" x14ac:dyDescent="0.35">
      <c r="A116" t="s">
        <v>38</v>
      </c>
      <c r="B116" t="s">
        <v>39</v>
      </c>
    </row>
    <row r="117" spans="1:11" x14ac:dyDescent="0.35">
      <c r="A117" t="s">
        <v>58</v>
      </c>
      <c r="B117" t="s">
        <v>59</v>
      </c>
    </row>
    <row r="118" spans="1:11" x14ac:dyDescent="0.35">
      <c r="A118" t="s">
        <v>66</v>
      </c>
      <c r="B118" t="s">
        <v>67</v>
      </c>
    </row>
    <row r="119" spans="1:11" x14ac:dyDescent="0.35">
      <c r="A119" t="s">
        <v>138</v>
      </c>
      <c r="B119" t="s">
        <v>139</v>
      </c>
    </row>
    <row r="120" spans="1:11" x14ac:dyDescent="0.35">
      <c r="A120" t="s">
        <v>154</v>
      </c>
      <c r="B120" t="s">
        <v>155</v>
      </c>
    </row>
    <row r="121" spans="1:11" x14ac:dyDescent="0.35">
      <c r="A121" t="s">
        <v>156</v>
      </c>
      <c r="B121" t="s">
        <v>157</v>
      </c>
    </row>
    <row r="122" spans="1:11" x14ac:dyDescent="0.35">
      <c r="A122" t="s">
        <v>162</v>
      </c>
      <c r="B122" t="s">
        <v>163</v>
      </c>
    </row>
  </sheetData>
  <conditionalFormatting sqref="H8:K76 H80:K115">
    <cfRule type="dataBar" priority="1">
      <dataBar>
        <cfvo type="num" val="0"/>
        <cfvo type="num" val="1"/>
        <color theme="7" tint="0.39997558519241921"/>
      </dataBar>
      <extLst>
        <ext xmlns:x14="http://schemas.microsoft.com/office/spreadsheetml/2009/9/main" uri="{B025F937-C7B1-47D3-B67F-A62EFF666E3E}">
          <x14:id>{AAC20225-C524-4DBD-B6D3-4C84A20D089C}</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AAC20225-C524-4DBD-B6D3-4C84A20D089C}">
            <x14:dataBar minLength="0" maxLength="100" gradient="0">
              <x14:cfvo type="num">
                <xm:f>0</xm:f>
              </x14:cfvo>
              <x14:cfvo type="num">
                <xm:f>1</xm:f>
              </x14:cfvo>
              <x14:negativeFillColor rgb="FFFF0000"/>
              <x14:axisColor rgb="FF000000"/>
            </x14:dataBar>
          </x14:cfRule>
          <xm:sqref>H8:K76 H80:K115</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22"/>
  <sheetViews>
    <sheetView showGridLines="0" zoomScaleNormal="100" workbookViewId="0"/>
  </sheetViews>
  <sheetFormatPr defaultColWidth="11.1640625" defaultRowHeight="15.5" x14ac:dyDescent="0.35"/>
  <cols>
    <col min="1" max="1" width="20.6640625" customWidth="1"/>
    <col min="2" max="2" width="99" customWidth="1"/>
    <col min="3" max="9" width="20.6640625" customWidth="1"/>
  </cols>
  <sheetData>
    <row r="1" spans="1:9" ht="19.5" x14ac:dyDescent="0.45">
      <c r="A1" s="2" t="s">
        <v>495</v>
      </c>
    </row>
    <row r="2" spans="1:9" x14ac:dyDescent="0.35">
      <c r="A2" t="s">
        <v>359</v>
      </c>
    </row>
    <row r="3" spans="1:9" x14ac:dyDescent="0.35">
      <c r="A3" t="s">
        <v>360</v>
      </c>
    </row>
    <row r="4" spans="1:9" x14ac:dyDescent="0.35">
      <c r="A4" t="s">
        <v>469</v>
      </c>
    </row>
    <row r="5" spans="1:9" x14ac:dyDescent="0.35">
      <c r="A5" t="s">
        <v>204</v>
      </c>
    </row>
    <row r="6" spans="1:9" x14ac:dyDescent="0.35">
      <c r="A6" s="4" t="s">
        <v>500</v>
      </c>
    </row>
    <row r="7" spans="1:9" ht="31" x14ac:dyDescent="0.35">
      <c r="A7" s="83" t="s">
        <v>393</v>
      </c>
      <c r="B7" s="84" t="s">
        <v>470</v>
      </c>
      <c r="C7" s="84" t="s">
        <v>471</v>
      </c>
      <c r="D7" s="84" t="s">
        <v>496</v>
      </c>
      <c r="E7" s="84" t="s">
        <v>497</v>
      </c>
      <c r="F7" s="84" t="s">
        <v>442</v>
      </c>
      <c r="G7" s="84" t="s">
        <v>498</v>
      </c>
      <c r="H7" s="84" t="s">
        <v>499</v>
      </c>
      <c r="I7" s="85" t="s">
        <v>446</v>
      </c>
    </row>
    <row r="8" spans="1:9" x14ac:dyDescent="0.35">
      <c r="A8" s="66" t="s">
        <v>404</v>
      </c>
      <c r="B8" s="67" t="s">
        <v>217</v>
      </c>
      <c r="C8" s="68">
        <v>476295</v>
      </c>
      <c r="D8" s="68">
        <v>193140</v>
      </c>
      <c r="E8" s="68">
        <v>145015</v>
      </c>
      <c r="F8" s="68">
        <v>138140</v>
      </c>
      <c r="G8" s="69">
        <v>0.41</v>
      </c>
      <c r="H8" s="69">
        <v>0.3</v>
      </c>
      <c r="I8" s="70">
        <v>0.28999999999999998</v>
      </c>
    </row>
    <row r="9" spans="1:9" x14ac:dyDescent="0.35">
      <c r="A9" s="5" t="s">
        <v>404</v>
      </c>
      <c r="B9" s="8" t="s">
        <v>278</v>
      </c>
      <c r="C9" s="16">
        <v>1325</v>
      </c>
      <c r="D9" s="16">
        <v>690</v>
      </c>
      <c r="E9" s="16">
        <v>350</v>
      </c>
      <c r="F9" s="16">
        <v>285</v>
      </c>
      <c r="G9" s="17">
        <v>0.52</v>
      </c>
      <c r="H9" s="17">
        <v>0.26</v>
      </c>
      <c r="I9" s="18">
        <v>0.22</v>
      </c>
    </row>
    <row r="10" spans="1:9" x14ac:dyDescent="0.35">
      <c r="A10" s="5" t="s">
        <v>404</v>
      </c>
      <c r="B10" s="8" t="s">
        <v>279</v>
      </c>
      <c r="C10" s="16">
        <v>16580</v>
      </c>
      <c r="D10" s="16">
        <v>10050</v>
      </c>
      <c r="E10" s="16">
        <v>3540</v>
      </c>
      <c r="F10" s="16">
        <v>2990</v>
      </c>
      <c r="G10" s="17">
        <v>0.61</v>
      </c>
      <c r="H10" s="17">
        <v>0.21</v>
      </c>
      <c r="I10" s="18">
        <v>0.18</v>
      </c>
    </row>
    <row r="11" spans="1:9" x14ac:dyDescent="0.35">
      <c r="A11" s="5" t="s">
        <v>404</v>
      </c>
      <c r="B11" s="8" t="s">
        <v>280</v>
      </c>
      <c r="C11" s="16">
        <v>1485</v>
      </c>
      <c r="D11" s="16">
        <v>620</v>
      </c>
      <c r="E11" s="16">
        <v>485</v>
      </c>
      <c r="F11" s="16">
        <v>380</v>
      </c>
      <c r="G11" s="17">
        <v>0.42</v>
      </c>
      <c r="H11" s="17">
        <v>0.33</v>
      </c>
      <c r="I11" s="18">
        <v>0.26</v>
      </c>
    </row>
    <row r="12" spans="1:9" x14ac:dyDescent="0.35">
      <c r="A12" s="5" t="s">
        <v>404</v>
      </c>
      <c r="B12" s="8" t="s">
        <v>281</v>
      </c>
      <c r="C12" s="16">
        <v>9390</v>
      </c>
      <c r="D12" s="16">
        <v>3765</v>
      </c>
      <c r="E12" s="16">
        <v>2825</v>
      </c>
      <c r="F12" s="16">
        <v>2800</v>
      </c>
      <c r="G12" s="17">
        <v>0.4</v>
      </c>
      <c r="H12" s="17">
        <v>0.3</v>
      </c>
      <c r="I12" s="18">
        <v>0.3</v>
      </c>
    </row>
    <row r="13" spans="1:9" x14ac:dyDescent="0.35">
      <c r="A13" s="5" t="s">
        <v>404</v>
      </c>
      <c r="B13" s="8" t="s">
        <v>282</v>
      </c>
      <c r="C13" s="16">
        <v>188970</v>
      </c>
      <c r="D13" s="16">
        <v>61775</v>
      </c>
      <c r="E13" s="16">
        <v>55340</v>
      </c>
      <c r="F13" s="16">
        <v>71850</v>
      </c>
      <c r="G13" s="17">
        <v>0.33</v>
      </c>
      <c r="H13" s="17">
        <v>0.28999999999999998</v>
      </c>
      <c r="I13" s="18">
        <v>0.38</v>
      </c>
    </row>
    <row r="14" spans="1:9" x14ac:dyDescent="0.35">
      <c r="A14" s="5" t="s">
        <v>404</v>
      </c>
      <c r="B14" s="8" t="s">
        <v>283</v>
      </c>
      <c r="C14" s="16">
        <v>35355</v>
      </c>
      <c r="D14" s="16">
        <v>22240</v>
      </c>
      <c r="E14" s="16">
        <v>7085</v>
      </c>
      <c r="F14" s="16">
        <v>6030</v>
      </c>
      <c r="G14" s="17">
        <v>0.63</v>
      </c>
      <c r="H14" s="17">
        <v>0.2</v>
      </c>
      <c r="I14" s="18">
        <v>0.17</v>
      </c>
    </row>
    <row r="15" spans="1:9" x14ac:dyDescent="0.35">
      <c r="A15" s="5" t="s">
        <v>404</v>
      </c>
      <c r="B15" s="8" t="s">
        <v>284</v>
      </c>
      <c r="C15" s="16">
        <v>5590</v>
      </c>
      <c r="D15" s="16">
        <v>4670</v>
      </c>
      <c r="E15" s="16">
        <v>595</v>
      </c>
      <c r="F15" s="16">
        <v>330</v>
      </c>
      <c r="G15" s="17">
        <v>0.84</v>
      </c>
      <c r="H15" s="17">
        <v>0.11</v>
      </c>
      <c r="I15" s="18">
        <v>0.06</v>
      </c>
    </row>
    <row r="16" spans="1:9" x14ac:dyDescent="0.35">
      <c r="A16" s="5" t="s">
        <v>404</v>
      </c>
      <c r="B16" s="8" t="s">
        <v>285</v>
      </c>
      <c r="C16" s="16">
        <v>4075</v>
      </c>
      <c r="D16" s="16">
        <v>1275</v>
      </c>
      <c r="E16" s="16">
        <v>1720</v>
      </c>
      <c r="F16" s="16">
        <v>1080</v>
      </c>
      <c r="G16" s="17">
        <v>0.31</v>
      </c>
      <c r="H16" s="17">
        <v>0.42</v>
      </c>
      <c r="I16" s="18">
        <v>0.27</v>
      </c>
    </row>
    <row r="17" spans="1:9" x14ac:dyDescent="0.35">
      <c r="A17" s="5" t="s">
        <v>404</v>
      </c>
      <c r="B17" s="8" t="s">
        <v>286</v>
      </c>
      <c r="C17" s="16">
        <v>26100</v>
      </c>
      <c r="D17" s="16">
        <v>12840</v>
      </c>
      <c r="E17" s="16">
        <v>8325</v>
      </c>
      <c r="F17" s="16">
        <v>4940</v>
      </c>
      <c r="G17" s="17">
        <v>0.49</v>
      </c>
      <c r="H17" s="17">
        <v>0.32</v>
      </c>
      <c r="I17" s="18">
        <v>0.19</v>
      </c>
    </row>
    <row r="18" spans="1:9" x14ac:dyDescent="0.35">
      <c r="A18" s="5" t="s">
        <v>404</v>
      </c>
      <c r="B18" s="8" t="s">
        <v>287</v>
      </c>
      <c r="C18" s="16">
        <v>21955</v>
      </c>
      <c r="D18" s="16">
        <v>9855</v>
      </c>
      <c r="E18" s="16">
        <v>8350</v>
      </c>
      <c r="F18" s="16">
        <v>3750</v>
      </c>
      <c r="G18" s="17">
        <v>0.45</v>
      </c>
      <c r="H18" s="17">
        <v>0.38</v>
      </c>
      <c r="I18" s="18">
        <v>0.17</v>
      </c>
    </row>
    <row r="19" spans="1:9" x14ac:dyDescent="0.35">
      <c r="A19" s="5" t="s">
        <v>404</v>
      </c>
      <c r="B19" s="8" t="s">
        <v>288</v>
      </c>
      <c r="C19" s="16">
        <v>8095</v>
      </c>
      <c r="D19" s="16">
        <v>2340</v>
      </c>
      <c r="E19" s="16">
        <v>2240</v>
      </c>
      <c r="F19" s="16">
        <v>3510</v>
      </c>
      <c r="G19" s="17">
        <v>0.28999999999999998</v>
      </c>
      <c r="H19" s="17">
        <v>0.28000000000000003</v>
      </c>
      <c r="I19" s="18">
        <v>0.43</v>
      </c>
    </row>
    <row r="20" spans="1:9" x14ac:dyDescent="0.35">
      <c r="A20" s="5" t="s">
        <v>404</v>
      </c>
      <c r="B20" s="8" t="s">
        <v>289</v>
      </c>
      <c r="C20" s="16">
        <v>3765</v>
      </c>
      <c r="D20" s="16">
        <v>1255</v>
      </c>
      <c r="E20" s="16">
        <v>1300</v>
      </c>
      <c r="F20" s="16">
        <v>1215</v>
      </c>
      <c r="G20" s="17">
        <v>0.33</v>
      </c>
      <c r="H20" s="17">
        <v>0.35</v>
      </c>
      <c r="I20" s="18">
        <v>0.32</v>
      </c>
    </row>
    <row r="21" spans="1:9" x14ac:dyDescent="0.35">
      <c r="A21" s="5" t="s">
        <v>404</v>
      </c>
      <c r="B21" s="8" t="s">
        <v>290</v>
      </c>
      <c r="C21" s="16">
        <v>115170</v>
      </c>
      <c r="D21" s="16">
        <v>41505</v>
      </c>
      <c r="E21" s="16">
        <v>42960</v>
      </c>
      <c r="F21" s="16">
        <v>30700</v>
      </c>
      <c r="G21" s="17">
        <v>0.36</v>
      </c>
      <c r="H21" s="17">
        <v>0.37</v>
      </c>
      <c r="I21" s="18">
        <v>0.27</v>
      </c>
    </row>
    <row r="22" spans="1:9" x14ac:dyDescent="0.35">
      <c r="A22" s="5" t="s">
        <v>404</v>
      </c>
      <c r="B22" s="8" t="s">
        <v>291</v>
      </c>
      <c r="C22" s="16">
        <v>3695</v>
      </c>
      <c r="D22" s="16">
        <v>1540</v>
      </c>
      <c r="E22" s="16">
        <v>1000</v>
      </c>
      <c r="F22" s="16">
        <v>1150</v>
      </c>
      <c r="G22" s="17">
        <v>0.42</v>
      </c>
      <c r="H22" s="17">
        <v>0.27</v>
      </c>
      <c r="I22" s="18">
        <v>0.31</v>
      </c>
    </row>
    <row r="23" spans="1:9" x14ac:dyDescent="0.35">
      <c r="A23" s="5" t="s">
        <v>404</v>
      </c>
      <c r="B23" s="8" t="s">
        <v>292</v>
      </c>
      <c r="C23" s="16">
        <v>5</v>
      </c>
      <c r="D23" s="16">
        <v>5</v>
      </c>
      <c r="E23" s="16" t="s">
        <v>261</v>
      </c>
      <c r="F23" s="16">
        <v>0</v>
      </c>
      <c r="G23" s="17" t="s">
        <v>261</v>
      </c>
      <c r="H23" s="17" t="s">
        <v>261</v>
      </c>
      <c r="I23" s="18">
        <v>0</v>
      </c>
    </row>
    <row r="24" spans="1:9" x14ac:dyDescent="0.35">
      <c r="A24" s="5" t="s">
        <v>404</v>
      </c>
      <c r="B24" s="8" t="s">
        <v>293</v>
      </c>
      <c r="C24" s="16">
        <v>6395</v>
      </c>
      <c r="D24" s="16">
        <v>4315</v>
      </c>
      <c r="E24" s="16">
        <v>1325</v>
      </c>
      <c r="F24" s="16">
        <v>750</v>
      </c>
      <c r="G24" s="17">
        <v>0.68</v>
      </c>
      <c r="H24" s="17">
        <v>0.21</v>
      </c>
      <c r="I24" s="18">
        <v>0.12</v>
      </c>
    </row>
    <row r="25" spans="1:9" x14ac:dyDescent="0.35">
      <c r="A25" s="5" t="s">
        <v>404</v>
      </c>
      <c r="B25" s="8" t="s">
        <v>294</v>
      </c>
      <c r="C25" s="16">
        <v>13900</v>
      </c>
      <c r="D25" s="16">
        <v>7290</v>
      </c>
      <c r="E25" s="16">
        <v>3575</v>
      </c>
      <c r="F25" s="16">
        <v>3035</v>
      </c>
      <c r="G25" s="17">
        <v>0.52</v>
      </c>
      <c r="H25" s="17">
        <v>0.26</v>
      </c>
      <c r="I25" s="18">
        <v>0.22</v>
      </c>
    </row>
    <row r="26" spans="1:9" x14ac:dyDescent="0.35">
      <c r="A26" s="5" t="s">
        <v>404</v>
      </c>
      <c r="B26" s="8" t="s">
        <v>295</v>
      </c>
      <c r="C26" s="16">
        <v>8145</v>
      </c>
      <c r="D26" s="16">
        <v>3650</v>
      </c>
      <c r="E26" s="16">
        <v>2400</v>
      </c>
      <c r="F26" s="16">
        <v>2095</v>
      </c>
      <c r="G26" s="17">
        <v>0.45</v>
      </c>
      <c r="H26" s="17">
        <v>0.28999999999999998</v>
      </c>
      <c r="I26" s="18">
        <v>0.26</v>
      </c>
    </row>
    <row r="27" spans="1:9" x14ac:dyDescent="0.35">
      <c r="A27" s="5" t="s">
        <v>404</v>
      </c>
      <c r="B27" s="8" t="s">
        <v>296</v>
      </c>
      <c r="C27" s="16">
        <v>2375</v>
      </c>
      <c r="D27" s="16">
        <v>1620</v>
      </c>
      <c r="E27" s="16">
        <v>390</v>
      </c>
      <c r="F27" s="16">
        <v>365</v>
      </c>
      <c r="G27" s="17">
        <v>0.68</v>
      </c>
      <c r="H27" s="17">
        <v>0.16</v>
      </c>
      <c r="I27" s="18">
        <v>0.15</v>
      </c>
    </row>
    <row r="28" spans="1:9" x14ac:dyDescent="0.35">
      <c r="A28" s="5" t="s">
        <v>404</v>
      </c>
      <c r="B28" s="8" t="s">
        <v>298</v>
      </c>
      <c r="C28" s="16">
        <v>1155</v>
      </c>
      <c r="D28" s="16">
        <v>355</v>
      </c>
      <c r="E28" s="16">
        <v>375</v>
      </c>
      <c r="F28" s="16">
        <v>425</v>
      </c>
      <c r="G28" s="17">
        <v>0.31</v>
      </c>
      <c r="H28" s="17">
        <v>0.32</v>
      </c>
      <c r="I28" s="18">
        <v>0.37</v>
      </c>
    </row>
    <row r="29" spans="1:9" x14ac:dyDescent="0.35">
      <c r="A29" s="5" t="s">
        <v>404</v>
      </c>
      <c r="B29" s="8" t="s">
        <v>299</v>
      </c>
      <c r="C29" s="16">
        <v>1880</v>
      </c>
      <c r="D29" s="16">
        <v>1170</v>
      </c>
      <c r="E29" s="16">
        <v>495</v>
      </c>
      <c r="F29" s="16">
        <v>215</v>
      </c>
      <c r="G29" s="17">
        <v>0.62</v>
      </c>
      <c r="H29" s="17">
        <v>0.26</v>
      </c>
      <c r="I29" s="18">
        <v>0.11</v>
      </c>
    </row>
    <row r="30" spans="1:9" x14ac:dyDescent="0.35">
      <c r="A30" s="5" t="s">
        <v>404</v>
      </c>
      <c r="B30" s="8" t="s">
        <v>297</v>
      </c>
      <c r="C30" s="16">
        <v>900</v>
      </c>
      <c r="D30" s="16">
        <v>310</v>
      </c>
      <c r="E30" s="16">
        <v>340</v>
      </c>
      <c r="F30" s="16">
        <v>245</v>
      </c>
      <c r="G30" s="17">
        <v>0.35</v>
      </c>
      <c r="H30" s="17">
        <v>0.38</v>
      </c>
      <c r="I30" s="18">
        <v>0.27</v>
      </c>
    </row>
    <row r="31" spans="1:9" x14ac:dyDescent="0.35">
      <c r="A31" s="66" t="s">
        <v>405</v>
      </c>
      <c r="B31" s="67" t="s">
        <v>217</v>
      </c>
      <c r="C31" s="68">
        <v>157700</v>
      </c>
      <c r="D31" s="68">
        <v>42460</v>
      </c>
      <c r="E31" s="68">
        <v>51590</v>
      </c>
      <c r="F31" s="68">
        <v>63650</v>
      </c>
      <c r="G31" s="69">
        <v>0.27</v>
      </c>
      <c r="H31" s="69">
        <v>0.33</v>
      </c>
      <c r="I31" s="70">
        <v>0.4</v>
      </c>
    </row>
    <row r="32" spans="1:9" x14ac:dyDescent="0.35">
      <c r="A32" s="5" t="s">
        <v>405</v>
      </c>
      <c r="B32" s="8" t="s">
        <v>278</v>
      </c>
      <c r="C32" s="16">
        <v>275</v>
      </c>
      <c r="D32" s="16">
        <v>90</v>
      </c>
      <c r="E32" s="16">
        <v>75</v>
      </c>
      <c r="F32" s="16">
        <v>110</v>
      </c>
      <c r="G32" s="17">
        <v>0.33</v>
      </c>
      <c r="H32" s="17">
        <v>0.27</v>
      </c>
      <c r="I32" s="18">
        <v>0.4</v>
      </c>
    </row>
    <row r="33" spans="1:9" x14ac:dyDescent="0.35">
      <c r="A33" s="5" t="s">
        <v>405</v>
      </c>
      <c r="B33" s="8" t="s">
        <v>279</v>
      </c>
      <c r="C33" s="16">
        <v>7435</v>
      </c>
      <c r="D33" s="16">
        <v>4285</v>
      </c>
      <c r="E33" s="16">
        <v>1595</v>
      </c>
      <c r="F33" s="16">
        <v>1560</v>
      </c>
      <c r="G33" s="17">
        <v>0.57999999999999996</v>
      </c>
      <c r="H33" s="17">
        <v>0.21</v>
      </c>
      <c r="I33" s="18">
        <v>0.21</v>
      </c>
    </row>
    <row r="34" spans="1:9" x14ac:dyDescent="0.35">
      <c r="A34" s="5" t="s">
        <v>405</v>
      </c>
      <c r="B34" s="8" t="s">
        <v>280</v>
      </c>
      <c r="C34" s="16">
        <v>585</v>
      </c>
      <c r="D34" s="16">
        <v>155</v>
      </c>
      <c r="E34" s="16">
        <v>220</v>
      </c>
      <c r="F34" s="16">
        <v>210</v>
      </c>
      <c r="G34" s="17">
        <v>0.26</v>
      </c>
      <c r="H34" s="17">
        <v>0.37</v>
      </c>
      <c r="I34" s="18">
        <v>0.36</v>
      </c>
    </row>
    <row r="35" spans="1:9" x14ac:dyDescent="0.35">
      <c r="A35" s="5" t="s">
        <v>405</v>
      </c>
      <c r="B35" s="8" t="s">
        <v>281</v>
      </c>
      <c r="C35" s="16">
        <v>4290</v>
      </c>
      <c r="D35" s="16">
        <v>1150</v>
      </c>
      <c r="E35" s="16">
        <v>1435</v>
      </c>
      <c r="F35" s="16">
        <v>1705</v>
      </c>
      <c r="G35" s="17">
        <v>0.27</v>
      </c>
      <c r="H35" s="17">
        <v>0.33</v>
      </c>
      <c r="I35" s="18">
        <v>0.4</v>
      </c>
    </row>
    <row r="36" spans="1:9" x14ac:dyDescent="0.35">
      <c r="A36" s="5" t="s">
        <v>405</v>
      </c>
      <c r="B36" s="8" t="s">
        <v>282</v>
      </c>
      <c r="C36" s="16">
        <v>68155</v>
      </c>
      <c r="D36" s="16">
        <v>15565</v>
      </c>
      <c r="E36" s="16">
        <v>19110</v>
      </c>
      <c r="F36" s="16">
        <v>33480</v>
      </c>
      <c r="G36" s="17">
        <v>0.23</v>
      </c>
      <c r="H36" s="17">
        <v>0.28000000000000003</v>
      </c>
      <c r="I36" s="18">
        <v>0.49</v>
      </c>
    </row>
    <row r="37" spans="1:9" x14ac:dyDescent="0.35">
      <c r="A37" s="5" t="s">
        <v>405</v>
      </c>
      <c r="B37" s="8" t="s">
        <v>283</v>
      </c>
      <c r="C37" s="16">
        <v>9085</v>
      </c>
      <c r="D37" s="16">
        <v>4035</v>
      </c>
      <c r="E37" s="16">
        <v>2305</v>
      </c>
      <c r="F37" s="16">
        <v>2745</v>
      </c>
      <c r="G37" s="17">
        <v>0.44</v>
      </c>
      <c r="H37" s="17">
        <v>0.25</v>
      </c>
      <c r="I37" s="18">
        <v>0.3</v>
      </c>
    </row>
    <row r="38" spans="1:9" x14ac:dyDescent="0.35">
      <c r="A38" s="5" t="s">
        <v>405</v>
      </c>
      <c r="B38" s="8" t="s">
        <v>284</v>
      </c>
      <c r="C38" s="16">
        <v>1110</v>
      </c>
      <c r="D38" s="16">
        <v>675</v>
      </c>
      <c r="E38" s="16">
        <v>245</v>
      </c>
      <c r="F38" s="16">
        <v>190</v>
      </c>
      <c r="G38" s="17">
        <v>0.61</v>
      </c>
      <c r="H38" s="17">
        <v>0.22</v>
      </c>
      <c r="I38" s="18">
        <v>0.17</v>
      </c>
    </row>
    <row r="39" spans="1:9" x14ac:dyDescent="0.35">
      <c r="A39" s="5" t="s">
        <v>405</v>
      </c>
      <c r="B39" s="8" t="s">
        <v>285</v>
      </c>
      <c r="C39" s="16">
        <v>1460</v>
      </c>
      <c r="D39" s="16">
        <v>585</v>
      </c>
      <c r="E39" s="16">
        <v>400</v>
      </c>
      <c r="F39" s="16">
        <v>475</v>
      </c>
      <c r="G39" s="17">
        <v>0.4</v>
      </c>
      <c r="H39" s="17">
        <v>0.27</v>
      </c>
      <c r="I39" s="18">
        <v>0.33</v>
      </c>
    </row>
    <row r="40" spans="1:9" x14ac:dyDescent="0.35">
      <c r="A40" s="5" t="s">
        <v>405</v>
      </c>
      <c r="B40" s="8" t="s">
        <v>286</v>
      </c>
      <c r="C40" s="16">
        <v>8765</v>
      </c>
      <c r="D40" s="16">
        <v>3050</v>
      </c>
      <c r="E40" s="16">
        <v>3430</v>
      </c>
      <c r="F40" s="16">
        <v>2285</v>
      </c>
      <c r="G40" s="17">
        <v>0.35</v>
      </c>
      <c r="H40" s="17">
        <v>0.39</v>
      </c>
      <c r="I40" s="18">
        <v>0.26</v>
      </c>
    </row>
    <row r="41" spans="1:9" x14ac:dyDescent="0.35">
      <c r="A41" s="5" t="s">
        <v>405</v>
      </c>
      <c r="B41" s="8" t="s">
        <v>287</v>
      </c>
      <c r="C41" s="16">
        <v>7555</v>
      </c>
      <c r="D41" s="16">
        <v>2080</v>
      </c>
      <c r="E41" s="16">
        <v>3570</v>
      </c>
      <c r="F41" s="16">
        <v>1900</v>
      </c>
      <c r="G41" s="17">
        <v>0.28000000000000003</v>
      </c>
      <c r="H41" s="17">
        <v>0.47</v>
      </c>
      <c r="I41" s="18">
        <v>0.25</v>
      </c>
    </row>
    <row r="42" spans="1:9" x14ac:dyDescent="0.35">
      <c r="A42" s="5" t="s">
        <v>405</v>
      </c>
      <c r="B42" s="8" t="s">
        <v>288</v>
      </c>
      <c r="C42" s="16">
        <v>3775</v>
      </c>
      <c r="D42" s="16">
        <v>670</v>
      </c>
      <c r="E42" s="16">
        <v>1035</v>
      </c>
      <c r="F42" s="16">
        <v>2070</v>
      </c>
      <c r="G42" s="17">
        <v>0.18</v>
      </c>
      <c r="H42" s="17">
        <v>0.27</v>
      </c>
      <c r="I42" s="18">
        <v>0.55000000000000004</v>
      </c>
    </row>
    <row r="43" spans="1:9" x14ac:dyDescent="0.35">
      <c r="A43" s="5" t="s">
        <v>405</v>
      </c>
      <c r="B43" s="8" t="s">
        <v>289</v>
      </c>
      <c r="C43" s="16">
        <v>1160</v>
      </c>
      <c r="D43" s="16">
        <v>220</v>
      </c>
      <c r="E43" s="16">
        <v>395</v>
      </c>
      <c r="F43" s="16">
        <v>545</v>
      </c>
      <c r="G43" s="17">
        <v>0.19</v>
      </c>
      <c r="H43" s="17">
        <v>0.34</v>
      </c>
      <c r="I43" s="18">
        <v>0.47</v>
      </c>
    </row>
    <row r="44" spans="1:9" x14ac:dyDescent="0.35">
      <c r="A44" s="5" t="s">
        <v>405</v>
      </c>
      <c r="B44" s="8" t="s">
        <v>290</v>
      </c>
      <c r="C44" s="16">
        <v>31550</v>
      </c>
      <c r="D44" s="16">
        <v>6250</v>
      </c>
      <c r="E44" s="16">
        <v>13420</v>
      </c>
      <c r="F44" s="16">
        <v>11875</v>
      </c>
      <c r="G44" s="17">
        <v>0.2</v>
      </c>
      <c r="H44" s="17">
        <v>0.43</v>
      </c>
      <c r="I44" s="18">
        <v>0.38</v>
      </c>
    </row>
    <row r="45" spans="1:9" x14ac:dyDescent="0.35">
      <c r="A45" s="5" t="s">
        <v>405</v>
      </c>
      <c r="B45" s="8" t="s">
        <v>291</v>
      </c>
      <c r="C45" s="16">
        <v>1785</v>
      </c>
      <c r="D45" s="16">
        <v>555</v>
      </c>
      <c r="E45" s="16">
        <v>465</v>
      </c>
      <c r="F45" s="16">
        <v>760</v>
      </c>
      <c r="G45" s="17">
        <v>0.31</v>
      </c>
      <c r="H45" s="17">
        <v>0.26</v>
      </c>
      <c r="I45" s="18">
        <v>0.43</v>
      </c>
    </row>
    <row r="46" spans="1:9" x14ac:dyDescent="0.35">
      <c r="A46" s="5" t="s">
        <v>405</v>
      </c>
      <c r="B46" s="8" t="s">
        <v>292</v>
      </c>
      <c r="C46" s="16" t="s">
        <v>261</v>
      </c>
      <c r="D46" s="16">
        <v>0</v>
      </c>
      <c r="E46" s="16" t="s">
        <v>261</v>
      </c>
      <c r="F46" s="16">
        <v>0</v>
      </c>
      <c r="G46" s="17">
        <v>0</v>
      </c>
      <c r="H46" s="17" t="s">
        <v>261</v>
      </c>
      <c r="I46" s="18">
        <v>0</v>
      </c>
    </row>
    <row r="47" spans="1:9" x14ac:dyDescent="0.35">
      <c r="A47" s="5" t="s">
        <v>405</v>
      </c>
      <c r="B47" s="8" t="s">
        <v>293</v>
      </c>
      <c r="C47" s="16">
        <v>1215</v>
      </c>
      <c r="D47" s="16">
        <v>535</v>
      </c>
      <c r="E47" s="16">
        <v>380</v>
      </c>
      <c r="F47" s="16">
        <v>300</v>
      </c>
      <c r="G47" s="17">
        <v>0.44</v>
      </c>
      <c r="H47" s="17">
        <v>0.31</v>
      </c>
      <c r="I47" s="18">
        <v>0.25</v>
      </c>
    </row>
    <row r="48" spans="1:9" x14ac:dyDescent="0.35">
      <c r="A48" s="5" t="s">
        <v>405</v>
      </c>
      <c r="B48" s="8" t="s">
        <v>294</v>
      </c>
      <c r="C48" s="16">
        <v>5665</v>
      </c>
      <c r="D48" s="16">
        <v>1320</v>
      </c>
      <c r="E48" s="16">
        <v>2210</v>
      </c>
      <c r="F48" s="16">
        <v>2135</v>
      </c>
      <c r="G48" s="17">
        <v>0.23</v>
      </c>
      <c r="H48" s="17">
        <v>0.39</v>
      </c>
      <c r="I48" s="18">
        <v>0.38</v>
      </c>
    </row>
    <row r="49" spans="1:9" x14ac:dyDescent="0.35">
      <c r="A49" s="5" t="s">
        <v>405</v>
      </c>
      <c r="B49" s="8" t="s">
        <v>295</v>
      </c>
      <c r="C49" s="16">
        <v>2950</v>
      </c>
      <c r="D49" s="16">
        <v>865</v>
      </c>
      <c r="E49" s="16">
        <v>1035</v>
      </c>
      <c r="F49" s="16">
        <v>1050</v>
      </c>
      <c r="G49" s="17">
        <v>0.28999999999999998</v>
      </c>
      <c r="H49" s="17">
        <v>0.35</v>
      </c>
      <c r="I49" s="18">
        <v>0.36</v>
      </c>
    </row>
    <row r="50" spans="1:9" x14ac:dyDescent="0.35">
      <c r="A50" s="5" t="s">
        <v>405</v>
      </c>
      <c r="B50" s="8" t="s">
        <v>296</v>
      </c>
      <c r="C50" s="16">
        <v>415</v>
      </c>
      <c r="D50" s="16">
        <v>240</v>
      </c>
      <c r="E50" s="16">
        <v>80</v>
      </c>
      <c r="F50" s="16">
        <v>95</v>
      </c>
      <c r="G50" s="17">
        <v>0.57999999999999996</v>
      </c>
      <c r="H50" s="17">
        <v>0.19</v>
      </c>
      <c r="I50" s="18">
        <v>0.23</v>
      </c>
    </row>
    <row r="51" spans="1:9" x14ac:dyDescent="0.35">
      <c r="A51" s="5" t="s">
        <v>405</v>
      </c>
      <c r="B51" s="8" t="s">
        <v>298</v>
      </c>
      <c r="C51" s="16">
        <v>10</v>
      </c>
      <c r="D51" s="16">
        <v>5</v>
      </c>
      <c r="E51" s="16" t="s">
        <v>261</v>
      </c>
      <c r="F51" s="16">
        <v>0</v>
      </c>
      <c r="G51" s="17" t="s">
        <v>261</v>
      </c>
      <c r="H51" s="17" t="s">
        <v>261</v>
      </c>
      <c r="I51" s="18">
        <v>0</v>
      </c>
    </row>
    <row r="52" spans="1:9" x14ac:dyDescent="0.35">
      <c r="A52" s="5" t="s">
        <v>405</v>
      </c>
      <c r="B52" s="8" t="s">
        <v>299</v>
      </c>
      <c r="C52" s="16">
        <v>100</v>
      </c>
      <c r="D52" s="16">
        <v>45</v>
      </c>
      <c r="E52" s="16">
        <v>30</v>
      </c>
      <c r="F52" s="16">
        <v>25</v>
      </c>
      <c r="G52" s="17">
        <v>0.44</v>
      </c>
      <c r="H52" s="17">
        <v>0.31</v>
      </c>
      <c r="I52" s="18">
        <v>0.24</v>
      </c>
    </row>
    <row r="53" spans="1:9" x14ac:dyDescent="0.35">
      <c r="A53" s="5" t="s">
        <v>405</v>
      </c>
      <c r="B53" s="8" t="s">
        <v>297</v>
      </c>
      <c r="C53" s="16">
        <v>365</v>
      </c>
      <c r="D53" s="16">
        <v>75</v>
      </c>
      <c r="E53" s="16">
        <v>150</v>
      </c>
      <c r="F53" s="16">
        <v>140</v>
      </c>
      <c r="G53" s="17">
        <v>0.21</v>
      </c>
      <c r="H53" s="17">
        <v>0.41</v>
      </c>
      <c r="I53" s="18">
        <v>0.38</v>
      </c>
    </row>
    <row r="54" spans="1:9" x14ac:dyDescent="0.35">
      <c r="A54" s="66" t="s">
        <v>406</v>
      </c>
      <c r="B54" s="67" t="s">
        <v>217</v>
      </c>
      <c r="C54" s="68">
        <v>318600</v>
      </c>
      <c r="D54" s="68">
        <v>150680</v>
      </c>
      <c r="E54" s="68">
        <v>93430</v>
      </c>
      <c r="F54" s="68">
        <v>74490</v>
      </c>
      <c r="G54" s="69">
        <v>0.47</v>
      </c>
      <c r="H54" s="69">
        <v>0.28999999999999998</v>
      </c>
      <c r="I54" s="70">
        <v>0.23</v>
      </c>
    </row>
    <row r="55" spans="1:9" x14ac:dyDescent="0.35">
      <c r="A55" s="5" t="s">
        <v>406</v>
      </c>
      <c r="B55" s="8" t="s">
        <v>278</v>
      </c>
      <c r="C55" s="16">
        <v>1045</v>
      </c>
      <c r="D55" s="16">
        <v>595</v>
      </c>
      <c r="E55" s="16">
        <v>275</v>
      </c>
      <c r="F55" s="16">
        <v>175</v>
      </c>
      <c r="G55" s="17">
        <v>0.56999999999999995</v>
      </c>
      <c r="H55" s="17">
        <v>0.26</v>
      </c>
      <c r="I55" s="18">
        <v>0.17</v>
      </c>
    </row>
    <row r="56" spans="1:9" x14ac:dyDescent="0.35">
      <c r="A56" s="5" t="s">
        <v>406</v>
      </c>
      <c r="B56" s="8" t="s">
        <v>279</v>
      </c>
      <c r="C56" s="16">
        <v>9145</v>
      </c>
      <c r="D56" s="16">
        <v>5770</v>
      </c>
      <c r="E56" s="16">
        <v>1945</v>
      </c>
      <c r="F56" s="16">
        <v>1430</v>
      </c>
      <c r="G56" s="17">
        <v>0.63</v>
      </c>
      <c r="H56" s="17">
        <v>0.21</v>
      </c>
      <c r="I56" s="18">
        <v>0.16</v>
      </c>
    </row>
    <row r="57" spans="1:9" x14ac:dyDescent="0.35">
      <c r="A57" s="5" t="s">
        <v>406</v>
      </c>
      <c r="B57" s="8" t="s">
        <v>280</v>
      </c>
      <c r="C57" s="16">
        <v>895</v>
      </c>
      <c r="D57" s="16">
        <v>465</v>
      </c>
      <c r="E57" s="16">
        <v>265</v>
      </c>
      <c r="F57" s="16">
        <v>170</v>
      </c>
      <c r="G57" s="17">
        <v>0.52</v>
      </c>
      <c r="H57" s="17">
        <v>0.28999999999999998</v>
      </c>
      <c r="I57" s="18">
        <v>0.19</v>
      </c>
    </row>
    <row r="58" spans="1:9" x14ac:dyDescent="0.35">
      <c r="A58" s="5" t="s">
        <v>406</v>
      </c>
      <c r="B58" s="8" t="s">
        <v>281</v>
      </c>
      <c r="C58" s="16">
        <v>5100</v>
      </c>
      <c r="D58" s="16">
        <v>2615</v>
      </c>
      <c r="E58" s="16">
        <v>1390</v>
      </c>
      <c r="F58" s="16">
        <v>1095</v>
      </c>
      <c r="G58" s="17">
        <v>0.51</v>
      </c>
      <c r="H58" s="17">
        <v>0.27</v>
      </c>
      <c r="I58" s="18">
        <v>0.22</v>
      </c>
    </row>
    <row r="59" spans="1:9" x14ac:dyDescent="0.35">
      <c r="A59" s="5" t="s">
        <v>406</v>
      </c>
      <c r="B59" s="8" t="s">
        <v>282</v>
      </c>
      <c r="C59" s="16">
        <v>120815</v>
      </c>
      <c r="D59" s="16">
        <v>46210</v>
      </c>
      <c r="E59" s="16">
        <v>36230</v>
      </c>
      <c r="F59" s="16">
        <v>38370</v>
      </c>
      <c r="G59" s="17">
        <v>0.38</v>
      </c>
      <c r="H59" s="17">
        <v>0.3</v>
      </c>
      <c r="I59" s="18">
        <v>0.32</v>
      </c>
    </row>
    <row r="60" spans="1:9" x14ac:dyDescent="0.35">
      <c r="A60" s="5" t="s">
        <v>406</v>
      </c>
      <c r="B60" s="8" t="s">
        <v>283</v>
      </c>
      <c r="C60" s="16">
        <v>26270</v>
      </c>
      <c r="D60" s="16">
        <v>18205</v>
      </c>
      <c r="E60" s="16">
        <v>4780</v>
      </c>
      <c r="F60" s="16">
        <v>3285</v>
      </c>
      <c r="G60" s="17">
        <v>0.69</v>
      </c>
      <c r="H60" s="17">
        <v>0.18</v>
      </c>
      <c r="I60" s="18">
        <v>0.13</v>
      </c>
    </row>
    <row r="61" spans="1:9" x14ac:dyDescent="0.35">
      <c r="A61" s="5" t="s">
        <v>406</v>
      </c>
      <c r="B61" s="8" t="s">
        <v>284</v>
      </c>
      <c r="C61" s="16">
        <v>4485</v>
      </c>
      <c r="D61" s="16">
        <v>3995</v>
      </c>
      <c r="E61" s="16">
        <v>350</v>
      </c>
      <c r="F61" s="16">
        <v>135</v>
      </c>
      <c r="G61" s="17">
        <v>0.89</v>
      </c>
      <c r="H61" s="17">
        <v>0.08</v>
      </c>
      <c r="I61" s="18">
        <v>0.03</v>
      </c>
    </row>
    <row r="62" spans="1:9" x14ac:dyDescent="0.35">
      <c r="A62" s="5" t="s">
        <v>406</v>
      </c>
      <c r="B62" s="8" t="s">
        <v>285</v>
      </c>
      <c r="C62" s="16">
        <v>2615</v>
      </c>
      <c r="D62" s="16">
        <v>690</v>
      </c>
      <c r="E62" s="16">
        <v>1320</v>
      </c>
      <c r="F62" s="16">
        <v>605</v>
      </c>
      <c r="G62" s="17">
        <v>0.26</v>
      </c>
      <c r="H62" s="17">
        <v>0.5</v>
      </c>
      <c r="I62" s="18">
        <v>0.23</v>
      </c>
    </row>
    <row r="63" spans="1:9" x14ac:dyDescent="0.35">
      <c r="A63" s="5" t="s">
        <v>406</v>
      </c>
      <c r="B63" s="8" t="s">
        <v>286</v>
      </c>
      <c r="C63" s="16">
        <v>17335</v>
      </c>
      <c r="D63" s="16">
        <v>9790</v>
      </c>
      <c r="E63" s="16">
        <v>4895</v>
      </c>
      <c r="F63" s="16">
        <v>2655</v>
      </c>
      <c r="G63" s="17">
        <v>0.56000000000000005</v>
      </c>
      <c r="H63" s="17">
        <v>0.28000000000000003</v>
      </c>
      <c r="I63" s="18">
        <v>0.15</v>
      </c>
    </row>
    <row r="64" spans="1:9" x14ac:dyDescent="0.35">
      <c r="A64" s="5" t="s">
        <v>406</v>
      </c>
      <c r="B64" s="8" t="s">
        <v>287</v>
      </c>
      <c r="C64" s="16">
        <v>14400</v>
      </c>
      <c r="D64" s="16">
        <v>7770</v>
      </c>
      <c r="E64" s="16">
        <v>4780</v>
      </c>
      <c r="F64" s="16">
        <v>1845</v>
      </c>
      <c r="G64" s="17">
        <v>0.54</v>
      </c>
      <c r="H64" s="17">
        <v>0.33</v>
      </c>
      <c r="I64" s="18">
        <v>0.13</v>
      </c>
    </row>
    <row r="65" spans="1:9" x14ac:dyDescent="0.35">
      <c r="A65" s="5" t="s">
        <v>406</v>
      </c>
      <c r="B65" s="8" t="s">
        <v>288</v>
      </c>
      <c r="C65" s="16">
        <v>4320</v>
      </c>
      <c r="D65" s="16">
        <v>1670</v>
      </c>
      <c r="E65" s="16">
        <v>1205</v>
      </c>
      <c r="F65" s="16">
        <v>1440</v>
      </c>
      <c r="G65" s="17">
        <v>0.39</v>
      </c>
      <c r="H65" s="17">
        <v>0.28000000000000003</v>
      </c>
      <c r="I65" s="18">
        <v>0.33</v>
      </c>
    </row>
    <row r="66" spans="1:9" x14ac:dyDescent="0.35">
      <c r="A66" s="5" t="s">
        <v>406</v>
      </c>
      <c r="B66" s="8" t="s">
        <v>289</v>
      </c>
      <c r="C66" s="16">
        <v>2605</v>
      </c>
      <c r="D66" s="16">
        <v>1035</v>
      </c>
      <c r="E66" s="16">
        <v>905</v>
      </c>
      <c r="F66" s="16">
        <v>670</v>
      </c>
      <c r="G66" s="17">
        <v>0.4</v>
      </c>
      <c r="H66" s="17">
        <v>0.35</v>
      </c>
      <c r="I66" s="18">
        <v>0.26</v>
      </c>
    </row>
    <row r="67" spans="1:9" x14ac:dyDescent="0.35">
      <c r="A67" s="5" t="s">
        <v>406</v>
      </c>
      <c r="B67" s="8" t="s">
        <v>290</v>
      </c>
      <c r="C67" s="16">
        <v>83620</v>
      </c>
      <c r="D67" s="16">
        <v>35255</v>
      </c>
      <c r="E67" s="16">
        <v>29540</v>
      </c>
      <c r="F67" s="16">
        <v>18825</v>
      </c>
      <c r="G67" s="17">
        <v>0.42</v>
      </c>
      <c r="H67" s="17">
        <v>0.35</v>
      </c>
      <c r="I67" s="18">
        <v>0.23</v>
      </c>
    </row>
    <row r="68" spans="1:9" x14ac:dyDescent="0.35">
      <c r="A68" s="5" t="s">
        <v>406</v>
      </c>
      <c r="B68" s="8" t="s">
        <v>291</v>
      </c>
      <c r="C68" s="16">
        <v>1915</v>
      </c>
      <c r="D68" s="16">
        <v>985</v>
      </c>
      <c r="E68" s="16">
        <v>535</v>
      </c>
      <c r="F68" s="16">
        <v>390</v>
      </c>
      <c r="G68" s="17">
        <v>0.52</v>
      </c>
      <c r="H68" s="17">
        <v>0.28000000000000003</v>
      </c>
      <c r="I68" s="18">
        <v>0.2</v>
      </c>
    </row>
    <row r="69" spans="1:9" x14ac:dyDescent="0.35">
      <c r="A69" s="5" t="s">
        <v>406</v>
      </c>
      <c r="B69" s="8" t="s">
        <v>292</v>
      </c>
      <c r="C69" s="16">
        <v>5</v>
      </c>
      <c r="D69" s="16">
        <v>5</v>
      </c>
      <c r="E69" s="16" t="s">
        <v>261</v>
      </c>
      <c r="F69" s="16">
        <v>0</v>
      </c>
      <c r="G69" s="17" t="s">
        <v>261</v>
      </c>
      <c r="H69" s="17" t="s">
        <v>261</v>
      </c>
      <c r="I69" s="18">
        <v>0</v>
      </c>
    </row>
    <row r="70" spans="1:9" x14ac:dyDescent="0.35">
      <c r="A70" s="5" t="s">
        <v>406</v>
      </c>
      <c r="B70" s="8" t="s">
        <v>293</v>
      </c>
      <c r="C70" s="16">
        <v>5180</v>
      </c>
      <c r="D70" s="16">
        <v>3780</v>
      </c>
      <c r="E70" s="16">
        <v>945</v>
      </c>
      <c r="F70" s="16">
        <v>450</v>
      </c>
      <c r="G70" s="17">
        <v>0.73</v>
      </c>
      <c r="H70" s="17">
        <v>0.18</v>
      </c>
      <c r="I70" s="18">
        <v>0.09</v>
      </c>
    </row>
    <row r="71" spans="1:9" x14ac:dyDescent="0.35">
      <c r="A71" s="5" t="s">
        <v>406</v>
      </c>
      <c r="B71" s="8" t="s">
        <v>294</v>
      </c>
      <c r="C71" s="16">
        <v>8235</v>
      </c>
      <c r="D71" s="16">
        <v>5970</v>
      </c>
      <c r="E71" s="16">
        <v>1365</v>
      </c>
      <c r="F71" s="16">
        <v>900</v>
      </c>
      <c r="G71" s="17">
        <v>0.72</v>
      </c>
      <c r="H71" s="17">
        <v>0.17</v>
      </c>
      <c r="I71" s="18">
        <v>0.11</v>
      </c>
    </row>
    <row r="72" spans="1:9" x14ac:dyDescent="0.35">
      <c r="A72" s="5" t="s">
        <v>406</v>
      </c>
      <c r="B72" s="8" t="s">
        <v>295</v>
      </c>
      <c r="C72" s="16">
        <v>5195</v>
      </c>
      <c r="D72" s="16">
        <v>2785</v>
      </c>
      <c r="E72" s="16">
        <v>1365</v>
      </c>
      <c r="F72" s="16">
        <v>1045</v>
      </c>
      <c r="G72" s="17">
        <v>0.54</v>
      </c>
      <c r="H72" s="17">
        <v>0.26</v>
      </c>
      <c r="I72" s="18">
        <v>0.2</v>
      </c>
    </row>
    <row r="73" spans="1:9" x14ac:dyDescent="0.35">
      <c r="A73" s="5" t="s">
        <v>406</v>
      </c>
      <c r="B73" s="8" t="s">
        <v>296</v>
      </c>
      <c r="C73" s="16">
        <v>1960</v>
      </c>
      <c r="D73" s="16">
        <v>1380</v>
      </c>
      <c r="E73" s="16">
        <v>310</v>
      </c>
      <c r="F73" s="16">
        <v>270</v>
      </c>
      <c r="G73" s="17">
        <v>0.7</v>
      </c>
      <c r="H73" s="17">
        <v>0.16</v>
      </c>
      <c r="I73" s="18">
        <v>0.14000000000000001</v>
      </c>
    </row>
    <row r="74" spans="1:9" x14ac:dyDescent="0.35">
      <c r="A74" s="5" t="s">
        <v>406</v>
      </c>
      <c r="B74" s="8" t="s">
        <v>298</v>
      </c>
      <c r="C74" s="16">
        <v>1145</v>
      </c>
      <c r="D74" s="16">
        <v>350</v>
      </c>
      <c r="E74" s="16">
        <v>370</v>
      </c>
      <c r="F74" s="16">
        <v>425</v>
      </c>
      <c r="G74" s="17">
        <v>0.31</v>
      </c>
      <c r="H74" s="17">
        <v>0.32</v>
      </c>
      <c r="I74" s="18">
        <v>0.37</v>
      </c>
    </row>
    <row r="75" spans="1:9" x14ac:dyDescent="0.35">
      <c r="A75" s="5" t="s">
        <v>406</v>
      </c>
      <c r="B75" s="8" t="s">
        <v>299</v>
      </c>
      <c r="C75" s="16">
        <v>1780</v>
      </c>
      <c r="D75" s="16">
        <v>1125</v>
      </c>
      <c r="E75" s="16">
        <v>465</v>
      </c>
      <c r="F75" s="16">
        <v>190</v>
      </c>
      <c r="G75" s="17">
        <v>0.63</v>
      </c>
      <c r="H75" s="17">
        <v>0.26</v>
      </c>
      <c r="I75" s="18">
        <v>0.11</v>
      </c>
    </row>
    <row r="76" spans="1:9" x14ac:dyDescent="0.35">
      <c r="A76" s="5" t="s">
        <v>406</v>
      </c>
      <c r="B76" s="8" t="s">
        <v>297</v>
      </c>
      <c r="C76" s="16">
        <v>535</v>
      </c>
      <c r="D76" s="16">
        <v>235</v>
      </c>
      <c r="E76" s="16">
        <v>190</v>
      </c>
      <c r="F76" s="16">
        <v>105</v>
      </c>
      <c r="G76" s="17">
        <v>0.44</v>
      </c>
      <c r="H76" s="17">
        <v>0.36</v>
      </c>
      <c r="I76" s="18">
        <v>0.2</v>
      </c>
    </row>
    <row r="78" spans="1:9" x14ac:dyDescent="0.35">
      <c r="A78" s="4" t="s">
        <v>501</v>
      </c>
    </row>
    <row r="79" spans="1:9" ht="31" x14ac:dyDescent="0.35">
      <c r="A79" s="9" t="s">
        <v>393</v>
      </c>
      <c r="B79" s="10" t="s">
        <v>470</v>
      </c>
      <c r="C79" s="10" t="s">
        <v>471</v>
      </c>
      <c r="D79" s="10" t="s">
        <v>496</v>
      </c>
      <c r="E79" s="10" t="s">
        <v>497</v>
      </c>
      <c r="F79" s="10" t="s">
        <v>442</v>
      </c>
      <c r="G79" s="10" t="s">
        <v>498</v>
      </c>
      <c r="H79" s="10" t="s">
        <v>499</v>
      </c>
      <c r="I79" s="11" t="s">
        <v>446</v>
      </c>
    </row>
    <row r="80" spans="1:9" x14ac:dyDescent="0.35">
      <c r="A80" s="66" t="s">
        <v>404</v>
      </c>
      <c r="B80" s="67" t="s">
        <v>474</v>
      </c>
      <c r="C80" s="68">
        <v>188970</v>
      </c>
      <c r="D80" s="68">
        <v>61775</v>
      </c>
      <c r="E80" s="68">
        <v>55340</v>
      </c>
      <c r="F80" s="68">
        <v>71850</v>
      </c>
      <c r="G80" s="69">
        <v>0.33</v>
      </c>
      <c r="H80" s="69">
        <v>0.28999999999999998</v>
      </c>
      <c r="I80" s="70">
        <v>0.38</v>
      </c>
    </row>
    <row r="81" spans="1:9" x14ac:dyDescent="0.35">
      <c r="A81" s="5" t="s">
        <v>404</v>
      </c>
      <c r="B81" s="8" t="s">
        <v>475</v>
      </c>
      <c r="C81" s="16">
        <v>27235</v>
      </c>
      <c r="D81" s="16">
        <v>6670</v>
      </c>
      <c r="E81" s="16">
        <v>7085</v>
      </c>
      <c r="F81" s="16">
        <v>13480</v>
      </c>
      <c r="G81" s="17">
        <v>0.24</v>
      </c>
      <c r="H81" s="17">
        <v>0.26</v>
      </c>
      <c r="I81" s="18">
        <v>0.49</v>
      </c>
    </row>
    <row r="82" spans="1:9" x14ac:dyDescent="0.35">
      <c r="A82" s="5" t="s">
        <v>404</v>
      </c>
      <c r="B82" s="8" t="s">
        <v>476</v>
      </c>
      <c r="C82" s="16">
        <v>83185</v>
      </c>
      <c r="D82" s="16">
        <v>21840</v>
      </c>
      <c r="E82" s="16">
        <v>24750</v>
      </c>
      <c r="F82" s="16">
        <v>36595</v>
      </c>
      <c r="G82" s="17">
        <v>0.26</v>
      </c>
      <c r="H82" s="17">
        <v>0.3</v>
      </c>
      <c r="I82" s="18">
        <v>0.44</v>
      </c>
    </row>
    <row r="83" spans="1:9" x14ac:dyDescent="0.35">
      <c r="A83" s="5" t="s">
        <v>404</v>
      </c>
      <c r="B83" s="8" t="s">
        <v>477</v>
      </c>
      <c r="C83" s="16">
        <v>26765</v>
      </c>
      <c r="D83" s="16">
        <v>10580</v>
      </c>
      <c r="E83" s="16">
        <v>10090</v>
      </c>
      <c r="F83" s="16">
        <v>6095</v>
      </c>
      <c r="G83" s="17">
        <v>0.4</v>
      </c>
      <c r="H83" s="17">
        <v>0.38</v>
      </c>
      <c r="I83" s="18">
        <v>0.23</v>
      </c>
    </row>
    <row r="84" spans="1:9" x14ac:dyDescent="0.35">
      <c r="A84" s="5" t="s">
        <v>404</v>
      </c>
      <c r="B84" s="8" t="s">
        <v>478</v>
      </c>
      <c r="C84" s="16">
        <v>51780</v>
      </c>
      <c r="D84" s="16">
        <v>22685</v>
      </c>
      <c r="E84" s="16">
        <v>13415</v>
      </c>
      <c r="F84" s="16">
        <v>15680</v>
      </c>
      <c r="G84" s="17">
        <v>0.44</v>
      </c>
      <c r="H84" s="17">
        <v>0.26</v>
      </c>
      <c r="I84" s="18">
        <v>0.3</v>
      </c>
    </row>
    <row r="85" spans="1:9" x14ac:dyDescent="0.35">
      <c r="A85" s="66" t="s">
        <v>404</v>
      </c>
      <c r="B85" s="67" t="s">
        <v>479</v>
      </c>
      <c r="C85" s="68">
        <v>21955</v>
      </c>
      <c r="D85" s="68">
        <v>9855</v>
      </c>
      <c r="E85" s="68">
        <v>8350</v>
      </c>
      <c r="F85" s="68">
        <v>3750</v>
      </c>
      <c r="G85" s="69">
        <v>0.45</v>
      </c>
      <c r="H85" s="69">
        <v>0.38</v>
      </c>
      <c r="I85" s="70">
        <v>0.17</v>
      </c>
    </row>
    <row r="86" spans="1:9" x14ac:dyDescent="0.35">
      <c r="A86" s="5" t="s">
        <v>404</v>
      </c>
      <c r="B86" s="8" t="s">
        <v>480</v>
      </c>
      <c r="C86" s="16">
        <v>20905</v>
      </c>
      <c r="D86" s="16">
        <v>9315</v>
      </c>
      <c r="E86" s="16">
        <v>7995</v>
      </c>
      <c r="F86" s="16">
        <v>3595</v>
      </c>
      <c r="G86" s="17">
        <v>0.45</v>
      </c>
      <c r="H86" s="17">
        <v>0.38</v>
      </c>
      <c r="I86" s="18">
        <v>0.17</v>
      </c>
    </row>
    <row r="87" spans="1:9" x14ac:dyDescent="0.35">
      <c r="A87" s="5" t="s">
        <v>404</v>
      </c>
      <c r="B87" s="8" t="s">
        <v>481</v>
      </c>
      <c r="C87" s="16">
        <v>1045</v>
      </c>
      <c r="D87" s="16">
        <v>540</v>
      </c>
      <c r="E87" s="16">
        <v>355</v>
      </c>
      <c r="F87" s="16">
        <v>155</v>
      </c>
      <c r="G87" s="17">
        <v>0.51</v>
      </c>
      <c r="H87" s="17">
        <v>0.34</v>
      </c>
      <c r="I87" s="18">
        <v>0.15</v>
      </c>
    </row>
    <row r="88" spans="1:9" x14ac:dyDescent="0.35">
      <c r="A88" s="66" t="s">
        <v>404</v>
      </c>
      <c r="B88" s="67" t="s">
        <v>482</v>
      </c>
      <c r="C88" s="68">
        <v>115170</v>
      </c>
      <c r="D88" s="68">
        <v>41505</v>
      </c>
      <c r="E88" s="68">
        <v>42960</v>
      </c>
      <c r="F88" s="68">
        <v>30700</v>
      </c>
      <c r="G88" s="69">
        <v>0.36</v>
      </c>
      <c r="H88" s="69">
        <v>0.37</v>
      </c>
      <c r="I88" s="70">
        <v>0.27</v>
      </c>
    </row>
    <row r="89" spans="1:9" x14ac:dyDescent="0.35">
      <c r="A89" s="5" t="s">
        <v>404</v>
      </c>
      <c r="B89" s="8" t="s">
        <v>483</v>
      </c>
      <c r="C89" s="16">
        <v>61480</v>
      </c>
      <c r="D89" s="16">
        <v>21470</v>
      </c>
      <c r="E89" s="16">
        <v>23775</v>
      </c>
      <c r="F89" s="16">
        <v>16230</v>
      </c>
      <c r="G89" s="17">
        <v>0.35</v>
      </c>
      <c r="H89" s="17">
        <v>0.39</v>
      </c>
      <c r="I89" s="18">
        <v>0.26</v>
      </c>
    </row>
    <row r="90" spans="1:9" x14ac:dyDescent="0.35">
      <c r="A90" s="5" t="s">
        <v>404</v>
      </c>
      <c r="B90" s="8" t="s">
        <v>484</v>
      </c>
      <c r="C90" s="16">
        <v>47400</v>
      </c>
      <c r="D90" s="16">
        <v>17685</v>
      </c>
      <c r="E90" s="16">
        <v>16890</v>
      </c>
      <c r="F90" s="16">
        <v>12830</v>
      </c>
      <c r="G90" s="17">
        <v>0.37</v>
      </c>
      <c r="H90" s="17">
        <v>0.36</v>
      </c>
      <c r="I90" s="18">
        <v>0.27</v>
      </c>
    </row>
    <row r="91" spans="1:9" x14ac:dyDescent="0.35">
      <c r="A91" s="5" t="s">
        <v>404</v>
      </c>
      <c r="B91" s="8" t="s">
        <v>485</v>
      </c>
      <c r="C91" s="16">
        <v>6290</v>
      </c>
      <c r="D91" s="16">
        <v>2350</v>
      </c>
      <c r="E91" s="16">
        <v>2295</v>
      </c>
      <c r="F91" s="16">
        <v>1640</v>
      </c>
      <c r="G91" s="17">
        <v>0.37</v>
      </c>
      <c r="H91" s="17">
        <v>0.37</v>
      </c>
      <c r="I91" s="18">
        <v>0.26</v>
      </c>
    </row>
    <row r="92" spans="1:9" x14ac:dyDescent="0.35">
      <c r="A92" s="66" t="s">
        <v>405</v>
      </c>
      <c r="B92" s="67" t="s">
        <v>474</v>
      </c>
      <c r="C92" s="68">
        <v>68155</v>
      </c>
      <c r="D92" s="68">
        <v>15565</v>
      </c>
      <c r="E92" s="68">
        <v>19110</v>
      </c>
      <c r="F92" s="68">
        <v>33480</v>
      </c>
      <c r="G92" s="69">
        <v>0.23</v>
      </c>
      <c r="H92" s="69">
        <v>0.28000000000000003</v>
      </c>
      <c r="I92" s="70">
        <v>0.49</v>
      </c>
    </row>
    <row r="93" spans="1:9" x14ac:dyDescent="0.35">
      <c r="A93" s="5" t="s">
        <v>405</v>
      </c>
      <c r="B93" s="8" t="s">
        <v>475</v>
      </c>
      <c r="C93" s="16">
        <v>14055</v>
      </c>
      <c r="D93" s="16">
        <v>2705</v>
      </c>
      <c r="E93" s="16">
        <v>3485</v>
      </c>
      <c r="F93" s="16">
        <v>7865</v>
      </c>
      <c r="G93" s="17">
        <v>0.19</v>
      </c>
      <c r="H93" s="17">
        <v>0.25</v>
      </c>
      <c r="I93" s="18">
        <v>0.56000000000000005</v>
      </c>
    </row>
    <row r="94" spans="1:9" x14ac:dyDescent="0.35">
      <c r="A94" s="5" t="s">
        <v>405</v>
      </c>
      <c r="B94" s="8" t="s">
        <v>476</v>
      </c>
      <c r="C94" s="16">
        <v>29010</v>
      </c>
      <c r="D94" s="16">
        <v>5925</v>
      </c>
      <c r="E94" s="16">
        <v>7845</v>
      </c>
      <c r="F94" s="16">
        <v>15245</v>
      </c>
      <c r="G94" s="17">
        <v>0.2</v>
      </c>
      <c r="H94" s="17">
        <v>0.27</v>
      </c>
      <c r="I94" s="18">
        <v>0.53</v>
      </c>
    </row>
    <row r="95" spans="1:9" x14ac:dyDescent="0.35">
      <c r="A95" s="5" t="s">
        <v>405</v>
      </c>
      <c r="B95" s="8" t="s">
        <v>477</v>
      </c>
      <c r="C95" s="16">
        <v>11445</v>
      </c>
      <c r="D95" s="16">
        <v>3750</v>
      </c>
      <c r="E95" s="16">
        <v>4195</v>
      </c>
      <c r="F95" s="16">
        <v>3505</v>
      </c>
      <c r="G95" s="17">
        <v>0.33</v>
      </c>
      <c r="H95" s="17">
        <v>0.37</v>
      </c>
      <c r="I95" s="18">
        <v>0.31</v>
      </c>
    </row>
    <row r="96" spans="1:9" x14ac:dyDescent="0.35">
      <c r="A96" s="5" t="s">
        <v>405</v>
      </c>
      <c r="B96" s="8" t="s">
        <v>478</v>
      </c>
      <c r="C96" s="16">
        <v>13645</v>
      </c>
      <c r="D96" s="16">
        <v>3190</v>
      </c>
      <c r="E96" s="16">
        <v>3590</v>
      </c>
      <c r="F96" s="16">
        <v>6870</v>
      </c>
      <c r="G96" s="17">
        <v>0.23</v>
      </c>
      <c r="H96" s="17">
        <v>0.26</v>
      </c>
      <c r="I96" s="18">
        <v>0.5</v>
      </c>
    </row>
    <row r="97" spans="1:9" x14ac:dyDescent="0.35">
      <c r="A97" s="66" t="s">
        <v>405</v>
      </c>
      <c r="B97" s="67" t="s">
        <v>479</v>
      </c>
      <c r="C97" s="68">
        <v>7555</v>
      </c>
      <c r="D97" s="68">
        <v>2080</v>
      </c>
      <c r="E97" s="68">
        <v>3570</v>
      </c>
      <c r="F97" s="68">
        <v>1900</v>
      </c>
      <c r="G97" s="69">
        <v>0.28000000000000003</v>
      </c>
      <c r="H97" s="69">
        <v>0.47</v>
      </c>
      <c r="I97" s="70">
        <v>0.25</v>
      </c>
    </row>
    <row r="98" spans="1:9" x14ac:dyDescent="0.35">
      <c r="A98" s="5" t="s">
        <v>405</v>
      </c>
      <c r="B98" s="8" t="s">
        <v>480</v>
      </c>
      <c r="C98" s="16">
        <v>7185</v>
      </c>
      <c r="D98" s="16">
        <v>1940</v>
      </c>
      <c r="E98" s="16">
        <v>3410</v>
      </c>
      <c r="F98" s="16">
        <v>1830</v>
      </c>
      <c r="G98" s="17">
        <v>0.27</v>
      </c>
      <c r="H98" s="17">
        <v>0.47</v>
      </c>
      <c r="I98" s="18">
        <v>0.25</v>
      </c>
    </row>
    <row r="99" spans="1:9" x14ac:dyDescent="0.35">
      <c r="A99" s="5" t="s">
        <v>405</v>
      </c>
      <c r="B99" s="8" t="s">
        <v>481</v>
      </c>
      <c r="C99" s="16">
        <v>370</v>
      </c>
      <c r="D99" s="16">
        <v>140</v>
      </c>
      <c r="E99" s="16">
        <v>160</v>
      </c>
      <c r="F99" s="16">
        <v>70</v>
      </c>
      <c r="G99" s="17">
        <v>0.38</v>
      </c>
      <c r="H99" s="17">
        <v>0.43</v>
      </c>
      <c r="I99" s="18">
        <v>0.19</v>
      </c>
    </row>
    <row r="100" spans="1:9" x14ac:dyDescent="0.35">
      <c r="A100" s="66" t="s">
        <v>405</v>
      </c>
      <c r="B100" s="67" t="s">
        <v>482</v>
      </c>
      <c r="C100" s="68">
        <v>31550</v>
      </c>
      <c r="D100" s="68">
        <v>6250</v>
      </c>
      <c r="E100" s="68">
        <v>13420</v>
      </c>
      <c r="F100" s="68">
        <v>11875</v>
      </c>
      <c r="G100" s="69">
        <v>0.2</v>
      </c>
      <c r="H100" s="69">
        <v>0.43</v>
      </c>
      <c r="I100" s="70">
        <v>0.38</v>
      </c>
    </row>
    <row r="101" spans="1:9" x14ac:dyDescent="0.35">
      <c r="A101" s="5" t="s">
        <v>405</v>
      </c>
      <c r="B101" s="8" t="s">
        <v>483</v>
      </c>
      <c r="C101" s="16">
        <v>17310</v>
      </c>
      <c r="D101" s="16">
        <v>3295</v>
      </c>
      <c r="E101" s="16">
        <v>7670</v>
      </c>
      <c r="F101" s="16">
        <v>6340</v>
      </c>
      <c r="G101" s="17">
        <v>0.19</v>
      </c>
      <c r="H101" s="17">
        <v>0.44</v>
      </c>
      <c r="I101" s="18">
        <v>0.37</v>
      </c>
    </row>
    <row r="102" spans="1:9" x14ac:dyDescent="0.35">
      <c r="A102" s="5" t="s">
        <v>405</v>
      </c>
      <c r="B102" s="8" t="s">
        <v>484</v>
      </c>
      <c r="C102" s="16">
        <v>12100</v>
      </c>
      <c r="D102" s="16">
        <v>2475</v>
      </c>
      <c r="E102" s="16">
        <v>4850</v>
      </c>
      <c r="F102" s="16">
        <v>4775</v>
      </c>
      <c r="G102" s="17">
        <v>0.2</v>
      </c>
      <c r="H102" s="17">
        <v>0.4</v>
      </c>
      <c r="I102" s="18">
        <v>0.39</v>
      </c>
    </row>
    <row r="103" spans="1:9" x14ac:dyDescent="0.35">
      <c r="A103" s="5" t="s">
        <v>405</v>
      </c>
      <c r="B103" s="8" t="s">
        <v>485</v>
      </c>
      <c r="C103" s="16">
        <v>2140</v>
      </c>
      <c r="D103" s="16">
        <v>480</v>
      </c>
      <c r="E103" s="16">
        <v>900</v>
      </c>
      <c r="F103" s="16">
        <v>755</v>
      </c>
      <c r="G103" s="17">
        <v>0.23</v>
      </c>
      <c r="H103" s="17">
        <v>0.42</v>
      </c>
      <c r="I103" s="18">
        <v>0.35</v>
      </c>
    </row>
    <row r="104" spans="1:9" x14ac:dyDescent="0.35">
      <c r="A104" s="66" t="s">
        <v>406</v>
      </c>
      <c r="B104" s="67" t="s">
        <v>474</v>
      </c>
      <c r="C104" s="68">
        <v>120815</v>
      </c>
      <c r="D104" s="68">
        <v>46210</v>
      </c>
      <c r="E104" s="68">
        <v>36230</v>
      </c>
      <c r="F104" s="68">
        <v>38370</v>
      </c>
      <c r="G104" s="69">
        <v>0.38</v>
      </c>
      <c r="H104" s="69">
        <v>0.3</v>
      </c>
      <c r="I104" s="70">
        <v>0.32</v>
      </c>
    </row>
    <row r="105" spans="1:9" x14ac:dyDescent="0.35">
      <c r="A105" s="5" t="s">
        <v>406</v>
      </c>
      <c r="B105" s="8" t="s">
        <v>475</v>
      </c>
      <c r="C105" s="16">
        <v>13180</v>
      </c>
      <c r="D105" s="16">
        <v>3965</v>
      </c>
      <c r="E105" s="16">
        <v>3600</v>
      </c>
      <c r="F105" s="16">
        <v>5615</v>
      </c>
      <c r="G105" s="17">
        <v>0.3</v>
      </c>
      <c r="H105" s="17">
        <v>0.27</v>
      </c>
      <c r="I105" s="18">
        <v>0.43</v>
      </c>
    </row>
    <row r="106" spans="1:9" x14ac:dyDescent="0.35">
      <c r="A106" s="5" t="s">
        <v>406</v>
      </c>
      <c r="B106" s="8" t="s">
        <v>476</v>
      </c>
      <c r="C106" s="16">
        <v>54175</v>
      </c>
      <c r="D106" s="16">
        <v>15920</v>
      </c>
      <c r="E106" s="16">
        <v>16905</v>
      </c>
      <c r="F106" s="16">
        <v>21350</v>
      </c>
      <c r="G106" s="17">
        <v>0.28999999999999998</v>
      </c>
      <c r="H106" s="17">
        <v>0.31</v>
      </c>
      <c r="I106" s="18">
        <v>0.39</v>
      </c>
    </row>
    <row r="107" spans="1:9" x14ac:dyDescent="0.35">
      <c r="A107" s="5" t="s">
        <v>406</v>
      </c>
      <c r="B107" s="8" t="s">
        <v>477</v>
      </c>
      <c r="C107" s="16">
        <v>15320</v>
      </c>
      <c r="D107" s="16">
        <v>6830</v>
      </c>
      <c r="E107" s="16">
        <v>5895</v>
      </c>
      <c r="F107" s="16">
        <v>2595</v>
      </c>
      <c r="G107" s="17">
        <v>0.45</v>
      </c>
      <c r="H107" s="17">
        <v>0.38</v>
      </c>
      <c r="I107" s="18">
        <v>0.17</v>
      </c>
    </row>
    <row r="108" spans="1:9" x14ac:dyDescent="0.35">
      <c r="A108" s="5" t="s">
        <v>406</v>
      </c>
      <c r="B108" s="8" t="s">
        <v>478</v>
      </c>
      <c r="C108" s="16">
        <v>38135</v>
      </c>
      <c r="D108" s="16">
        <v>19495</v>
      </c>
      <c r="E108" s="16">
        <v>9830</v>
      </c>
      <c r="F108" s="16">
        <v>8810</v>
      </c>
      <c r="G108" s="17">
        <v>0.51</v>
      </c>
      <c r="H108" s="17">
        <v>0.26</v>
      </c>
      <c r="I108" s="18">
        <v>0.23</v>
      </c>
    </row>
    <row r="109" spans="1:9" x14ac:dyDescent="0.35">
      <c r="A109" s="66" t="s">
        <v>406</v>
      </c>
      <c r="B109" s="67" t="s">
        <v>479</v>
      </c>
      <c r="C109" s="68">
        <v>14400</v>
      </c>
      <c r="D109" s="68">
        <v>7770</v>
      </c>
      <c r="E109" s="68">
        <v>4780</v>
      </c>
      <c r="F109" s="68">
        <v>1845</v>
      </c>
      <c r="G109" s="69">
        <v>0.54</v>
      </c>
      <c r="H109" s="69">
        <v>0.33</v>
      </c>
      <c r="I109" s="70">
        <v>0.13</v>
      </c>
    </row>
    <row r="110" spans="1:9" x14ac:dyDescent="0.35">
      <c r="A110" s="5" t="s">
        <v>406</v>
      </c>
      <c r="B110" s="8" t="s">
        <v>480</v>
      </c>
      <c r="C110" s="16">
        <v>13720</v>
      </c>
      <c r="D110" s="16">
        <v>7375</v>
      </c>
      <c r="E110" s="16">
        <v>4585</v>
      </c>
      <c r="F110" s="16">
        <v>1765</v>
      </c>
      <c r="G110" s="17">
        <v>0.54</v>
      </c>
      <c r="H110" s="17">
        <v>0.33</v>
      </c>
      <c r="I110" s="18">
        <v>0.13</v>
      </c>
    </row>
    <row r="111" spans="1:9" x14ac:dyDescent="0.35">
      <c r="A111" s="5" t="s">
        <v>406</v>
      </c>
      <c r="B111" s="8" t="s">
        <v>481</v>
      </c>
      <c r="C111" s="16">
        <v>680</v>
      </c>
      <c r="D111" s="16">
        <v>395</v>
      </c>
      <c r="E111" s="16">
        <v>200</v>
      </c>
      <c r="F111" s="16">
        <v>85</v>
      </c>
      <c r="G111" s="17">
        <v>0.59</v>
      </c>
      <c r="H111" s="17">
        <v>0.28999999999999998</v>
      </c>
      <c r="I111" s="18">
        <v>0.12</v>
      </c>
    </row>
    <row r="112" spans="1:9" x14ac:dyDescent="0.35">
      <c r="A112" s="66" t="s">
        <v>406</v>
      </c>
      <c r="B112" s="67" t="s">
        <v>482</v>
      </c>
      <c r="C112" s="68">
        <v>83620</v>
      </c>
      <c r="D112" s="68">
        <v>35255</v>
      </c>
      <c r="E112" s="68">
        <v>29540</v>
      </c>
      <c r="F112" s="68">
        <v>18825</v>
      </c>
      <c r="G112" s="69">
        <v>0.42</v>
      </c>
      <c r="H112" s="69">
        <v>0.35</v>
      </c>
      <c r="I112" s="70">
        <v>0.23</v>
      </c>
    </row>
    <row r="113" spans="1:9" x14ac:dyDescent="0.35">
      <c r="A113" s="5" t="s">
        <v>406</v>
      </c>
      <c r="B113" s="8" t="s">
        <v>483</v>
      </c>
      <c r="C113" s="16">
        <v>44170</v>
      </c>
      <c r="D113" s="16">
        <v>18175</v>
      </c>
      <c r="E113" s="16">
        <v>16105</v>
      </c>
      <c r="F113" s="16">
        <v>9890</v>
      </c>
      <c r="G113" s="17">
        <v>0.41</v>
      </c>
      <c r="H113" s="17">
        <v>0.36</v>
      </c>
      <c r="I113" s="18">
        <v>0.22</v>
      </c>
    </row>
    <row r="114" spans="1:9" x14ac:dyDescent="0.35">
      <c r="A114" s="5" t="s">
        <v>406</v>
      </c>
      <c r="B114" s="8" t="s">
        <v>484</v>
      </c>
      <c r="C114" s="16">
        <v>35300</v>
      </c>
      <c r="D114" s="16">
        <v>15210</v>
      </c>
      <c r="E114" s="16">
        <v>12040</v>
      </c>
      <c r="F114" s="16">
        <v>8050</v>
      </c>
      <c r="G114" s="17">
        <v>0.43</v>
      </c>
      <c r="H114" s="17">
        <v>0.34</v>
      </c>
      <c r="I114" s="18">
        <v>0.23</v>
      </c>
    </row>
    <row r="115" spans="1:9" x14ac:dyDescent="0.35">
      <c r="A115" s="5" t="s">
        <v>406</v>
      </c>
      <c r="B115" s="8" t="s">
        <v>485</v>
      </c>
      <c r="C115" s="16">
        <v>4150</v>
      </c>
      <c r="D115" s="16">
        <v>1870</v>
      </c>
      <c r="E115" s="16">
        <v>1395</v>
      </c>
      <c r="F115" s="16">
        <v>885</v>
      </c>
      <c r="G115" s="17">
        <v>0.45</v>
      </c>
      <c r="H115" s="17">
        <v>0.34</v>
      </c>
      <c r="I115" s="18">
        <v>0.21</v>
      </c>
    </row>
    <row r="116" spans="1:9" x14ac:dyDescent="0.35">
      <c r="A116" t="s">
        <v>38</v>
      </c>
      <c r="B116" t="s">
        <v>39</v>
      </c>
    </row>
    <row r="117" spans="1:9" x14ac:dyDescent="0.35">
      <c r="A117" t="s">
        <v>58</v>
      </c>
      <c r="B117" t="s">
        <v>59</v>
      </c>
    </row>
    <row r="118" spans="1:9" x14ac:dyDescent="0.35">
      <c r="A118" t="s">
        <v>68</v>
      </c>
      <c r="B118" t="s">
        <v>69</v>
      </c>
    </row>
    <row r="119" spans="1:9" x14ac:dyDescent="0.35">
      <c r="A119" t="s">
        <v>138</v>
      </c>
      <c r="B119" t="s">
        <v>139</v>
      </c>
    </row>
    <row r="120" spans="1:9" x14ac:dyDescent="0.35">
      <c r="A120" t="s">
        <v>154</v>
      </c>
      <c r="B120" t="s">
        <v>155</v>
      </c>
    </row>
    <row r="121" spans="1:9" x14ac:dyDescent="0.35">
      <c r="A121" t="s">
        <v>156</v>
      </c>
      <c r="B121" t="s">
        <v>157</v>
      </c>
    </row>
    <row r="122" spans="1:9" x14ac:dyDescent="0.35">
      <c r="A122" t="s">
        <v>162</v>
      </c>
      <c r="B122" t="s">
        <v>163</v>
      </c>
    </row>
  </sheetData>
  <conditionalFormatting sqref="G80:I115 G8:I76">
    <cfRule type="dataBar" priority="1">
      <dataBar>
        <cfvo type="num" val="0"/>
        <cfvo type="num" val="1"/>
        <color theme="7" tint="0.39997558519241921"/>
      </dataBar>
      <extLst>
        <ext xmlns:x14="http://schemas.microsoft.com/office/spreadsheetml/2009/9/main" uri="{B025F937-C7B1-47D3-B67F-A62EFF666E3E}">
          <x14:id>{66DB8A6F-6721-4C99-AB1D-F24BFC251380}</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66DB8A6F-6721-4C99-AB1D-F24BFC251380}">
            <x14:dataBar minLength="0" maxLength="100" gradient="0">
              <x14:cfvo type="num">
                <xm:f>0</xm:f>
              </x14:cfvo>
              <x14:cfvo type="num">
                <xm:f>1</xm:f>
              </x14:cfvo>
              <x14:negativeFillColor rgb="FFFF0000"/>
              <x14:axisColor rgb="FF000000"/>
            </x14:dataBar>
          </x14:cfRule>
          <xm:sqref>G80:I115 G8:I76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12"/>
  <sheetViews>
    <sheetView showGridLines="0" zoomScaleNormal="100" workbookViewId="0"/>
  </sheetViews>
  <sheetFormatPr defaultColWidth="11.1640625" defaultRowHeight="15.5" x14ac:dyDescent="0.35"/>
  <cols>
    <col min="1" max="1" width="36.83203125" customWidth="1"/>
    <col min="2" max="3" width="20.6640625" customWidth="1"/>
  </cols>
  <sheetData>
    <row r="1" spans="1:3" ht="19.5" x14ac:dyDescent="0.45">
      <c r="A1" s="2" t="s">
        <v>502</v>
      </c>
    </row>
    <row r="2" spans="1:3" x14ac:dyDescent="0.35">
      <c r="A2" t="s">
        <v>201</v>
      </c>
    </row>
    <row r="3" spans="1:3" x14ac:dyDescent="0.35">
      <c r="A3" t="s">
        <v>202</v>
      </c>
    </row>
    <row r="4" spans="1:3" x14ac:dyDescent="0.35">
      <c r="A4" t="s">
        <v>503</v>
      </c>
    </row>
    <row r="5" spans="1:3" x14ac:dyDescent="0.35">
      <c r="A5" t="s">
        <v>204</v>
      </c>
    </row>
    <row r="6" spans="1:3" x14ac:dyDescent="0.35">
      <c r="A6" s="9" t="s">
        <v>393</v>
      </c>
      <c r="B6" s="10" t="s">
        <v>429</v>
      </c>
      <c r="C6" s="11" t="s">
        <v>467</v>
      </c>
    </row>
    <row r="7" spans="1:3" x14ac:dyDescent="0.35">
      <c r="A7" s="23" t="s">
        <v>217</v>
      </c>
      <c r="B7" s="24">
        <v>476295</v>
      </c>
      <c r="C7" s="26">
        <v>1</v>
      </c>
    </row>
    <row r="8" spans="1:3" x14ac:dyDescent="0.35">
      <c r="A8" s="5" t="s">
        <v>504</v>
      </c>
      <c r="B8" s="16">
        <v>7115</v>
      </c>
      <c r="C8" s="18">
        <v>0.01</v>
      </c>
    </row>
    <row r="9" spans="1:3" x14ac:dyDescent="0.35">
      <c r="A9" s="5" t="s">
        <v>505</v>
      </c>
      <c r="B9" s="16">
        <v>469180</v>
      </c>
      <c r="C9" s="18">
        <v>0.99</v>
      </c>
    </row>
    <row r="10" spans="1:3" x14ac:dyDescent="0.35">
      <c r="A10" t="s">
        <v>38</v>
      </c>
      <c r="B10" t="s">
        <v>39</v>
      </c>
    </row>
    <row r="11" spans="1:3" x14ac:dyDescent="0.35">
      <c r="A11" t="s">
        <v>100</v>
      </c>
      <c r="B11" t="s">
        <v>101</v>
      </c>
    </row>
    <row r="12" spans="1:3" x14ac:dyDescent="0.35">
      <c r="A12" t="s">
        <v>138</v>
      </c>
      <c r="B12" t="s">
        <v>139</v>
      </c>
    </row>
  </sheetData>
  <conditionalFormatting sqref="C7:C9">
    <cfRule type="dataBar" priority="1">
      <dataBar>
        <cfvo type="num" val="0"/>
        <cfvo type="num" val="1"/>
        <color theme="7" tint="0.39997558519241921"/>
      </dataBar>
      <extLst>
        <ext xmlns:x14="http://schemas.microsoft.com/office/spreadsheetml/2009/9/main" uri="{B025F937-C7B1-47D3-B67F-A62EFF666E3E}">
          <x14:id>{CA9BE2B2-80E4-46FD-B483-8CB211655A6C}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A9BE2B2-80E4-46FD-B483-8CB211655A6C}">
            <x14:dataBar minLength="0" maxLength="100" gradient="0">
              <x14:cfvo type="num">
                <xm:f>0</xm:f>
              </x14:cfvo>
              <x14:cfvo type="num">
                <xm:f>1</xm:f>
              </x14:cfvo>
              <x14:negativeFillColor rgb="FFFF0000"/>
              <x14:axisColor rgb="FF000000"/>
            </x14:dataBar>
          </x14:cfRule>
          <xm:sqref>C7:C9</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9"/>
  <sheetViews>
    <sheetView showGridLines="0" zoomScaleNormal="100" workbookViewId="0"/>
  </sheetViews>
  <sheetFormatPr defaultColWidth="11.1640625" defaultRowHeight="15.5" x14ac:dyDescent="0.35"/>
  <cols>
    <col min="1" max="3" width="20.6640625" customWidth="1"/>
  </cols>
  <sheetData>
    <row r="1" spans="1:3" ht="19.5" x14ac:dyDescent="0.45">
      <c r="A1" s="2" t="s">
        <v>506</v>
      </c>
    </row>
    <row r="2" spans="1:3" x14ac:dyDescent="0.35">
      <c r="A2" t="s">
        <v>201</v>
      </c>
    </row>
    <row r="3" spans="1:3" x14ac:dyDescent="0.35">
      <c r="A3" t="s">
        <v>202</v>
      </c>
    </row>
    <row r="4" spans="1:3" x14ac:dyDescent="0.35">
      <c r="A4" t="s">
        <v>507</v>
      </c>
    </row>
    <row r="5" spans="1:3" x14ac:dyDescent="0.35">
      <c r="A5" t="s">
        <v>204</v>
      </c>
    </row>
    <row r="6" spans="1:3" x14ac:dyDescent="0.35">
      <c r="A6" s="9" t="s">
        <v>508</v>
      </c>
      <c r="B6" s="10" t="s">
        <v>429</v>
      </c>
      <c r="C6" s="11" t="s">
        <v>467</v>
      </c>
    </row>
    <row r="7" spans="1:3" x14ac:dyDescent="0.35">
      <c r="A7" s="23" t="s">
        <v>217</v>
      </c>
      <c r="B7" s="24">
        <v>476295</v>
      </c>
      <c r="C7" s="26">
        <v>1</v>
      </c>
    </row>
    <row r="8" spans="1:3" x14ac:dyDescent="0.35">
      <c r="A8" s="5" t="s">
        <v>509</v>
      </c>
      <c r="B8" s="16">
        <v>47195</v>
      </c>
      <c r="C8" s="18">
        <v>0.1</v>
      </c>
    </row>
    <row r="9" spans="1:3" x14ac:dyDescent="0.35">
      <c r="A9" s="5" t="s">
        <v>510</v>
      </c>
      <c r="B9" s="16">
        <v>61595</v>
      </c>
      <c r="C9" s="18">
        <v>0.13</v>
      </c>
    </row>
    <row r="10" spans="1:3" x14ac:dyDescent="0.35">
      <c r="A10" s="5" t="s">
        <v>511</v>
      </c>
      <c r="B10" s="16">
        <v>122010</v>
      </c>
      <c r="C10" s="18">
        <v>0.26</v>
      </c>
    </row>
    <row r="11" spans="1:3" x14ac:dyDescent="0.35">
      <c r="A11" s="5" t="s">
        <v>512</v>
      </c>
      <c r="B11" s="16">
        <v>193750</v>
      </c>
      <c r="C11" s="18">
        <v>0.41</v>
      </c>
    </row>
    <row r="12" spans="1:3" x14ac:dyDescent="0.35">
      <c r="A12" s="5" t="s">
        <v>513</v>
      </c>
      <c r="B12" s="16">
        <v>51740</v>
      </c>
      <c r="C12" s="18">
        <v>0.11</v>
      </c>
    </row>
    <row r="13" spans="1:3" x14ac:dyDescent="0.35">
      <c r="A13" s="5" t="s">
        <v>514</v>
      </c>
      <c r="B13" s="16">
        <v>10</v>
      </c>
      <c r="C13" s="18">
        <v>0</v>
      </c>
    </row>
    <row r="14" spans="1:3" x14ac:dyDescent="0.35">
      <c r="A14" s="5" t="s">
        <v>515</v>
      </c>
      <c r="B14" s="16">
        <v>0</v>
      </c>
      <c r="C14" s="18">
        <v>0</v>
      </c>
    </row>
    <row r="15" spans="1:3" x14ac:dyDescent="0.35">
      <c r="A15" s="5" t="s">
        <v>516</v>
      </c>
      <c r="B15" s="16">
        <v>0</v>
      </c>
      <c r="C15" s="18">
        <v>0</v>
      </c>
    </row>
    <row r="16" spans="1:3" x14ac:dyDescent="0.35">
      <c r="A16" s="5" t="s">
        <v>517</v>
      </c>
      <c r="B16" s="16">
        <v>0</v>
      </c>
      <c r="C16" s="18">
        <v>0</v>
      </c>
    </row>
    <row r="17" spans="1:2" x14ac:dyDescent="0.35">
      <c r="A17" t="s">
        <v>38</v>
      </c>
      <c r="B17" t="s">
        <v>39</v>
      </c>
    </row>
    <row r="18" spans="1:2" x14ac:dyDescent="0.35">
      <c r="A18" t="s">
        <v>138</v>
      </c>
      <c r="B18" t="s">
        <v>139</v>
      </c>
    </row>
    <row r="19" spans="1:2" x14ac:dyDescent="0.35">
      <c r="A19" t="s">
        <v>174</v>
      </c>
      <c r="B19" t="s">
        <v>175</v>
      </c>
    </row>
  </sheetData>
  <conditionalFormatting sqref="C7:C16">
    <cfRule type="dataBar" priority="1">
      <dataBar>
        <cfvo type="num" val="0"/>
        <cfvo type="num" val="1"/>
        <color theme="7" tint="0.39997558519241921"/>
      </dataBar>
      <extLst>
        <ext xmlns:x14="http://schemas.microsoft.com/office/spreadsheetml/2009/9/main" uri="{B025F937-C7B1-47D3-B67F-A62EFF666E3E}">
          <x14:id>{B8072A18-6856-4DA4-A561-FCE5B62015E8}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8072A18-6856-4DA4-A561-FCE5B62015E8}">
            <x14:dataBar minLength="0" maxLength="100" gradient="0">
              <x14:cfvo type="num">
                <xm:f>0</xm:f>
              </x14:cfvo>
              <x14:cfvo type="num">
                <xm:f>1</xm:f>
              </x14:cfvo>
              <x14:negativeFillColor rgb="FFFF0000"/>
              <x14:axisColor rgb="FF000000"/>
            </x14:dataBar>
          </x14:cfRule>
          <xm:sqref>C7:C16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43"/>
  <sheetViews>
    <sheetView showGridLines="0" zoomScaleNormal="100" workbookViewId="0"/>
  </sheetViews>
  <sheetFormatPr defaultColWidth="11.1640625" defaultRowHeight="15.5" x14ac:dyDescent="0.35"/>
  <cols>
    <col min="1" max="3" width="20.6640625" customWidth="1"/>
  </cols>
  <sheetData>
    <row r="1" spans="1:3" ht="19.5" x14ac:dyDescent="0.45">
      <c r="A1" s="2" t="s">
        <v>518</v>
      </c>
    </row>
    <row r="2" spans="1:3" x14ac:dyDescent="0.35">
      <c r="A2" t="s">
        <v>201</v>
      </c>
    </row>
    <row r="3" spans="1:3" x14ac:dyDescent="0.35">
      <c r="A3" t="s">
        <v>202</v>
      </c>
    </row>
    <row r="4" spans="1:3" x14ac:dyDescent="0.35">
      <c r="A4" t="s">
        <v>323</v>
      </c>
    </row>
    <row r="5" spans="1:3" x14ac:dyDescent="0.35">
      <c r="A5" t="s">
        <v>204</v>
      </c>
    </row>
    <row r="6" spans="1:3" x14ac:dyDescent="0.35">
      <c r="A6" s="9" t="s">
        <v>408</v>
      </c>
      <c r="B6" s="10" t="s">
        <v>429</v>
      </c>
      <c r="C6" s="11" t="s">
        <v>467</v>
      </c>
    </row>
    <row r="7" spans="1:3" x14ac:dyDescent="0.35">
      <c r="A7" s="23" t="s">
        <v>217</v>
      </c>
      <c r="B7" s="24">
        <v>476295</v>
      </c>
      <c r="C7" s="26">
        <v>1</v>
      </c>
    </row>
    <row r="8" spans="1:3" x14ac:dyDescent="0.35">
      <c r="A8" s="5" t="s">
        <v>325</v>
      </c>
      <c r="B8" s="16">
        <v>12720</v>
      </c>
      <c r="C8" s="18">
        <v>0.03</v>
      </c>
    </row>
    <row r="9" spans="1:3" x14ac:dyDescent="0.35">
      <c r="A9" s="5" t="s">
        <v>326</v>
      </c>
      <c r="B9" s="16">
        <v>12660</v>
      </c>
      <c r="C9" s="18">
        <v>0.03</v>
      </c>
    </row>
    <row r="10" spans="1:3" x14ac:dyDescent="0.35">
      <c r="A10" s="5" t="s">
        <v>327</v>
      </c>
      <c r="B10" s="16">
        <v>9565</v>
      </c>
      <c r="C10" s="18">
        <v>0.02</v>
      </c>
    </row>
    <row r="11" spans="1:3" x14ac:dyDescent="0.35">
      <c r="A11" s="5" t="s">
        <v>328</v>
      </c>
      <c r="B11" s="16">
        <v>6370</v>
      </c>
      <c r="C11" s="18">
        <v>0.01</v>
      </c>
    </row>
    <row r="12" spans="1:3" x14ac:dyDescent="0.35">
      <c r="A12" s="5" t="s">
        <v>329</v>
      </c>
      <c r="B12" s="16">
        <v>5345</v>
      </c>
      <c r="C12" s="18">
        <v>0.01</v>
      </c>
    </row>
    <row r="13" spans="1:3" x14ac:dyDescent="0.35">
      <c r="A13" s="5" t="s">
        <v>330</v>
      </c>
      <c r="B13" s="16">
        <v>13635</v>
      </c>
      <c r="C13" s="18">
        <v>0.03</v>
      </c>
    </row>
    <row r="14" spans="1:3" x14ac:dyDescent="0.35">
      <c r="A14" s="5" t="s">
        <v>331</v>
      </c>
      <c r="B14" s="16">
        <v>16905</v>
      </c>
      <c r="C14" s="18">
        <v>0.04</v>
      </c>
    </row>
    <row r="15" spans="1:3" x14ac:dyDescent="0.35">
      <c r="A15" s="5" t="s">
        <v>332</v>
      </c>
      <c r="B15" s="16">
        <v>12775</v>
      </c>
      <c r="C15" s="18">
        <v>0.03</v>
      </c>
    </row>
    <row r="16" spans="1:3" x14ac:dyDescent="0.35">
      <c r="A16" s="5" t="s">
        <v>333</v>
      </c>
      <c r="B16" s="16">
        <v>6590</v>
      </c>
      <c r="C16" s="18">
        <v>0.01</v>
      </c>
    </row>
    <row r="17" spans="1:3" x14ac:dyDescent="0.35">
      <c r="A17" s="5" t="s">
        <v>334</v>
      </c>
      <c r="B17" s="16">
        <v>7925</v>
      </c>
      <c r="C17" s="18">
        <v>0.02</v>
      </c>
    </row>
    <row r="18" spans="1:3" x14ac:dyDescent="0.35">
      <c r="A18" s="5" t="s">
        <v>335</v>
      </c>
      <c r="B18" s="16">
        <v>5555</v>
      </c>
      <c r="C18" s="18">
        <v>0.01</v>
      </c>
    </row>
    <row r="19" spans="1:3" x14ac:dyDescent="0.35">
      <c r="A19" s="5" t="s">
        <v>336</v>
      </c>
      <c r="B19" s="16">
        <v>31310</v>
      </c>
      <c r="C19" s="18">
        <v>7.0000000000000007E-2</v>
      </c>
    </row>
    <row r="20" spans="1:3" x14ac:dyDescent="0.35">
      <c r="A20" s="5" t="s">
        <v>337</v>
      </c>
      <c r="B20" s="16">
        <v>14655</v>
      </c>
      <c r="C20" s="18">
        <v>0.03</v>
      </c>
    </row>
    <row r="21" spans="1:3" x14ac:dyDescent="0.35">
      <c r="A21" s="5" t="s">
        <v>338</v>
      </c>
      <c r="B21" s="16">
        <v>33305</v>
      </c>
      <c r="C21" s="18">
        <v>7.0000000000000007E-2</v>
      </c>
    </row>
    <row r="22" spans="1:3" x14ac:dyDescent="0.35">
      <c r="A22" s="5" t="s">
        <v>339</v>
      </c>
      <c r="B22" s="16">
        <v>72625</v>
      </c>
      <c r="C22" s="18">
        <v>0.15</v>
      </c>
    </row>
    <row r="23" spans="1:3" x14ac:dyDescent="0.35">
      <c r="A23" s="5" t="s">
        <v>340</v>
      </c>
      <c r="B23" s="16">
        <v>17255</v>
      </c>
      <c r="C23" s="18">
        <v>0.04</v>
      </c>
    </row>
    <row r="24" spans="1:3" x14ac:dyDescent="0.35">
      <c r="A24" s="5" t="s">
        <v>341</v>
      </c>
      <c r="B24" s="16">
        <v>9485</v>
      </c>
      <c r="C24" s="18">
        <v>0.02</v>
      </c>
    </row>
    <row r="25" spans="1:3" x14ac:dyDescent="0.35">
      <c r="A25" s="5" t="s">
        <v>342</v>
      </c>
      <c r="B25" s="16">
        <v>8350</v>
      </c>
      <c r="C25" s="18">
        <v>0.02</v>
      </c>
    </row>
    <row r="26" spans="1:3" x14ac:dyDescent="0.35">
      <c r="A26" s="5" t="s">
        <v>343</v>
      </c>
      <c r="B26" s="16">
        <v>6495</v>
      </c>
      <c r="C26" s="18">
        <v>0.01</v>
      </c>
    </row>
    <row r="27" spans="1:3" x14ac:dyDescent="0.35">
      <c r="A27" s="5" t="s">
        <v>344</v>
      </c>
      <c r="B27" s="16">
        <v>2015</v>
      </c>
      <c r="C27" s="18">
        <v>0</v>
      </c>
    </row>
    <row r="28" spans="1:3" x14ac:dyDescent="0.35">
      <c r="A28" s="5" t="s">
        <v>345</v>
      </c>
      <c r="B28" s="16">
        <v>15180</v>
      </c>
      <c r="C28" s="18">
        <v>0.03</v>
      </c>
    </row>
    <row r="29" spans="1:3" x14ac:dyDescent="0.35">
      <c r="A29" s="5" t="s">
        <v>346</v>
      </c>
      <c r="B29" s="16">
        <v>39320</v>
      </c>
      <c r="C29" s="18">
        <v>0.08</v>
      </c>
    </row>
    <row r="30" spans="1:3" x14ac:dyDescent="0.35">
      <c r="A30" s="5" t="s">
        <v>347</v>
      </c>
      <c r="B30" s="16">
        <v>1350</v>
      </c>
      <c r="C30" s="18">
        <v>0</v>
      </c>
    </row>
    <row r="31" spans="1:3" x14ac:dyDescent="0.35">
      <c r="A31" s="5" t="s">
        <v>348</v>
      </c>
      <c r="B31" s="16">
        <v>10800</v>
      </c>
      <c r="C31" s="18">
        <v>0.02</v>
      </c>
    </row>
    <row r="32" spans="1:3" x14ac:dyDescent="0.35">
      <c r="A32" s="5" t="s">
        <v>349</v>
      </c>
      <c r="B32" s="16">
        <v>17645</v>
      </c>
      <c r="C32" s="18">
        <v>0.04</v>
      </c>
    </row>
    <row r="33" spans="1:3" x14ac:dyDescent="0.35">
      <c r="A33" s="5" t="s">
        <v>350</v>
      </c>
      <c r="B33" s="16">
        <v>7805</v>
      </c>
      <c r="C33" s="18">
        <v>0.02</v>
      </c>
    </row>
    <row r="34" spans="1:3" x14ac:dyDescent="0.35">
      <c r="A34" s="5" t="s">
        <v>351</v>
      </c>
      <c r="B34" s="16">
        <v>1285</v>
      </c>
      <c r="C34" s="18">
        <v>0</v>
      </c>
    </row>
    <row r="35" spans="1:3" x14ac:dyDescent="0.35">
      <c r="A35" s="5" t="s">
        <v>352</v>
      </c>
      <c r="B35" s="16">
        <v>10130</v>
      </c>
      <c r="C35" s="18">
        <v>0.02</v>
      </c>
    </row>
    <row r="36" spans="1:3" x14ac:dyDescent="0.35">
      <c r="A36" s="5" t="s">
        <v>353</v>
      </c>
      <c r="B36" s="16">
        <v>31840</v>
      </c>
      <c r="C36" s="18">
        <v>7.0000000000000007E-2</v>
      </c>
    </row>
    <row r="37" spans="1:3" x14ac:dyDescent="0.35">
      <c r="A37" s="5" t="s">
        <v>354</v>
      </c>
      <c r="B37" s="16">
        <v>6320</v>
      </c>
      <c r="C37" s="18">
        <v>0.01</v>
      </c>
    </row>
    <row r="38" spans="1:3" x14ac:dyDescent="0.35">
      <c r="A38" s="5" t="s">
        <v>355</v>
      </c>
      <c r="B38" s="16">
        <v>10560</v>
      </c>
      <c r="C38" s="18">
        <v>0.02</v>
      </c>
    </row>
    <row r="39" spans="1:3" x14ac:dyDescent="0.35">
      <c r="A39" s="5" t="s">
        <v>356</v>
      </c>
      <c r="B39" s="16">
        <v>17875</v>
      </c>
      <c r="C39" s="18">
        <v>0.04</v>
      </c>
    </row>
    <row r="40" spans="1:3" x14ac:dyDescent="0.35">
      <c r="A40" s="5" t="s">
        <v>357</v>
      </c>
      <c r="B40" s="16">
        <v>665</v>
      </c>
      <c r="C40" s="18">
        <v>0</v>
      </c>
    </row>
    <row r="41" spans="1:3" x14ac:dyDescent="0.35">
      <c r="A41" t="s">
        <v>38</v>
      </c>
      <c r="B41" t="s">
        <v>39</v>
      </c>
    </row>
    <row r="42" spans="1:3" x14ac:dyDescent="0.35">
      <c r="A42" t="s">
        <v>100</v>
      </c>
      <c r="B42" t="s">
        <v>101</v>
      </c>
    </row>
    <row r="43" spans="1:3" x14ac:dyDescent="0.35">
      <c r="A43" t="s">
        <v>138</v>
      </c>
      <c r="B43" t="s">
        <v>139</v>
      </c>
    </row>
  </sheetData>
  <conditionalFormatting sqref="C7:C40">
    <cfRule type="dataBar" priority="1">
      <dataBar>
        <cfvo type="num" val="0"/>
        <cfvo type="num" val="1"/>
        <color theme="7" tint="0.39997558519241921"/>
      </dataBar>
      <extLst>
        <ext xmlns:x14="http://schemas.microsoft.com/office/spreadsheetml/2009/9/main" uri="{B025F937-C7B1-47D3-B67F-A62EFF666E3E}">
          <x14:id>{566D906C-BF73-4D69-8036-AE99CB8AC7D4}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66D906C-BF73-4D69-8036-AE99CB8AC7D4}">
            <x14:dataBar minLength="0" maxLength="100" gradient="0">
              <x14:cfvo type="num">
                <xm:f>0</xm:f>
              </x14:cfvo>
              <x14:cfvo type="num">
                <xm:f>1</xm:f>
              </x14:cfvo>
              <x14:negativeFillColor rgb="FFFF0000"/>
              <x14:axisColor rgb="FF000000"/>
            </x14:dataBar>
          </x14:cfRule>
          <xm:sqref>C7:C40</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147"/>
  <sheetViews>
    <sheetView showGridLines="0" zoomScaleNormal="100" workbookViewId="0"/>
  </sheetViews>
  <sheetFormatPr defaultColWidth="11.1640625" defaultRowHeight="15.5" x14ac:dyDescent="0.35"/>
  <cols>
    <col min="1" max="1" width="20.6640625" customWidth="1"/>
    <col min="2" max="2" width="23.9140625" customWidth="1"/>
    <col min="3" max="13" width="20.6640625" customWidth="1"/>
  </cols>
  <sheetData>
    <row r="1" spans="1:14" ht="19.5" x14ac:dyDescent="0.45">
      <c r="A1" s="2" t="s">
        <v>519</v>
      </c>
    </row>
    <row r="2" spans="1:14" x14ac:dyDescent="0.35">
      <c r="A2" t="s">
        <v>201</v>
      </c>
    </row>
    <row r="3" spans="1:14" x14ac:dyDescent="0.35">
      <c r="A3" t="s">
        <v>202</v>
      </c>
    </row>
    <row r="4" spans="1:14" x14ac:dyDescent="0.35">
      <c r="A4" t="s">
        <v>520</v>
      </c>
    </row>
    <row r="5" spans="1:14" x14ac:dyDescent="0.35">
      <c r="A5" t="s">
        <v>204</v>
      </c>
    </row>
    <row r="6" spans="1:14" ht="62" x14ac:dyDescent="0.35">
      <c r="A6" s="86" t="s">
        <v>393</v>
      </c>
      <c r="B6" s="84" t="s">
        <v>205</v>
      </c>
      <c r="C6" s="84" t="s">
        <v>521</v>
      </c>
      <c r="D6" s="84" t="s">
        <v>522</v>
      </c>
      <c r="E6" s="84" t="s">
        <v>523</v>
      </c>
      <c r="F6" s="87" t="s">
        <v>560</v>
      </c>
      <c r="G6" s="84" t="s">
        <v>524</v>
      </c>
      <c r="H6" s="84" t="s">
        <v>525</v>
      </c>
      <c r="I6" s="84" t="s">
        <v>526</v>
      </c>
      <c r="J6" s="87" t="s">
        <v>561</v>
      </c>
      <c r="K6" s="84" t="s">
        <v>527</v>
      </c>
      <c r="L6" s="84" t="s">
        <v>528</v>
      </c>
      <c r="M6" s="84" t="s">
        <v>529</v>
      </c>
    </row>
    <row r="7" spans="1:14" x14ac:dyDescent="0.35">
      <c r="A7" s="27" t="s">
        <v>404</v>
      </c>
      <c r="B7" s="48" t="s">
        <v>217</v>
      </c>
      <c r="C7" s="24">
        <v>52790</v>
      </c>
      <c r="D7" s="24">
        <v>49355</v>
      </c>
      <c r="E7" s="24">
        <v>22655</v>
      </c>
      <c r="F7" s="24">
        <v>25025</v>
      </c>
      <c r="G7" s="24">
        <v>1365</v>
      </c>
      <c r="H7" s="24">
        <v>310</v>
      </c>
      <c r="I7" s="25">
        <v>0.46</v>
      </c>
      <c r="J7" s="25">
        <v>0.51</v>
      </c>
      <c r="K7" s="25">
        <v>0.03</v>
      </c>
      <c r="L7" s="25">
        <v>0.01</v>
      </c>
      <c r="M7" s="89">
        <v>0.85</v>
      </c>
      <c r="N7" s="93"/>
    </row>
    <row r="8" spans="1:14" x14ac:dyDescent="0.35">
      <c r="A8" t="s">
        <v>404</v>
      </c>
      <c r="B8" s="8" t="s">
        <v>219</v>
      </c>
      <c r="C8" s="16" t="s">
        <v>261</v>
      </c>
      <c r="D8" s="16">
        <v>0</v>
      </c>
      <c r="E8" s="16">
        <v>0</v>
      </c>
      <c r="F8" s="16">
        <v>0</v>
      </c>
      <c r="G8" s="16">
        <v>0</v>
      </c>
      <c r="H8" s="16">
        <v>0</v>
      </c>
      <c r="I8" s="17" t="s">
        <v>372</v>
      </c>
      <c r="J8" s="17" t="s">
        <v>372</v>
      </c>
      <c r="K8" s="17" t="s">
        <v>372</v>
      </c>
      <c r="L8" s="17" t="s">
        <v>372</v>
      </c>
      <c r="M8" s="90" t="s">
        <v>372</v>
      </c>
      <c r="N8" s="93"/>
    </row>
    <row r="9" spans="1:14" x14ac:dyDescent="0.35">
      <c r="A9" t="s">
        <v>404</v>
      </c>
      <c r="B9" s="8" t="s">
        <v>220</v>
      </c>
      <c r="C9" s="16" t="s">
        <v>261</v>
      </c>
      <c r="D9" s="16">
        <v>0</v>
      </c>
      <c r="E9" s="16">
        <v>0</v>
      </c>
      <c r="F9" s="16">
        <v>0</v>
      </c>
      <c r="G9" s="16">
        <v>0</v>
      </c>
      <c r="H9" s="16">
        <v>0</v>
      </c>
      <c r="I9" s="17" t="s">
        <v>372</v>
      </c>
      <c r="J9" s="17" t="s">
        <v>372</v>
      </c>
      <c r="K9" s="17" t="s">
        <v>372</v>
      </c>
      <c r="L9" s="17" t="s">
        <v>372</v>
      </c>
      <c r="M9" s="90" t="s">
        <v>372</v>
      </c>
      <c r="N9" s="93"/>
    </row>
    <row r="10" spans="1:14" x14ac:dyDescent="0.35">
      <c r="A10" t="s">
        <v>404</v>
      </c>
      <c r="B10" s="8" t="s">
        <v>221</v>
      </c>
      <c r="C10" s="16">
        <v>5</v>
      </c>
      <c r="D10" s="16" t="s">
        <v>261</v>
      </c>
      <c r="E10" s="16">
        <v>0</v>
      </c>
      <c r="F10" s="16" t="s">
        <v>261</v>
      </c>
      <c r="G10" s="16">
        <v>0</v>
      </c>
      <c r="H10" s="16">
        <v>0</v>
      </c>
      <c r="I10" s="17">
        <v>0</v>
      </c>
      <c r="J10" s="17" t="s">
        <v>261</v>
      </c>
      <c r="K10" s="17">
        <v>0</v>
      </c>
      <c r="L10" s="17">
        <v>0</v>
      </c>
      <c r="M10" s="90">
        <v>1</v>
      </c>
      <c r="N10" s="93"/>
    </row>
    <row r="11" spans="1:14" x14ac:dyDescent="0.35">
      <c r="A11" t="s">
        <v>404</v>
      </c>
      <c r="B11" s="8" t="s">
        <v>222</v>
      </c>
      <c r="C11" s="16">
        <v>10</v>
      </c>
      <c r="D11" s="16" t="s">
        <v>261</v>
      </c>
      <c r="E11" s="16" t="s">
        <v>261</v>
      </c>
      <c r="F11" s="16" t="s">
        <v>261</v>
      </c>
      <c r="G11" s="16">
        <v>0</v>
      </c>
      <c r="H11" s="16">
        <v>0</v>
      </c>
      <c r="I11" s="17" t="s">
        <v>261</v>
      </c>
      <c r="J11" s="17" t="s">
        <v>261</v>
      </c>
      <c r="K11" s="17">
        <v>0</v>
      </c>
      <c r="L11" s="17">
        <v>0</v>
      </c>
      <c r="M11" s="90">
        <v>1</v>
      </c>
      <c r="N11" s="93"/>
    </row>
    <row r="12" spans="1:14" x14ac:dyDescent="0.35">
      <c r="A12" t="s">
        <v>404</v>
      </c>
      <c r="B12" s="8" t="s">
        <v>223</v>
      </c>
      <c r="C12" s="16">
        <v>20</v>
      </c>
      <c r="D12" s="16">
        <v>15</v>
      </c>
      <c r="E12" s="16" t="s">
        <v>261</v>
      </c>
      <c r="F12" s="16">
        <v>10</v>
      </c>
      <c r="G12" s="16" t="s">
        <v>261</v>
      </c>
      <c r="H12" s="16">
        <v>0</v>
      </c>
      <c r="I12" s="17" t="s">
        <v>261</v>
      </c>
      <c r="J12" s="17" t="s">
        <v>261</v>
      </c>
      <c r="K12" s="17" t="s">
        <v>261</v>
      </c>
      <c r="L12" s="17">
        <v>0</v>
      </c>
      <c r="M12" s="90">
        <v>1</v>
      </c>
      <c r="N12" s="93"/>
    </row>
    <row r="13" spans="1:14" x14ac:dyDescent="0.35">
      <c r="A13" t="s">
        <v>404</v>
      </c>
      <c r="B13" s="8" t="s">
        <v>224</v>
      </c>
      <c r="C13" s="16">
        <v>50</v>
      </c>
      <c r="D13" s="16">
        <v>20</v>
      </c>
      <c r="E13" s="16" t="s">
        <v>261</v>
      </c>
      <c r="F13" s="16">
        <v>20</v>
      </c>
      <c r="G13" s="16" t="s">
        <v>261</v>
      </c>
      <c r="H13" s="16">
        <v>0</v>
      </c>
      <c r="I13" s="17" t="s">
        <v>261</v>
      </c>
      <c r="J13" s="17" t="s">
        <v>261</v>
      </c>
      <c r="K13" s="17" t="s">
        <v>261</v>
      </c>
      <c r="L13" s="17">
        <v>0</v>
      </c>
      <c r="M13" s="90">
        <v>1</v>
      </c>
      <c r="N13" s="93"/>
    </row>
    <row r="14" spans="1:14" x14ac:dyDescent="0.35">
      <c r="A14" t="s">
        <v>404</v>
      </c>
      <c r="B14" s="8" t="s">
        <v>225</v>
      </c>
      <c r="C14" s="16">
        <v>80</v>
      </c>
      <c r="D14" s="16">
        <v>50</v>
      </c>
      <c r="E14" s="16">
        <v>10</v>
      </c>
      <c r="F14" s="16">
        <v>35</v>
      </c>
      <c r="G14" s="16">
        <v>5</v>
      </c>
      <c r="H14" s="16">
        <v>0</v>
      </c>
      <c r="I14" s="17">
        <v>0.2</v>
      </c>
      <c r="J14" s="17">
        <v>0.71</v>
      </c>
      <c r="K14" s="17">
        <v>0.1</v>
      </c>
      <c r="L14" s="17">
        <v>0</v>
      </c>
      <c r="M14" s="90">
        <v>1</v>
      </c>
      <c r="N14" s="93"/>
    </row>
    <row r="15" spans="1:14" x14ac:dyDescent="0.35">
      <c r="A15" t="s">
        <v>404</v>
      </c>
      <c r="B15" s="8" t="s">
        <v>226</v>
      </c>
      <c r="C15" s="16">
        <v>160</v>
      </c>
      <c r="D15" s="16">
        <v>85</v>
      </c>
      <c r="E15" s="16">
        <v>25</v>
      </c>
      <c r="F15" s="16">
        <v>55</v>
      </c>
      <c r="G15" s="16">
        <v>5</v>
      </c>
      <c r="H15" s="16">
        <v>0</v>
      </c>
      <c r="I15" s="17">
        <v>0.3</v>
      </c>
      <c r="J15" s="17">
        <v>0.64</v>
      </c>
      <c r="K15" s="17">
        <v>0.06</v>
      </c>
      <c r="L15" s="17">
        <v>0</v>
      </c>
      <c r="M15" s="90">
        <v>0.97</v>
      </c>
      <c r="N15" s="93"/>
    </row>
    <row r="16" spans="1:14" x14ac:dyDescent="0.35">
      <c r="A16" t="s">
        <v>404</v>
      </c>
      <c r="B16" s="8" t="s">
        <v>227</v>
      </c>
      <c r="C16" s="16">
        <v>185</v>
      </c>
      <c r="D16" s="16">
        <v>120</v>
      </c>
      <c r="E16" s="16">
        <v>40</v>
      </c>
      <c r="F16" s="16">
        <v>70</v>
      </c>
      <c r="G16" s="16">
        <v>10</v>
      </c>
      <c r="H16" s="16">
        <v>0</v>
      </c>
      <c r="I16" s="17">
        <v>0.32</v>
      </c>
      <c r="J16" s="17">
        <v>0.6</v>
      </c>
      <c r="K16" s="17">
        <v>0.08</v>
      </c>
      <c r="L16" s="17">
        <v>0</v>
      </c>
      <c r="M16" s="90">
        <v>1</v>
      </c>
      <c r="N16" s="93"/>
    </row>
    <row r="17" spans="1:14" x14ac:dyDescent="0.35">
      <c r="A17" t="s">
        <v>404</v>
      </c>
      <c r="B17" s="8" t="s">
        <v>228</v>
      </c>
      <c r="C17" s="16">
        <v>380</v>
      </c>
      <c r="D17" s="16">
        <v>145</v>
      </c>
      <c r="E17" s="16">
        <v>50</v>
      </c>
      <c r="F17" s="16">
        <v>85</v>
      </c>
      <c r="G17" s="16">
        <v>10</v>
      </c>
      <c r="H17" s="16">
        <v>0</v>
      </c>
      <c r="I17" s="17">
        <v>0.34</v>
      </c>
      <c r="J17" s="17">
        <v>0.59</v>
      </c>
      <c r="K17" s="17">
        <v>0.08</v>
      </c>
      <c r="L17" s="17">
        <v>0</v>
      </c>
      <c r="M17" s="90">
        <v>0.96</v>
      </c>
      <c r="N17" s="93"/>
    </row>
    <row r="18" spans="1:14" x14ac:dyDescent="0.35">
      <c r="A18" t="s">
        <v>404</v>
      </c>
      <c r="B18" s="8" t="s">
        <v>229</v>
      </c>
      <c r="C18" s="16">
        <v>470</v>
      </c>
      <c r="D18" s="16">
        <v>220</v>
      </c>
      <c r="E18" s="16">
        <v>65</v>
      </c>
      <c r="F18" s="16">
        <v>150</v>
      </c>
      <c r="G18" s="16">
        <v>5</v>
      </c>
      <c r="H18" s="16">
        <v>0</v>
      </c>
      <c r="I18" s="17">
        <v>0.28999999999999998</v>
      </c>
      <c r="J18" s="17">
        <v>0.68</v>
      </c>
      <c r="K18" s="17">
        <v>0.03</v>
      </c>
      <c r="L18" s="17">
        <v>0</v>
      </c>
      <c r="M18" s="90">
        <v>0.98</v>
      </c>
      <c r="N18" s="93"/>
    </row>
    <row r="19" spans="1:14" x14ac:dyDescent="0.35">
      <c r="A19" t="s">
        <v>404</v>
      </c>
      <c r="B19" s="8" t="s">
        <v>230</v>
      </c>
      <c r="C19" s="16">
        <v>635</v>
      </c>
      <c r="D19" s="16">
        <v>415</v>
      </c>
      <c r="E19" s="16">
        <v>150</v>
      </c>
      <c r="F19" s="16">
        <v>235</v>
      </c>
      <c r="G19" s="16">
        <v>35</v>
      </c>
      <c r="H19" s="16">
        <v>0</v>
      </c>
      <c r="I19" s="17">
        <v>0.35</v>
      </c>
      <c r="J19" s="17">
        <v>0.56000000000000005</v>
      </c>
      <c r="K19" s="17">
        <v>0.09</v>
      </c>
      <c r="L19" s="17">
        <v>0</v>
      </c>
      <c r="M19" s="90">
        <v>0.99</v>
      </c>
      <c r="N19" s="93"/>
    </row>
    <row r="20" spans="1:14" x14ac:dyDescent="0.35">
      <c r="A20" t="s">
        <v>404</v>
      </c>
      <c r="B20" s="8" t="s">
        <v>231</v>
      </c>
      <c r="C20" s="16">
        <v>700</v>
      </c>
      <c r="D20" s="16">
        <v>460</v>
      </c>
      <c r="E20" s="16">
        <v>160</v>
      </c>
      <c r="F20" s="16">
        <v>270</v>
      </c>
      <c r="G20" s="16">
        <v>30</v>
      </c>
      <c r="H20" s="16">
        <v>0</v>
      </c>
      <c r="I20" s="17">
        <v>0.35</v>
      </c>
      <c r="J20" s="17">
        <v>0.59</v>
      </c>
      <c r="K20" s="17">
        <v>0.06</v>
      </c>
      <c r="L20" s="17">
        <v>0</v>
      </c>
      <c r="M20" s="90">
        <v>0.98</v>
      </c>
      <c r="N20" s="93"/>
    </row>
    <row r="21" spans="1:14" x14ac:dyDescent="0.35">
      <c r="A21" t="s">
        <v>404</v>
      </c>
      <c r="B21" s="8" t="s">
        <v>232</v>
      </c>
      <c r="C21" s="16">
        <v>845</v>
      </c>
      <c r="D21" s="16">
        <v>635</v>
      </c>
      <c r="E21" s="16">
        <v>220</v>
      </c>
      <c r="F21" s="16">
        <v>375</v>
      </c>
      <c r="G21" s="16">
        <v>35</v>
      </c>
      <c r="H21" s="16" t="s">
        <v>261</v>
      </c>
      <c r="I21" s="17">
        <v>0.35</v>
      </c>
      <c r="J21" s="17">
        <v>0.59</v>
      </c>
      <c r="K21" s="17" t="s">
        <v>261</v>
      </c>
      <c r="L21" s="17" t="s">
        <v>261</v>
      </c>
      <c r="M21" s="90">
        <v>0.94</v>
      </c>
      <c r="N21" s="93"/>
    </row>
    <row r="22" spans="1:14" x14ac:dyDescent="0.35">
      <c r="A22" t="s">
        <v>404</v>
      </c>
      <c r="B22" s="8" t="s">
        <v>233</v>
      </c>
      <c r="C22" s="16">
        <v>1175</v>
      </c>
      <c r="D22" s="16">
        <v>825</v>
      </c>
      <c r="E22" s="16">
        <v>290</v>
      </c>
      <c r="F22" s="16">
        <v>480</v>
      </c>
      <c r="G22" s="16">
        <v>55</v>
      </c>
      <c r="H22" s="16" t="s">
        <v>261</v>
      </c>
      <c r="I22" s="17">
        <v>0.35</v>
      </c>
      <c r="J22" s="17">
        <v>0.57999999999999996</v>
      </c>
      <c r="K22" s="17" t="s">
        <v>261</v>
      </c>
      <c r="L22" s="17" t="s">
        <v>261</v>
      </c>
      <c r="M22" s="90">
        <v>0.91</v>
      </c>
      <c r="N22" s="93"/>
    </row>
    <row r="23" spans="1:14" x14ac:dyDescent="0.35">
      <c r="A23" t="s">
        <v>404</v>
      </c>
      <c r="B23" s="8" t="s">
        <v>234</v>
      </c>
      <c r="C23" s="16">
        <v>1325</v>
      </c>
      <c r="D23" s="16">
        <v>895</v>
      </c>
      <c r="E23" s="16">
        <v>335</v>
      </c>
      <c r="F23" s="16">
        <v>490</v>
      </c>
      <c r="G23" s="16">
        <v>70</v>
      </c>
      <c r="H23" s="16">
        <v>0</v>
      </c>
      <c r="I23" s="17">
        <v>0.37</v>
      </c>
      <c r="J23" s="17">
        <v>0.55000000000000004</v>
      </c>
      <c r="K23" s="17">
        <v>0.08</v>
      </c>
      <c r="L23" s="17">
        <v>0</v>
      </c>
      <c r="M23" s="90">
        <v>0.94</v>
      </c>
      <c r="N23" s="93"/>
    </row>
    <row r="24" spans="1:14" x14ac:dyDescent="0.35">
      <c r="A24" t="s">
        <v>404</v>
      </c>
      <c r="B24" s="8" t="s">
        <v>235</v>
      </c>
      <c r="C24" s="16">
        <v>1520</v>
      </c>
      <c r="D24" s="16">
        <v>1110</v>
      </c>
      <c r="E24" s="16">
        <v>430</v>
      </c>
      <c r="F24" s="16">
        <v>605</v>
      </c>
      <c r="G24" s="16">
        <v>70</v>
      </c>
      <c r="H24" s="16">
        <v>5</v>
      </c>
      <c r="I24" s="17">
        <v>0.39</v>
      </c>
      <c r="J24" s="17">
        <v>0.55000000000000004</v>
      </c>
      <c r="K24" s="17">
        <v>0.06</v>
      </c>
      <c r="L24" s="17">
        <v>0.01</v>
      </c>
      <c r="M24" s="90">
        <v>0.89</v>
      </c>
      <c r="N24" s="93"/>
    </row>
    <row r="25" spans="1:14" x14ac:dyDescent="0.35">
      <c r="A25" t="s">
        <v>404</v>
      </c>
      <c r="B25" s="8" t="s">
        <v>236</v>
      </c>
      <c r="C25" s="16">
        <v>1590</v>
      </c>
      <c r="D25" s="16">
        <v>1170</v>
      </c>
      <c r="E25" s="16">
        <v>475</v>
      </c>
      <c r="F25" s="16">
        <v>575</v>
      </c>
      <c r="G25" s="16">
        <v>75</v>
      </c>
      <c r="H25" s="16">
        <v>45</v>
      </c>
      <c r="I25" s="17">
        <v>0.41</v>
      </c>
      <c r="J25" s="17">
        <v>0.49</v>
      </c>
      <c r="K25" s="17">
        <v>0.06</v>
      </c>
      <c r="L25" s="17">
        <v>0.04</v>
      </c>
      <c r="M25" s="90">
        <v>0.78</v>
      </c>
      <c r="N25" s="93"/>
    </row>
    <row r="26" spans="1:14" x14ac:dyDescent="0.35">
      <c r="A26" t="s">
        <v>404</v>
      </c>
      <c r="B26" s="8" t="s">
        <v>237</v>
      </c>
      <c r="C26" s="16">
        <v>1825</v>
      </c>
      <c r="D26" s="16">
        <v>1415</v>
      </c>
      <c r="E26" s="16">
        <v>640</v>
      </c>
      <c r="F26" s="16">
        <v>680</v>
      </c>
      <c r="G26" s="16">
        <v>85</v>
      </c>
      <c r="H26" s="16">
        <v>10</v>
      </c>
      <c r="I26" s="17">
        <v>0.45</v>
      </c>
      <c r="J26" s="17">
        <v>0.48</v>
      </c>
      <c r="K26" s="17">
        <v>0.06</v>
      </c>
      <c r="L26" s="17">
        <v>0.01</v>
      </c>
      <c r="M26" s="90">
        <v>0.62</v>
      </c>
      <c r="N26" s="93"/>
    </row>
    <row r="27" spans="1:14" x14ac:dyDescent="0.35">
      <c r="A27" t="s">
        <v>404</v>
      </c>
      <c r="B27" s="8" t="s">
        <v>238</v>
      </c>
      <c r="C27" s="16">
        <v>1725</v>
      </c>
      <c r="D27" s="16">
        <v>1475</v>
      </c>
      <c r="E27" s="16">
        <v>590</v>
      </c>
      <c r="F27" s="16">
        <v>770</v>
      </c>
      <c r="G27" s="16">
        <v>35</v>
      </c>
      <c r="H27" s="16">
        <v>85</v>
      </c>
      <c r="I27" s="17">
        <v>0.4</v>
      </c>
      <c r="J27" s="17">
        <v>0.52</v>
      </c>
      <c r="K27" s="17">
        <v>0.02</v>
      </c>
      <c r="L27" s="17">
        <v>0.06</v>
      </c>
      <c r="M27" s="90">
        <v>0.66</v>
      </c>
      <c r="N27" s="93"/>
    </row>
    <row r="28" spans="1:14" x14ac:dyDescent="0.35">
      <c r="A28" t="s">
        <v>404</v>
      </c>
      <c r="B28" s="8" t="s">
        <v>239</v>
      </c>
      <c r="C28" s="16">
        <v>1800</v>
      </c>
      <c r="D28" s="16">
        <v>1235</v>
      </c>
      <c r="E28" s="16">
        <v>535</v>
      </c>
      <c r="F28" s="16">
        <v>655</v>
      </c>
      <c r="G28" s="16">
        <v>15</v>
      </c>
      <c r="H28" s="16">
        <v>35</v>
      </c>
      <c r="I28" s="17">
        <v>0.43</v>
      </c>
      <c r="J28" s="17">
        <v>0.53</v>
      </c>
      <c r="K28" s="17">
        <v>0.01</v>
      </c>
      <c r="L28" s="17">
        <v>0.03</v>
      </c>
      <c r="M28" s="90">
        <v>0.49</v>
      </c>
      <c r="N28" s="93"/>
    </row>
    <row r="29" spans="1:14" x14ac:dyDescent="0.35">
      <c r="A29" t="s">
        <v>404</v>
      </c>
      <c r="B29" s="8" t="s">
        <v>240</v>
      </c>
      <c r="C29" s="16">
        <v>2055</v>
      </c>
      <c r="D29" s="16">
        <v>1710</v>
      </c>
      <c r="E29" s="16">
        <v>765</v>
      </c>
      <c r="F29" s="16">
        <v>890</v>
      </c>
      <c r="G29" s="16">
        <v>30</v>
      </c>
      <c r="H29" s="16">
        <v>25</v>
      </c>
      <c r="I29" s="17">
        <v>0.45</v>
      </c>
      <c r="J29" s="17">
        <v>0.52</v>
      </c>
      <c r="K29" s="17">
        <v>0.02</v>
      </c>
      <c r="L29" s="17">
        <v>0.02</v>
      </c>
      <c r="M29" s="90">
        <v>0.43</v>
      </c>
      <c r="N29" s="93"/>
    </row>
    <row r="30" spans="1:14" x14ac:dyDescent="0.35">
      <c r="A30" t="s">
        <v>404</v>
      </c>
      <c r="B30" s="8" t="s">
        <v>241</v>
      </c>
      <c r="C30" s="16">
        <v>2140</v>
      </c>
      <c r="D30" s="16">
        <v>2165</v>
      </c>
      <c r="E30" s="16">
        <v>945</v>
      </c>
      <c r="F30" s="16">
        <v>1160</v>
      </c>
      <c r="G30" s="16">
        <v>30</v>
      </c>
      <c r="H30" s="16">
        <v>30</v>
      </c>
      <c r="I30" s="17">
        <v>0.44</v>
      </c>
      <c r="J30" s="17">
        <v>0.54</v>
      </c>
      <c r="K30" s="17">
        <v>0.01</v>
      </c>
      <c r="L30" s="17">
        <v>0.01</v>
      </c>
      <c r="M30" s="90">
        <v>0.49</v>
      </c>
      <c r="N30" s="93"/>
    </row>
    <row r="31" spans="1:14" x14ac:dyDescent="0.35">
      <c r="A31" t="s">
        <v>404</v>
      </c>
      <c r="B31" s="8" t="s">
        <v>242</v>
      </c>
      <c r="C31" s="16">
        <v>2200</v>
      </c>
      <c r="D31" s="16">
        <v>2735</v>
      </c>
      <c r="E31" s="16">
        <v>1235</v>
      </c>
      <c r="F31" s="16">
        <v>1410</v>
      </c>
      <c r="G31" s="16">
        <v>60</v>
      </c>
      <c r="H31" s="16">
        <v>30</v>
      </c>
      <c r="I31" s="17">
        <v>0.45</v>
      </c>
      <c r="J31" s="17">
        <v>0.52</v>
      </c>
      <c r="K31" s="17">
        <v>0.02</v>
      </c>
      <c r="L31" s="17">
        <v>0.01</v>
      </c>
      <c r="M31" s="90">
        <v>0.57999999999999996</v>
      </c>
      <c r="N31" s="93"/>
    </row>
    <row r="32" spans="1:14" x14ac:dyDescent="0.35">
      <c r="A32" t="s">
        <v>404</v>
      </c>
      <c r="B32" s="8" t="s">
        <v>243</v>
      </c>
      <c r="C32" s="16">
        <v>2335</v>
      </c>
      <c r="D32" s="16">
        <v>2790</v>
      </c>
      <c r="E32" s="16">
        <v>1235</v>
      </c>
      <c r="F32" s="16">
        <v>1465</v>
      </c>
      <c r="G32" s="16">
        <v>55</v>
      </c>
      <c r="H32" s="16">
        <v>35</v>
      </c>
      <c r="I32" s="17">
        <v>0.44</v>
      </c>
      <c r="J32" s="17">
        <v>0.53</v>
      </c>
      <c r="K32" s="17">
        <v>0.02</v>
      </c>
      <c r="L32" s="17">
        <v>0.01</v>
      </c>
      <c r="M32" s="90">
        <v>0.79</v>
      </c>
      <c r="N32" s="93"/>
    </row>
    <row r="33" spans="1:14" x14ac:dyDescent="0.35">
      <c r="A33" t="s">
        <v>404</v>
      </c>
      <c r="B33" s="8" t="s">
        <v>244</v>
      </c>
      <c r="C33" s="16">
        <v>2345</v>
      </c>
      <c r="D33" s="16">
        <v>2420</v>
      </c>
      <c r="E33" s="16">
        <v>1130</v>
      </c>
      <c r="F33" s="16">
        <v>1255</v>
      </c>
      <c r="G33" s="16">
        <v>30</v>
      </c>
      <c r="H33" s="16">
        <v>0</v>
      </c>
      <c r="I33" s="17">
        <v>0.47</v>
      </c>
      <c r="J33" s="17">
        <v>0.52</v>
      </c>
      <c r="K33" s="17">
        <v>0.01</v>
      </c>
      <c r="L33" s="17">
        <v>0</v>
      </c>
      <c r="M33" s="90">
        <v>0.93</v>
      </c>
      <c r="N33" s="93"/>
    </row>
    <row r="34" spans="1:14" x14ac:dyDescent="0.35">
      <c r="A34" t="s">
        <v>404</v>
      </c>
      <c r="B34" s="8" t="s">
        <v>245</v>
      </c>
      <c r="C34" s="16">
        <v>2260</v>
      </c>
      <c r="D34" s="16">
        <v>2370</v>
      </c>
      <c r="E34" s="16">
        <v>1160</v>
      </c>
      <c r="F34" s="16">
        <v>1155</v>
      </c>
      <c r="G34" s="16">
        <v>55</v>
      </c>
      <c r="H34" s="16" t="s">
        <v>261</v>
      </c>
      <c r="I34" s="17">
        <v>0.49</v>
      </c>
      <c r="J34" s="17">
        <v>0.49</v>
      </c>
      <c r="K34" s="17" t="s">
        <v>261</v>
      </c>
      <c r="L34" s="17" t="s">
        <v>261</v>
      </c>
      <c r="M34" s="90">
        <v>0.93</v>
      </c>
      <c r="N34" s="93"/>
    </row>
    <row r="35" spans="1:14" x14ac:dyDescent="0.35">
      <c r="A35" t="s">
        <v>404</v>
      </c>
      <c r="B35" s="8" t="s">
        <v>246</v>
      </c>
      <c r="C35" s="16">
        <v>2580</v>
      </c>
      <c r="D35" s="16">
        <v>2835</v>
      </c>
      <c r="E35" s="16">
        <v>1335</v>
      </c>
      <c r="F35" s="16">
        <v>1455</v>
      </c>
      <c r="G35" s="16">
        <v>45</v>
      </c>
      <c r="H35" s="16">
        <v>5</v>
      </c>
      <c r="I35" s="17">
        <v>0.47</v>
      </c>
      <c r="J35" s="17">
        <v>0.51</v>
      </c>
      <c r="K35" s="17">
        <v>0.02</v>
      </c>
      <c r="L35" s="17">
        <v>0</v>
      </c>
      <c r="M35" s="90">
        <v>0.95</v>
      </c>
      <c r="N35" s="93"/>
    </row>
    <row r="36" spans="1:14" x14ac:dyDescent="0.35">
      <c r="A36" t="s">
        <v>404</v>
      </c>
      <c r="B36" s="8" t="s">
        <v>247</v>
      </c>
      <c r="C36" s="16">
        <v>2525</v>
      </c>
      <c r="D36" s="16">
        <v>2650</v>
      </c>
      <c r="E36" s="16">
        <v>1200</v>
      </c>
      <c r="F36" s="16">
        <v>1400</v>
      </c>
      <c r="G36" s="16">
        <v>50</v>
      </c>
      <c r="H36" s="16">
        <v>0</v>
      </c>
      <c r="I36" s="17">
        <v>0.45</v>
      </c>
      <c r="J36" s="17">
        <v>0.53</v>
      </c>
      <c r="K36" s="17">
        <v>0.02</v>
      </c>
      <c r="L36" s="17">
        <v>0</v>
      </c>
      <c r="M36" s="90">
        <v>0.96</v>
      </c>
      <c r="N36" s="93"/>
    </row>
    <row r="37" spans="1:14" x14ac:dyDescent="0.35">
      <c r="A37" t="s">
        <v>404</v>
      </c>
      <c r="B37" s="8" t="s">
        <v>248</v>
      </c>
      <c r="C37" s="16">
        <v>2555</v>
      </c>
      <c r="D37" s="16">
        <v>2635</v>
      </c>
      <c r="E37" s="16">
        <v>1215</v>
      </c>
      <c r="F37" s="16">
        <v>1380</v>
      </c>
      <c r="G37" s="16">
        <v>40</v>
      </c>
      <c r="H37" s="16">
        <v>5</v>
      </c>
      <c r="I37" s="17">
        <v>0.46</v>
      </c>
      <c r="J37" s="17">
        <v>0.52</v>
      </c>
      <c r="K37" s="17">
        <v>0.02</v>
      </c>
      <c r="L37" s="17">
        <v>0</v>
      </c>
      <c r="M37" s="90">
        <v>0.97</v>
      </c>
      <c r="N37" s="93"/>
    </row>
    <row r="38" spans="1:14" x14ac:dyDescent="0.35">
      <c r="A38" t="s">
        <v>404</v>
      </c>
      <c r="B38" s="8" t="s">
        <v>249</v>
      </c>
      <c r="C38" s="16">
        <v>2675</v>
      </c>
      <c r="D38" s="16">
        <v>2485</v>
      </c>
      <c r="E38" s="16">
        <v>1160</v>
      </c>
      <c r="F38" s="16">
        <v>1280</v>
      </c>
      <c r="G38" s="16">
        <v>50</v>
      </c>
      <c r="H38" s="16" t="s">
        <v>261</v>
      </c>
      <c r="I38" s="17">
        <v>0.47</v>
      </c>
      <c r="J38" s="17">
        <v>0.51</v>
      </c>
      <c r="K38" s="17" t="s">
        <v>261</v>
      </c>
      <c r="L38" s="17" t="s">
        <v>261</v>
      </c>
      <c r="M38" s="90">
        <v>0.97</v>
      </c>
      <c r="N38" s="93"/>
    </row>
    <row r="39" spans="1:14" x14ac:dyDescent="0.35">
      <c r="A39" t="s">
        <v>404</v>
      </c>
      <c r="B39" s="8" t="s">
        <v>250</v>
      </c>
      <c r="C39" s="16">
        <v>2485</v>
      </c>
      <c r="D39" s="16">
        <v>2455</v>
      </c>
      <c r="E39" s="16">
        <v>1155</v>
      </c>
      <c r="F39" s="16">
        <v>1245</v>
      </c>
      <c r="G39" s="16">
        <v>55</v>
      </c>
      <c r="H39" s="16" t="s">
        <v>261</v>
      </c>
      <c r="I39" s="17">
        <v>0.47</v>
      </c>
      <c r="J39" s="17">
        <v>0.51</v>
      </c>
      <c r="K39" s="17" t="s">
        <v>261</v>
      </c>
      <c r="L39" s="17" t="s">
        <v>261</v>
      </c>
      <c r="M39" s="90">
        <v>0.97</v>
      </c>
      <c r="N39" s="93"/>
    </row>
    <row r="40" spans="1:14" x14ac:dyDescent="0.35">
      <c r="A40" t="s">
        <v>404</v>
      </c>
      <c r="B40" s="8" t="s">
        <v>251</v>
      </c>
      <c r="C40" s="16">
        <v>2390</v>
      </c>
      <c r="D40" s="16">
        <v>2110</v>
      </c>
      <c r="E40" s="16">
        <v>1025</v>
      </c>
      <c r="F40" s="16">
        <v>1030</v>
      </c>
      <c r="G40" s="16">
        <v>50</v>
      </c>
      <c r="H40" s="16">
        <v>0</v>
      </c>
      <c r="I40" s="17">
        <v>0.49</v>
      </c>
      <c r="J40" s="17">
        <v>0.49</v>
      </c>
      <c r="K40" s="17">
        <v>0.02</v>
      </c>
      <c r="L40" s="17">
        <v>0</v>
      </c>
      <c r="M40" s="90">
        <v>0.96</v>
      </c>
      <c r="N40" s="93"/>
    </row>
    <row r="41" spans="1:14" x14ac:dyDescent="0.35">
      <c r="A41" t="s">
        <v>404</v>
      </c>
      <c r="B41" s="8" t="s">
        <v>252</v>
      </c>
      <c r="C41" s="16">
        <v>2310</v>
      </c>
      <c r="D41" s="16">
        <v>2510</v>
      </c>
      <c r="E41" s="16">
        <v>1250</v>
      </c>
      <c r="F41" s="16">
        <v>1210</v>
      </c>
      <c r="G41" s="16">
        <v>50</v>
      </c>
      <c r="H41" s="16">
        <v>0</v>
      </c>
      <c r="I41" s="17">
        <v>0.5</v>
      </c>
      <c r="J41" s="17">
        <v>0.48</v>
      </c>
      <c r="K41" s="17">
        <v>0.02</v>
      </c>
      <c r="L41" s="17">
        <v>0</v>
      </c>
      <c r="M41" s="90">
        <v>0.94</v>
      </c>
      <c r="N41" s="93"/>
    </row>
    <row r="42" spans="1:14" x14ac:dyDescent="0.35">
      <c r="A42" t="s">
        <v>404</v>
      </c>
      <c r="B42" s="8" t="s">
        <v>253</v>
      </c>
      <c r="C42" s="16">
        <v>2445</v>
      </c>
      <c r="D42" s="16">
        <v>2340</v>
      </c>
      <c r="E42" s="16">
        <v>1175</v>
      </c>
      <c r="F42" s="16">
        <v>1070</v>
      </c>
      <c r="G42" s="16">
        <v>90</v>
      </c>
      <c r="H42" s="16" t="s">
        <v>261</v>
      </c>
      <c r="I42" s="17">
        <v>0.5</v>
      </c>
      <c r="J42" s="17">
        <v>0.46</v>
      </c>
      <c r="K42" s="17" t="s">
        <v>261</v>
      </c>
      <c r="L42" s="17" t="s">
        <v>261</v>
      </c>
      <c r="M42" s="90">
        <v>0.95</v>
      </c>
      <c r="N42" s="93"/>
    </row>
    <row r="43" spans="1:14" x14ac:dyDescent="0.35">
      <c r="A43" t="s">
        <v>404</v>
      </c>
      <c r="B43" s="8" t="s">
        <v>254</v>
      </c>
      <c r="C43" s="16">
        <v>2605</v>
      </c>
      <c r="D43" s="16">
        <v>2425</v>
      </c>
      <c r="E43" s="16">
        <v>1305</v>
      </c>
      <c r="F43" s="16">
        <v>1075</v>
      </c>
      <c r="G43" s="16">
        <v>45</v>
      </c>
      <c r="H43" s="16">
        <v>0</v>
      </c>
      <c r="I43" s="17">
        <v>0.54</v>
      </c>
      <c r="J43" s="17">
        <v>0.44</v>
      </c>
      <c r="K43" s="17">
        <v>0.02</v>
      </c>
      <c r="L43" s="17">
        <v>0</v>
      </c>
      <c r="M43" s="90">
        <v>0.96</v>
      </c>
      <c r="N43" s="93"/>
    </row>
    <row r="44" spans="1:14" x14ac:dyDescent="0.35">
      <c r="A44" s="36" t="s">
        <v>404</v>
      </c>
      <c r="B44" s="50" t="s">
        <v>255</v>
      </c>
      <c r="C44" s="30">
        <v>2385</v>
      </c>
      <c r="D44" s="30">
        <v>2415</v>
      </c>
      <c r="E44" s="30">
        <v>1345</v>
      </c>
      <c r="F44" s="30">
        <v>975</v>
      </c>
      <c r="G44" s="30">
        <v>90</v>
      </c>
      <c r="H44" s="30" t="s">
        <v>261</v>
      </c>
      <c r="I44" s="31">
        <v>0.56000000000000005</v>
      </c>
      <c r="J44" s="31">
        <v>0.4</v>
      </c>
      <c r="K44" s="31" t="s">
        <v>261</v>
      </c>
      <c r="L44" s="31" t="s">
        <v>261</v>
      </c>
      <c r="M44" s="80">
        <v>0.95</v>
      </c>
      <c r="N44" s="93"/>
    </row>
    <row r="45" spans="1:14" x14ac:dyDescent="0.35">
      <c r="A45" s="27" t="s">
        <v>405</v>
      </c>
      <c r="B45" s="48" t="s">
        <v>217</v>
      </c>
      <c r="C45" s="24">
        <v>42855</v>
      </c>
      <c r="D45" s="24">
        <v>40125</v>
      </c>
      <c r="E45" s="24">
        <v>18280</v>
      </c>
      <c r="F45" s="24">
        <v>20540</v>
      </c>
      <c r="G45" s="24">
        <v>1065</v>
      </c>
      <c r="H45" s="24">
        <v>245</v>
      </c>
      <c r="I45" s="25">
        <v>0.46</v>
      </c>
      <c r="J45" s="25">
        <v>0.51</v>
      </c>
      <c r="K45" s="25">
        <v>0.03</v>
      </c>
      <c r="L45" s="25">
        <v>0.01</v>
      </c>
      <c r="M45" s="89">
        <v>0.84</v>
      </c>
      <c r="N45" s="93"/>
    </row>
    <row r="46" spans="1:14" x14ac:dyDescent="0.35">
      <c r="A46" t="s">
        <v>405</v>
      </c>
      <c r="B46" s="8" t="s">
        <v>219</v>
      </c>
      <c r="C46" s="16" t="s">
        <v>261</v>
      </c>
      <c r="D46" s="16">
        <v>0</v>
      </c>
      <c r="E46" s="16">
        <v>0</v>
      </c>
      <c r="F46" s="16">
        <v>0</v>
      </c>
      <c r="G46" s="16">
        <v>0</v>
      </c>
      <c r="H46" s="16">
        <v>0</v>
      </c>
      <c r="I46" s="17" t="s">
        <v>372</v>
      </c>
      <c r="J46" s="17" t="s">
        <v>372</v>
      </c>
      <c r="K46" s="17" t="s">
        <v>372</v>
      </c>
      <c r="L46" s="17" t="s">
        <v>372</v>
      </c>
      <c r="M46" s="90" t="s">
        <v>372</v>
      </c>
      <c r="N46" s="93"/>
    </row>
    <row r="47" spans="1:14" x14ac:dyDescent="0.35">
      <c r="A47" t="s">
        <v>405</v>
      </c>
      <c r="B47" s="8" t="s">
        <v>220</v>
      </c>
      <c r="C47" s="16" t="s">
        <v>261</v>
      </c>
      <c r="D47" s="16">
        <v>0</v>
      </c>
      <c r="E47" s="16">
        <v>0</v>
      </c>
      <c r="F47" s="16">
        <v>0</v>
      </c>
      <c r="G47" s="16">
        <v>0</v>
      </c>
      <c r="H47" s="16">
        <v>0</v>
      </c>
      <c r="I47" s="17" t="s">
        <v>372</v>
      </c>
      <c r="J47" s="17" t="s">
        <v>372</v>
      </c>
      <c r="K47" s="17" t="s">
        <v>372</v>
      </c>
      <c r="L47" s="17" t="s">
        <v>372</v>
      </c>
      <c r="M47" s="90" t="s">
        <v>372</v>
      </c>
      <c r="N47" s="93"/>
    </row>
    <row r="48" spans="1:14" x14ac:dyDescent="0.35">
      <c r="A48" t="s">
        <v>405</v>
      </c>
      <c r="B48" s="8" t="s">
        <v>221</v>
      </c>
      <c r="C48" s="16">
        <v>5</v>
      </c>
      <c r="D48" s="16" t="s">
        <v>261</v>
      </c>
      <c r="E48" s="16">
        <v>0</v>
      </c>
      <c r="F48" s="16" t="s">
        <v>261</v>
      </c>
      <c r="G48" s="16">
        <v>0</v>
      </c>
      <c r="H48" s="16">
        <v>0</v>
      </c>
      <c r="I48" s="17">
        <v>0</v>
      </c>
      <c r="J48" s="17" t="s">
        <v>261</v>
      </c>
      <c r="K48" s="17">
        <v>0</v>
      </c>
      <c r="L48" s="17">
        <v>0</v>
      </c>
      <c r="M48" s="90">
        <v>1</v>
      </c>
      <c r="N48" s="93"/>
    </row>
    <row r="49" spans="1:14" x14ac:dyDescent="0.35">
      <c r="A49" t="s">
        <v>405</v>
      </c>
      <c r="B49" s="8" t="s">
        <v>222</v>
      </c>
      <c r="C49" s="16">
        <v>10</v>
      </c>
      <c r="D49" s="16" t="s">
        <v>261</v>
      </c>
      <c r="E49" s="16" t="s">
        <v>261</v>
      </c>
      <c r="F49" s="16" t="s">
        <v>261</v>
      </c>
      <c r="G49" s="16">
        <v>0</v>
      </c>
      <c r="H49" s="16">
        <v>0</v>
      </c>
      <c r="I49" s="17" t="s">
        <v>261</v>
      </c>
      <c r="J49" s="17" t="s">
        <v>261</v>
      </c>
      <c r="K49" s="17">
        <v>0</v>
      </c>
      <c r="L49" s="17">
        <v>0</v>
      </c>
      <c r="M49" s="90">
        <v>1</v>
      </c>
      <c r="N49" s="93"/>
    </row>
    <row r="50" spans="1:14" x14ac:dyDescent="0.35">
      <c r="A50" t="s">
        <v>405</v>
      </c>
      <c r="B50" s="8" t="s">
        <v>223</v>
      </c>
      <c r="C50" s="16">
        <v>20</v>
      </c>
      <c r="D50" s="16">
        <v>15</v>
      </c>
      <c r="E50" s="16" t="s">
        <v>261</v>
      </c>
      <c r="F50" s="16">
        <v>10</v>
      </c>
      <c r="G50" s="16" t="s">
        <v>261</v>
      </c>
      <c r="H50" s="16">
        <v>0</v>
      </c>
      <c r="I50" s="17" t="s">
        <v>261</v>
      </c>
      <c r="J50" s="17" t="s">
        <v>261</v>
      </c>
      <c r="K50" s="17" t="s">
        <v>261</v>
      </c>
      <c r="L50" s="17">
        <v>0</v>
      </c>
      <c r="M50" s="90">
        <v>1</v>
      </c>
      <c r="N50" s="93"/>
    </row>
    <row r="51" spans="1:14" x14ac:dyDescent="0.35">
      <c r="A51" t="s">
        <v>405</v>
      </c>
      <c r="B51" s="8" t="s">
        <v>224</v>
      </c>
      <c r="C51" s="16">
        <v>50</v>
      </c>
      <c r="D51" s="16">
        <v>20</v>
      </c>
      <c r="E51" s="16" t="s">
        <v>261</v>
      </c>
      <c r="F51" s="16">
        <v>20</v>
      </c>
      <c r="G51" s="16" t="s">
        <v>261</v>
      </c>
      <c r="H51" s="16">
        <v>0</v>
      </c>
      <c r="I51" s="17" t="s">
        <v>261</v>
      </c>
      <c r="J51" s="17" t="s">
        <v>261</v>
      </c>
      <c r="K51" s="17" t="s">
        <v>261</v>
      </c>
      <c r="L51" s="17">
        <v>0</v>
      </c>
      <c r="M51" s="90">
        <v>1</v>
      </c>
      <c r="N51" s="93"/>
    </row>
    <row r="52" spans="1:14" x14ac:dyDescent="0.35">
      <c r="A52" t="s">
        <v>405</v>
      </c>
      <c r="B52" s="8" t="s">
        <v>225</v>
      </c>
      <c r="C52" s="16">
        <v>80</v>
      </c>
      <c r="D52" s="16">
        <v>50</v>
      </c>
      <c r="E52" s="16">
        <v>10</v>
      </c>
      <c r="F52" s="16">
        <v>35</v>
      </c>
      <c r="G52" s="16">
        <v>5</v>
      </c>
      <c r="H52" s="16">
        <v>0</v>
      </c>
      <c r="I52" s="17">
        <v>0.2</v>
      </c>
      <c r="J52" s="17">
        <v>0.73</v>
      </c>
      <c r="K52" s="17">
        <v>0.06</v>
      </c>
      <c r="L52" s="17">
        <v>0</v>
      </c>
      <c r="M52" s="90">
        <v>1</v>
      </c>
      <c r="N52" s="93"/>
    </row>
    <row r="53" spans="1:14" x14ac:dyDescent="0.35">
      <c r="A53" t="s">
        <v>405</v>
      </c>
      <c r="B53" s="8" t="s">
        <v>226</v>
      </c>
      <c r="C53" s="16">
        <v>160</v>
      </c>
      <c r="D53" s="16">
        <v>85</v>
      </c>
      <c r="E53" s="16">
        <v>25</v>
      </c>
      <c r="F53" s="16">
        <v>55</v>
      </c>
      <c r="G53" s="16">
        <v>5</v>
      </c>
      <c r="H53" s="16">
        <v>0</v>
      </c>
      <c r="I53" s="17">
        <v>0.3</v>
      </c>
      <c r="J53" s="17">
        <v>0.64</v>
      </c>
      <c r="K53" s="17">
        <v>0.06</v>
      </c>
      <c r="L53" s="17">
        <v>0</v>
      </c>
      <c r="M53" s="90">
        <v>0.97</v>
      </c>
      <c r="N53" s="93"/>
    </row>
    <row r="54" spans="1:14" x14ac:dyDescent="0.35">
      <c r="A54" t="s">
        <v>405</v>
      </c>
      <c r="B54" s="8" t="s">
        <v>227</v>
      </c>
      <c r="C54" s="16">
        <v>185</v>
      </c>
      <c r="D54" s="16">
        <v>120</v>
      </c>
      <c r="E54" s="16">
        <v>40</v>
      </c>
      <c r="F54" s="16">
        <v>70</v>
      </c>
      <c r="G54" s="16">
        <v>10</v>
      </c>
      <c r="H54" s="16">
        <v>0</v>
      </c>
      <c r="I54" s="17">
        <v>0.33</v>
      </c>
      <c r="J54" s="17">
        <v>0.6</v>
      </c>
      <c r="K54" s="17">
        <v>0.08</v>
      </c>
      <c r="L54" s="17">
        <v>0</v>
      </c>
      <c r="M54" s="90">
        <v>1</v>
      </c>
      <c r="N54" s="93"/>
    </row>
    <row r="55" spans="1:14" x14ac:dyDescent="0.35">
      <c r="A55" t="s">
        <v>405</v>
      </c>
      <c r="B55" s="8" t="s">
        <v>228</v>
      </c>
      <c r="C55" s="16">
        <v>365</v>
      </c>
      <c r="D55" s="16">
        <v>140</v>
      </c>
      <c r="E55" s="16">
        <v>45</v>
      </c>
      <c r="F55" s="16">
        <v>85</v>
      </c>
      <c r="G55" s="16">
        <v>10</v>
      </c>
      <c r="H55" s="16">
        <v>0</v>
      </c>
      <c r="I55" s="17">
        <v>0.33</v>
      </c>
      <c r="J55" s="17">
        <v>0.59</v>
      </c>
      <c r="K55" s="17">
        <v>0.08</v>
      </c>
      <c r="L55" s="17">
        <v>0</v>
      </c>
      <c r="M55" s="90">
        <v>0.96</v>
      </c>
      <c r="N55" s="93"/>
    </row>
    <row r="56" spans="1:14" x14ac:dyDescent="0.35">
      <c r="A56" t="s">
        <v>405</v>
      </c>
      <c r="B56" s="8" t="s">
        <v>229</v>
      </c>
      <c r="C56" s="16">
        <v>455</v>
      </c>
      <c r="D56" s="16">
        <v>215</v>
      </c>
      <c r="E56" s="16">
        <v>65</v>
      </c>
      <c r="F56" s="16">
        <v>150</v>
      </c>
      <c r="G56" s="16">
        <v>5</v>
      </c>
      <c r="H56" s="16">
        <v>0</v>
      </c>
      <c r="I56" s="17">
        <v>0.28999999999999998</v>
      </c>
      <c r="J56" s="17">
        <v>0.68</v>
      </c>
      <c r="K56" s="17">
        <v>0.02</v>
      </c>
      <c r="L56" s="17">
        <v>0</v>
      </c>
      <c r="M56" s="90">
        <v>0.98</v>
      </c>
      <c r="N56" s="93"/>
    </row>
    <row r="57" spans="1:14" x14ac:dyDescent="0.35">
      <c r="A57" t="s">
        <v>405</v>
      </c>
      <c r="B57" s="8" t="s">
        <v>230</v>
      </c>
      <c r="C57" s="16">
        <v>615</v>
      </c>
      <c r="D57" s="16">
        <v>395</v>
      </c>
      <c r="E57" s="16">
        <v>150</v>
      </c>
      <c r="F57" s="16">
        <v>225</v>
      </c>
      <c r="G57" s="16">
        <v>25</v>
      </c>
      <c r="H57" s="16">
        <v>0</v>
      </c>
      <c r="I57" s="17">
        <v>0.37</v>
      </c>
      <c r="J57" s="17">
        <v>0.56999999999999995</v>
      </c>
      <c r="K57" s="17">
        <v>0.06</v>
      </c>
      <c r="L57" s="17">
        <v>0</v>
      </c>
      <c r="M57" s="90">
        <v>0.99</v>
      </c>
      <c r="N57" s="93"/>
    </row>
    <row r="58" spans="1:14" x14ac:dyDescent="0.35">
      <c r="A58" t="s">
        <v>405</v>
      </c>
      <c r="B58" s="8" t="s">
        <v>231</v>
      </c>
      <c r="C58" s="16">
        <v>670</v>
      </c>
      <c r="D58" s="16">
        <v>455</v>
      </c>
      <c r="E58" s="16">
        <v>160</v>
      </c>
      <c r="F58" s="16">
        <v>265</v>
      </c>
      <c r="G58" s="16">
        <v>25</v>
      </c>
      <c r="H58" s="16">
        <v>0</v>
      </c>
      <c r="I58" s="17">
        <v>0.35</v>
      </c>
      <c r="J58" s="17">
        <v>0.59</v>
      </c>
      <c r="K58" s="17">
        <v>0.06</v>
      </c>
      <c r="L58" s="17">
        <v>0</v>
      </c>
      <c r="M58" s="90">
        <v>0.98</v>
      </c>
      <c r="N58" s="93"/>
    </row>
    <row r="59" spans="1:14" x14ac:dyDescent="0.35">
      <c r="A59" t="s">
        <v>405</v>
      </c>
      <c r="B59" s="8" t="s">
        <v>232</v>
      </c>
      <c r="C59" s="16">
        <v>815</v>
      </c>
      <c r="D59" s="16">
        <v>620</v>
      </c>
      <c r="E59" s="16">
        <v>215</v>
      </c>
      <c r="F59" s="16">
        <v>370</v>
      </c>
      <c r="G59" s="16">
        <v>30</v>
      </c>
      <c r="H59" s="16" t="s">
        <v>261</v>
      </c>
      <c r="I59" s="17">
        <v>0.35</v>
      </c>
      <c r="J59" s="17">
        <v>0.6</v>
      </c>
      <c r="K59" s="17" t="s">
        <v>261</v>
      </c>
      <c r="L59" s="17" t="s">
        <v>261</v>
      </c>
      <c r="M59" s="90">
        <v>0.94</v>
      </c>
      <c r="N59" s="93"/>
    </row>
    <row r="60" spans="1:14" x14ac:dyDescent="0.35">
      <c r="A60" t="s">
        <v>405</v>
      </c>
      <c r="B60" s="8" t="s">
        <v>233</v>
      </c>
      <c r="C60" s="16">
        <v>1135</v>
      </c>
      <c r="D60" s="16">
        <v>795</v>
      </c>
      <c r="E60" s="16">
        <v>285</v>
      </c>
      <c r="F60" s="16">
        <v>465</v>
      </c>
      <c r="G60" s="16">
        <v>40</v>
      </c>
      <c r="H60" s="16" t="s">
        <v>261</v>
      </c>
      <c r="I60" s="17">
        <v>0.36</v>
      </c>
      <c r="J60" s="17">
        <v>0.59</v>
      </c>
      <c r="K60" s="17" t="s">
        <v>261</v>
      </c>
      <c r="L60" s="17" t="s">
        <v>261</v>
      </c>
      <c r="M60" s="90">
        <v>0.91</v>
      </c>
      <c r="N60" s="93"/>
    </row>
    <row r="61" spans="1:14" x14ac:dyDescent="0.35">
      <c r="A61" t="s">
        <v>405</v>
      </c>
      <c r="B61" s="8" t="s">
        <v>234</v>
      </c>
      <c r="C61" s="16">
        <v>1285</v>
      </c>
      <c r="D61" s="16">
        <v>860</v>
      </c>
      <c r="E61" s="16">
        <v>325</v>
      </c>
      <c r="F61" s="16">
        <v>485</v>
      </c>
      <c r="G61" s="16">
        <v>55</v>
      </c>
      <c r="H61" s="16">
        <v>0</v>
      </c>
      <c r="I61" s="17">
        <v>0.37</v>
      </c>
      <c r="J61" s="17">
        <v>0.56000000000000005</v>
      </c>
      <c r="K61" s="17">
        <v>0.06</v>
      </c>
      <c r="L61" s="17">
        <v>0</v>
      </c>
      <c r="M61" s="90">
        <v>0.94</v>
      </c>
      <c r="N61" s="93"/>
    </row>
    <row r="62" spans="1:14" x14ac:dyDescent="0.35">
      <c r="A62" t="s">
        <v>405</v>
      </c>
      <c r="B62" s="8" t="s">
        <v>235</v>
      </c>
      <c r="C62" s="16">
        <v>1430</v>
      </c>
      <c r="D62" s="16">
        <v>1080</v>
      </c>
      <c r="E62" s="16">
        <v>420</v>
      </c>
      <c r="F62" s="16">
        <v>590</v>
      </c>
      <c r="G62" s="16">
        <v>60</v>
      </c>
      <c r="H62" s="16">
        <v>5</v>
      </c>
      <c r="I62" s="17">
        <v>0.39</v>
      </c>
      <c r="J62" s="17">
        <v>0.55000000000000004</v>
      </c>
      <c r="K62" s="17">
        <v>0.06</v>
      </c>
      <c r="L62" s="17">
        <v>0.01</v>
      </c>
      <c r="M62" s="90">
        <v>0.9</v>
      </c>
      <c r="N62" s="93"/>
    </row>
    <row r="63" spans="1:14" x14ac:dyDescent="0.35">
      <c r="A63" t="s">
        <v>405</v>
      </c>
      <c r="B63" s="8" t="s">
        <v>236</v>
      </c>
      <c r="C63" s="16">
        <v>1500</v>
      </c>
      <c r="D63" s="16">
        <v>1120</v>
      </c>
      <c r="E63" s="16">
        <v>460</v>
      </c>
      <c r="F63" s="16">
        <v>560</v>
      </c>
      <c r="G63" s="16">
        <v>60</v>
      </c>
      <c r="H63" s="16">
        <v>40</v>
      </c>
      <c r="I63" s="17">
        <v>0.41</v>
      </c>
      <c r="J63" s="17">
        <v>0.5</v>
      </c>
      <c r="K63" s="17">
        <v>0.05</v>
      </c>
      <c r="L63" s="17">
        <v>0.03</v>
      </c>
      <c r="M63" s="90">
        <v>0.78</v>
      </c>
      <c r="N63" s="93"/>
    </row>
    <row r="64" spans="1:14" x14ac:dyDescent="0.35">
      <c r="A64" t="s">
        <v>405</v>
      </c>
      <c r="B64" s="8" t="s">
        <v>237</v>
      </c>
      <c r="C64" s="16">
        <v>1720</v>
      </c>
      <c r="D64" s="16">
        <v>1335</v>
      </c>
      <c r="E64" s="16">
        <v>605</v>
      </c>
      <c r="F64" s="16">
        <v>655</v>
      </c>
      <c r="G64" s="16">
        <v>70</v>
      </c>
      <c r="H64" s="16">
        <v>10</v>
      </c>
      <c r="I64" s="17">
        <v>0.45</v>
      </c>
      <c r="J64" s="17">
        <v>0.49</v>
      </c>
      <c r="K64" s="17">
        <v>0.05</v>
      </c>
      <c r="L64" s="17">
        <v>0.01</v>
      </c>
      <c r="M64" s="90">
        <v>0.62</v>
      </c>
      <c r="N64" s="93"/>
    </row>
    <row r="65" spans="1:14" x14ac:dyDescent="0.35">
      <c r="A65" t="s">
        <v>405</v>
      </c>
      <c r="B65" s="8" t="s">
        <v>238</v>
      </c>
      <c r="C65" s="16">
        <v>1555</v>
      </c>
      <c r="D65" s="16">
        <v>1405</v>
      </c>
      <c r="E65" s="16">
        <v>560</v>
      </c>
      <c r="F65" s="16">
        <v>740</v>
      </c>
      <c r="G65" s="16">
        <v>25</v>
      </c>
      <c r="H65" s="16">
        <v>80</v>
      </c>
      <c r="I65" s="17">
        <v>0.4</v>
      </c>
      <c r="J65" s="17">
        <v>0.53</v>
      </c>
      <c r="K65" s="17">
        <v>0.02</v>
      </c>
      <c r="L65" s="17">
        <v>0.06</v>
      </c>
      <c r="M65" s="90">
        <v>0.67</v>
      </c>
      <c r="N65" s="93"/>
    </row>
    <row r="66" spans="1:14" x14ac:dyDescent="0.35">
      <c r="A66" t="s">
        <v>405</v>
      </c>
      <c r="B66" s="8" t="s">
        <v>239</v>
      </c>
      <c r="C66" s="16">
        <v>1625</v>
      </c>
      <c r="D66" s="16">
        <v>1175</v>
      </c>
      <c r="E66" s="16">
        <v>505</v>
      </c>
      <c r="F66" s="16">
        <v>630</v>
      </c>
      <c r="G66" s="16">
        <v>10</v>
      </c>
      <c r="H66" s="16">
        <v>25</v>
      </c>
      <c r="I66" s="17">
        <v>0.43</v>
      </c>
      <c r="J66" s="17">
        <v>0.54</v>
      </c>
      <c r="K66" s="17">
        <v>0.01</v>
      </c>
      <c r="L66" s="17">
        <v>0.02</v>
      </c>
      <c r="M66" s="90">
        <v>0.49</v>
      </c>
      <c r="N66" s="93"/>
    </row>
    <row r="67" spans="1:14" x14ac:dyDescent="0.35">
      <c r="A67" t="s">
        <v>405</v>
      </c>
      <c r="B67" s="8" t="s">
        <v>240</v>
      </c>
      <c r="C67" s="16">
        <v>1810</v>
      </c>
      <c r="D67" s="16">
        <v>1585</v>
      </c>
      <c r="E67" s="16">
        <v>695</v>
      </c>
      <c r="F67" s="16">
        <v>845</v>
      </c>
      <c r="G67" s="16">
        <v>20</v>
      </c>
      <c r="H67" s="16">
        <v>25</v>
      </c>
      <c r="I67" s="17">
        <v>0.44</v>
      </c>
      <c r="J67" s="17">
        <v>0.53</v>
      </c>
      <c r="K67" s="17">
        <v>0.01</v>
      </c>
      <c r="L67" s="17">
        <v>0.02</v>
      </c>
      <c r="M67" s="90">
        <v>0.43</v>
      </c>
      <c r="N67" s="93"/>
    </row>
    <row r="68" spans="1:14" x14ac:dyDescent="0.35">
      <c r="A68" t="s">
        <v>405</v>
      </c>
      <c r="B68" s="8" t="s">
        <v>241</v>
      </c>
      <c r="C68" s="16">
        <v>1820</v>
      </c>
      <c r="D68" s="16">
        <v>1950</v>
      </c>
      <c r="E68" s="16">
        <v>845</v>
      </c>
      <c r="F68" s="16">
        <v>1065</v>
      </c>
      <c r="G68" s="16">
        <v>20</v>
      </c>
      <c r="H68" s="16">
        <v>20</v>
      </c>
      <c r="I68" s="17">
        <v>0.43</v>
      </c>
      <c r="J68" s="17">
        <v>0.55000000000000004</v>
      </c>
      <c r="K68" s="17">
        <v>0.01</v>
      </c>
      <c r="L68" s="17">
        <v>0.01</v>
      </c>
      <c r="M68" s="90">
        <v>0.49</v>
      </c>
      <c r="N68" s="93"/>
    </row>
    <row r="69" spans="1:14" x14ac:dyDescent="0.35">
      <c r="A69" t="s">
        <v>405</v>
      </c>
      <c r="B69" s="8" t="s">
        <v>242</v>
      </c>
      <c r="C69" s="16">
        <v>1805</v>
      </c>
      <c r="D69" s="16">
        <v>2415</v>
      </c>
      <c r="E69" s="16">
        <v>1070</v>
      </c>
      <c r="F69" s="16">
        <v>1275</v>
      </c>
      <c r="G69" s="16">
        <v>50</v>
      </c>
      <c r="H69" s="16">
        <v>20</v>
      </c>
      <c r="I69" s="17">
        <v>0.44</v>
      </c>
      <c r="J69" s="17">
        <v>0.53</v>
      </c>
      <c r="K69" s="17">
        <v>0.02</v>
      </c>
      <c r="L69" s="17">
        <v>0.01</v>
      </c>
      <c r="M69" s="90">
        <v>0.59</v>
      </c>
      <c r="N69" s="93"/>
    </row>
    <row r="70" spans="1:14" x14ac:dyDescent="0.35">
      <c r="A70" t="s">
        <v>405</v>
      </c>
      <c r="B70" s="8" t="s">
        <v>243</v>
      </c>
      <c r="C70" s="16">
        <v>1685</v>
      </c>
      <c r="D70" s="16">
        <v>2340</v>
      </c>
      <c r="E70" s="16">
        <v>1040</v>
      </c>
      <c r="F70" s="16">
        <v>1245</v>
      </c>
      <c r="G70" s="16">
        <v>50</v>
      </c>
      <c r="H70" s="16">
        <v>10</v>
      </c>
      <c r="I70" s="17">
        <v>0.44</v>
      </c>
      <c r="J70" s="17">
        <v>0.53</v>
      </c>
      <c r="K70" s="17">
        <v>0.02</v>
      </c>
      <c r="L70" s="17">
        <v>0</v>
      </c>
      <c r="M70" s="90">
        <v>0.8</v>
      </c>
      <c r="N70" s="93"/>
    </row>
    <row r="71" spans="1:14" x14ac:dyDescent="0.35">
      <c r="A71" t="s">
        <v>405</v>
      </c>
      <c r="B71" s="8" t="s">
        <v>244</v>
      </c>
      <c r="C71" s="16">
        <v>1590</v>
      </c>
      <c r="D71" s="16">
        <v>1830</v>
      </c>
      <c r="E71" s="16">
        <v>830</v>
      </c>
      <c r="F71" s="16">
        <v>980</v>
      </c>
      <c r="G71" s="16">
        <v>20</v>
      </c>
      <c r="H71" s="16">
        <v>0</v>
      </c>
      <c r="I71" s="17">
        <v>0.45</v>
      </c>
      <c r="J71" s="17">
        <v>0.54</v>
      </c>
      <c r="K71" s="17">
        <v>0.01</v>
      </c>
      <c r="L71" s="17">
        <v>0</v>
      </c>
      <c r="M71" s="90">
        <v>0.93</v>
      </c>
      <c r="N71" s="93"/>
    </row>
    <row r="72" spans="1:14" x14ac:dyDescent="0.35">
      <c r="A72" t="s">
        <v>405</v>
      </c>
      <c r="B72" s="8" t="s">
        <v>245</v>
      </c>
      <c r="C72" s="16">
        <v>1485</v>
      </c>
      <c r="D72" s="16">
        <v>1675</v>
      </c>
      <c r="E72" s="16">
        <v>835</v>
      </c>
      <c r="F72" s="16">
        <v>795</v>
      </c>
      <c r="G72" s="16">
        <v>40</v>
      </c>
      <c r="H72" s="16" t="s">
        <v>261</v>
      </c>
      <c r="I72" s="17">
        <v>0.5</v>
      </c>
      <c r="J72" s="17">
        <v>0.48</v>
      </c>
      <c r="K72" s="17" t="s">
        <v>261</v>
      </c>
      <c r="L72" s="17" t="s">
        <v>261</v>
      </c>
      <c r="M72" s="90">
        <v>0.93</v>
      </c>
      <c r="N72" s="93"/>
    </row>
    <row r="73" spans="1:14" x14ac:dyDescent="0.35">
      <c r="A73" t="s">
        <v>405</v>
      </c>
      <c r="B73" s="8" t="s">
        <v>246</v>
      </c>
      <c r="C73" s="16">
        <v>1740</v>
      </c>
      <c r="D73" s="16">
        <v>1860</v>
      </c>
      <c r="E73" s="16">
        <v>885</v>
      </c>
      <c r="F73" s="16">
        <v>940</v>
      </c>
      <c r="G73" s="16">
        <v>35</v>
      </c>
      <c r="H73" s="16" t="s">
        <v>261</v>
      </c>
      <c r="I73" s="17">
        <v>0.48</v>
      </c>
      <c r="J73" s="17">
        <v>0.5</v>
      </c>
      <c r="K73" s="17" t="s">
        <v>261</v>
      </c>
      <c r="L73" s="17" t="s">
        <v>261</v>
      </c>
      <c r="M73" s="90">
        <v>0.95</v>
      </c>
      <c r="N73" s="93"/>
    </row>
    <row r="74" spans="1:14" x14ac:dyDescent="0.35">
      <c r="A74" t="s">
        <v>405</v>
      </c>
      <c r="B74" s="8" t="s">
        <v>247</v>
      </c>
      <c r="C74" s="16">
        <v>1730</v>
      </c>
      <c r="D74" s="16">
        <v>1785</v>
      </c>
      <c r="E74" s="16">
        <v>825</v>
      </c>
      <c r="F74" s="16">
        <v>930</v>
      </c>
      <c r="G74" s="16">
        <v>35</v>
      </c>
      <c r="H74" s="16">
        <v>0</v>
      </c>
      <c r="I74" s="17">
        <v>0.46</v>
      </c>
      <c r="J74" s="17">
        <v>0.52</v>
      </c>
      <c r="K74" s="17">
        <v>0.02</v>
      </c>
      <c r="L74" s="17">
        <v>0</v>
      </c>
      <c r="M74" s="90">
        <v>0.96</v>
      </c>
      <c r="N74" s="93"/>
    </row>
    <row r="75" spans="1:14" x14ac:dyDescent="0.35">
      <c r="A75" t="s">
        <v>405</v>
      </c>
      <c r="B75" s="8" t="s">
        <v>248</v>
      </c>
      <c r="C75" s="16">
        <v>1790</v>
      </c>
      <c r="D75" s="16">
        <v>1840</v>
      </c>
      <c r="E75" s="16">
        <v>865</v>
      </c>
      <c r="F75" s="16">
        <v>945</v>
      </c>
      <c r="G75" s="16">
        <v>25</v>
      </c>
      <c r="H75" s="16">
        <v>5</v>
      </c>
      <c r="I75" s="17">
        <v>0.47</v>
      </c>
      <c r="J75" s="17">
        <v>0.51</v>
      </c>
      <c r="K75" s="17">
        <v>0.01</v>
      </c>
      <c r="L75" s="17">
        <v>0</v>
      </c>
      <c r="M75" s="90">
        <v>0.97</v>
      </c>
      <c r="N75" s="93"/>
    </row>
    <row r="76" spans="1:14" x14ac:dyDescent="0.35">
      <c r="A76" t="s">
        <v>405</v>
      </c>
      <c r="B76" s="8" t="s">
        <v>249</v>
      </c>
      <c r="C76" s="16">
        <v>2040</v>
      </c>
      <c r="D76" s="16">
        <v>1735</v>
      </c>
      <c r="E76" s="16">
        <v>815</v>
      </c>
      <c r="F76" s="16">
        <v>885</v>
      </c>
      <c r="G76" s="16">
        <v>35</v>
      </c>
      <c r="H76" s="16">
        <v>0</v>
      </c>
      <c r="I76" s="17">
        <v>0.47</v>
      </c>
      <c r="J76" s="17">
        <v>0.51</v>
      </c>
      <c r="K76" s="17">
        <v>0.02</v>
      </c>
      <c r="L76" s="17">
        <v>0</v>
      </c>
      <c r="M76" s="90">
        <v>0.97</v>
      </c>
      <c r="N76" s="93"/>
    </row>
    <row r="77" spans="1:14" x14ac:dyDescent="0.35">
      <c r="A77" t="s">
        <v>405</v>
      </c>
      <c r="B77" s="8" t="s">
        <v>250</v>
      </c>
      <c r="C77" s="16">
        <v>1940</v>
      </c>
      <c r="D77" s="16">
        <v>1855</v>
      </c>
      <c r="E77" s="16">
        <v>865</v>
      </c>
      <c r="F77" s="16">
        <v>950</v>
      </c>
      <c r="G77" s="16">
        <v>40</v>
      </c>
      <c r="H77" s="16" t="s">
        <v>261</v>
      </c>
      <c r="I77" s="17">
        <v>0.46</v>
      </c>
      <c r="J77" s="17">
        <v>0.51</v>
      </c>
      <c r="K77" s="17" t="s">
        <v>261</v>
      </c>
      <c r="L77" s="17" t="s">
        <v>261</v>
      </c>
      <c r="M77" s="90">
        <v>0.97</v>
      </c>
      <c r="N77" s="93"/>
    </row>
    <row r="78" spans="1:14" x14ac:dyDescent="0.35">
      <c r="A78" t="s">
        <v>405</v>
      </c>
      <c r="B78" s="8" t="s">
        <v>251</v>
      </c>
      <c r="C78" s="16">
        <v>1940</v>
      </c>
      <c r="D78" s="16">
        <v>1615</v>
      </c>
      <c r="E78" s="16">
        <v>785</v>
      </c>
      <c r="F78" s="16">
        <v>785</v>
      </c>
      <c r="G78" s="16">
        <v>45</v>
      </c>
      <c r="H78" s="16">
        <v>0</v>
      </c>
      <c r="I78" s="17">
        <v>0.49</v>
      </c>
      <c r="J78" s="17">
        <v>0.49</v>
      </c>
      <c r="K78" s="17">
        <v>0.03</v>
      </c>
      <c r="L78" s="17">
        <v>0</v>
      </c>
      <c r="M78" s="90">
        <v>0.97</v>
      </c>
      <c r="N78" s="93"/>
    </row>
    <row r="79" spans="1:14" x14ac:dyDescent="0.35">
      <c r="A79" t="s">
        <v>405</v>
      </c>
      <c r="B79" s="8" t="s">
        <v>252</v>
      </c>
      <c r="C79" s="16">
        <v>1850</v>
      </c>
      <c r="D79" s="16">
        <v>2000</v>
      </c>
      <c r="E79" s="16">
        <v>990</v>
      </c>
      <c r="F79" s="16">
        <v>970</v>
      </c>
      <c r="G79" s="16">
        <v>40</v>
      </c>
      <c r="H79" s="16">
        <v>0</v>
      </c>
      <c r="I79" s="17">
        <v>0.5</v>
      </c>
      <c r="J79" s="17">
        <v>0.49</v>
      </c>
      <c r="K79" s="17">
        <v>0.02</v>
      </c>
      <c r="L79" s="17">
        <v>0</v>
      </c>
      <c r="M79" s="90">
        <v>0.94</v>
      </c>
      <c r="N79" s="93"/>
    </row>
    <row r="80" spans="1:14" x14ac:dyDescent="0.35">
      <c r="A80" t="s">
        <v>405</v>
      </c>
      <c r="B80" s="8" t="s">
        <v>253</v>
      </c>
      <c r="C80" s="16">
        <v>1935</v>
      </c>
      <c r="D80" s="16">
        <v>1890</v>
      </c>
      <c r="E80" s="16">
        <v>950</v>
      </c>
      <c r="F80" s="16">
        <v>865</v>
      </c>
      <c r="G80" s="16">
        <v>75</v>
      </c>
      <c r="H80" s="16" t="s">
        <v>261</v>
      </c>
      <c r="I80" s="17">
        <v>0.5</v>
      </c>
      <c r="J80" s="17">
        <v>0.46</v>
      </c>
      <c r="K80" s="17" t="s">
        <v>261</v>
      </c>
      <c r="L80" s="17" t="s">
        <v>261</v>
      </c>
      <c r="M80" s="90">
        <v>0.95</v>
      </c>
      <c r="N80" s="93"/>
    </row>
    <row r="81" spans="1:14" x14ac:dyDescent="0.35">
      <c r="A81" t="s">
        <v>405</v>
      </c>
      <c r="B81" s="8" t="s">
        <v>254</v>
      </c>
      <c r="C81" s="16">
        <v>2130</v>
      </c>
      <c r="D81" s="16">
        <v>1905</v>
      </c>
      <c r="E81" s="16">
        <v>1030</v>
      </c>
      <c r="F81" s="16">
        <v>845</v>
      </c>
      <c r="G81" s="16">
        <v>30</v>
      </c>
      <c r="H81" s="16">
        <v>0</v>
      </c>
      <c r="I81" s="17">
        <v>0.54</v>
      </c>
      <c r="J81" s="17">
        <v>0.44</v>
      </c>
      <c r="K81" s="17">
        <v>0.02</v>
      </c>
      <c r="L81" s="17">
        <v>0</v>
      </c>
      <c r="M81" s="90">
        <v>0.97</v>
      </c>
      <c r="N81" s="93"/>
    </row>
    <row r="82" spans="1:14" x14ac:dyDescent="0.35">
      <c r="A82" s="36" t="s">
        <v>405</v>
      </c>
      <c r="B82" s="50" t="s">
        <v>255</v>
      </c>
      <c r="C82" s="30">
        <v>1880</v>
      </c>
      <c r="D82" s="30">
        <v>1950</v>
      </c>
      <c r="E82" s="30">
        <v>1065</v>
      </c>
      <c r="F82" s="30">
        <v>805</v>
      </c>
      <c r="G82" s="30">
        <v>75</v>
      </c>
      <c r="H82" s="30" t="s">
        <v>261</v>
      </c>
      <c r="I82" s="31">
        <v>0.55000000000000004</v>
      </c>
      <c r="J82" s="31">
        <v>0.41</v>
      </c>
      <c r="K82" s="31" t="s">
        <v>261</v>
      </c>
      <c r="L82" s="31" t="s">
        <v>261</v>
      </c>
      <c r="M82" s="80">
        <v>0.95</v>
      </c>
      <c r="N82" s="93"/>
    </row>
    <row r="83" spans="1:14" x14ac:dyDescent="0.35">
      <c r="A83" s="27" t="s">
        <v>406</v>
      </c>
      <c r="B83" s="48" t="s">
        <v>217</v>
      </c>
      <c r="C83" s="24">
        <v>9935</v>
      </c>
      <c r="D83" s="24">
        <v>9225</v>
      </c>
      <c r="E83" s="24">
        <v>4375</v>
      </c>
      <c r="F83" s="24">
        <v>4485</v>
      </c>
      <c r="G83" s="24">
        <v>300</v>
      </c>
      <c r="H83" s="24">
        <v>65</v>
      </c>
      <c r="I83" s="25">
        <v>0.47</v>
      </c>
      <c r="J83" s="25">
        <v>0.49</v>
      </c>
      <c r="K83" s="25">
        <v>0.03</v>
      </c>
      <c r="L83" s="25">
        <v>0.01</v>
      </c>
      <c r="M83" s="89">
        <v>0.9</v>
      </c>
      <c r="N83" s="93"/>
    </row>
    <row r="84" spans="1:14" x14ac:dyDescent="0.35">
      <c r="A84" t="s">
        <v>406</v>
      </c>
      <c r="B84" s="8" t="s">
        <v>219</v>
      </c>
      <c r="C84" s="16">
        <v>0</v>
      </c>
      <c r="D84" s="16">
        <v>0</v>
      </c>
      <c r="E84" s="16">
        <v>0</v>
      </c>
      <c r="F84" s="16">
        <v>0</v>
      </c>
      <c r="G84" s="16">
        <v>0</v>
      </c>
      <c r="H84" s="16">
        <v>0</v>
      </c>
      <c r="I84" s="17" t="s">
        <v>372</v>
      </c>
      <c r="J84" s="17" t="s">
        <v>372</v>
      </c>
      <c r="K84" s="17" t="s">
        <v>372</v>
      </c>
      <c r="L84" s="17" t="s">
        <v>372</v>
      </c>
      <c r="M84" s="90" t="s">
        <v>372</v>
      </c>
      <c r="N84" s="93"/>
    </row>
    <row r="85" spans="1:14" x14ac:dyDescent="0.35">
      <c r="A85" t="s">
        <v>406</v>
      </c>
      <c r="B85" s="8" t="s">
        <v>220</v>
      </c>
      <c r="C85" s="16">
        <v>0</v>
      </c>
      <c r="D85" s="16">
        <v>0</v>
      </c>
      <c r="E85" s="16">
        <v>0</v>
      </c>
      <c r="F85" s="16">
        <v>0</v>
      </c>
      <c r="G85" s="16">
        <v>0</v>
      </c>
      <c r="H85" s="16">
        <v>0</v>
      </c>
      <c r="I85" s="17" t="s">
        <v>372</v>
      </c>
      <c r="J85" s="17" t="s">
        <v>372</v>
      </c>
      <c r="K85" s="17" t="s">
        <v>372</v>
      </c>
      <c r="L85" s="17" t="s">
        <v>372</v>
      </c>
      <c r="M85" s="90" t="s">
        <v>372</v>
      </c>
      <c r="N85" s="93"/>
    </row>
    <row r="86" spans="1:14" x14ac:dyDescent="0.35">
      <c r="A86" t="s">
        <v>406</v>
      </c>
      <c r="B86" s="8" t="s">
        <v>221</v>
      </c>
      <c r="C86" s="16">
        <v>0</v>
      </c>
      <c r="D86" s="16">
        <v>0</v>
      </c>
      <c r="E86" s="16">
        <v>0</v>
      </c>
      <c r="F86" s="16">
        <v>0</v>
      </c>
      <c r="G86" s="16">
        <v>0</v>
      </c>
      <c r="H86" s="16">
        <v>0</v>
      </c>
      <c r="I86" s="17" t="s">
        <v>372</v>
      </c>
      <c r="J86" s="17" t="s">
        <v>372</v>
      </c>
      <c r="K86" s="17" t="s">
        <v>372</v>
      </c>
      <c r="L86" s="17" t="s">
        <v>372</v>
      </c>
      <c r="M86" s="90" t="s">
        <v>372</v>
      </c>
      <c r="N86" s="93"/>
    </row>
    <row r="87" spans="1:14" x14ac:dyDescent="0.35">
      <c r="A87" t="s">
        <v>406</v>
      </c>
      <c r="B87" s="8" t="s">
        <v>222</v>
      </c>
      <c r="C87" s="16">
        <v>0</v>
      </c>
      <c r="D87" s="16">
        <v>0</v>
      </c>
      <c r="E87" s="16">
        <v>0</v>
      </c>
      <c r="F87" s="16">
        <v>0</v>
      </c>
      <c r="G87" s="16">
        <v>0</v>
      </c>
      <c r="H87" s="16">
        <v>0</v>
      </c>
      <c r="I87" s="17" t="s">
        <v>372</v>
      </c>
      <c r="J87" s="17" t="s">
        <v>372</v>
      </c>
      <c r="K87" s="17" t="s">
        <v>372</v>
      </c>
      <c r="L87" s="17" t="s">
        <v>372</v>
      </c>
      <c r="M87" s="90" t="s">
        <v>372</v>
      </c>
      <c r="N87" s="93"/>
    </row>
    <row r="88" spans="1:14" x14ac:dyDescent="0.35">
      <c r="A88" t="s">
        <v>406</v>
      </c>
      <c r="B88" s="8" t="s">
        <v>223</v>
      </c>
      <c r="C88" s="16">
        <v>0</v>
      </c>
      <c r="D88" s="16">
        <v>0</v>
      </c>
      <c r="E88" s="16">
        <v>0</v>
      </c>
      <c r="F88" s="16">
        <v>0</v>
      </c>
      <c r="G88" s="16">
        <v>0</v>
      </c>
      <c r="H88" s="16">
        <v>0</v>
      </c>
      <c r="I88" s="17" t="s">
        <v>372</v>
      </c>
      <c r="J88" s="17" t="s">
        <v>372</v>
      </c>
      <c r="K88" s="17" t="s">
        <v>372</v>
      </c>
      <c r="L88" s="17" t="s">
        <v>372</v>
      </c>
      <c r="M88" s="90" t="s">
        <v>372</v>
      </c>
      <c r="N88" s="93"/>
    </row>
    <row r="89" spans="1:14" x14ac:dyDescent="0.35">
      <c r="A89" t="s">
        <v>406</v>
      </c>
      <c r="B89" s="8" t="s">
        <v>224</v>
      </c>
      <c r="C89" s="16">
        <v>0</v>
      </c>
      <c r="D89" s="16">
        <v>0</v>
      </c>
      <c r="E89" s="16">
        <v>0</v>
      </c>
      <c r="F89" s="16">
        <v>0</v>
      </c>
      <c r="G89" s="16">
        <v>0</v>
      </c>
      <c r="H89" s="16">
        <v>0</v>
      </c>
      <c r="I89" s="17" t="s">
        <v>372</v>
      </c>
      <c r="J89" s="17" t="s">
        <v>372</v>
      </c>
      <c r="K89" s="17" t="s">
        <v>372</v>
      </c>
      <c r="L89" s="17" t="s">
        <v>372</v>
      </c>
      <c r="M89" s="90" t="s">
        <v>372</v>
      </c>
      <c r="N89" s="93"/>
    </row>
    <row r="90" spans="1:14" x14ac:dyDescent="0.35">
      <c r="A90" t="s">
        <v>406</v>
      </c>
      <c r="B90" s="8" t="s">
        <v>225</v>
      </c>
      <c r="C90" s="16" t="s">
        <v>261</v>
      </c>
      <c r="D90" s="16" t="s">
        <v>261</v>
      </c>
      <c r="E90" s="16">
        <v>0</v>
      </c>
      <c r="F90" s="16">
        <v>0</v>
      </c>
      <c r="G90" s="16" t="s">
        <v>261</v>
      </c>
      <c r="H90" s="16">
        <v>0</v>
      </c>
      <c r="I90" s="17">
        <v>0</v>
      </c>
      <c r="J90" s="17">
        <v>0</v>
      </c>
      <c r="K90" s="17" t="s">
        <v>261</v>
      </c>
      <c r="L90" s="17">
        <v>0</v>
      </c>
      <c r="M90" s="90" t="s">
        <v>372</v>
      </c>
      <c r="N90" s="93"/>
    </row>
    <row r="91" spans="1:14" x14ac:dyDescent="0.35">
      <c r="A91" t="s">
        <v>406</v>
      </c>
      <c r="B91" s="8" t="s">
        <v>226</v>
      </c>
      <c r="C91" s="16" t="s">
        <v>261</v>
      </c>
      <c r="D91" s="16">
        <v>0</v>
      </c>
      <c r="E91" s="16">
        <v>0</v>
      </c>
      <c r="F91" s="16">
        <v>0</v>
      </c>
      <c r="G91" s="16">
        <v>0</v>
      </c>
      <c r="H91" s="16">
        <v>0</v>
      </c>
      <c r="I91" s="17" t="s">
        <v>372</v>
      </c>
      <c r="J91" s="17" t="s">
        <v>372</v>
      </c>
      <c r="K91" s="17" t="s">
        <v>372</v>
      </c>
      <c r="L91" s="17" t="s">
        <v>372</v>
      </c>
      <c r="M91" s="90" t="s">
        <v>372</v>
      </c>
      <c r="N91" s="93"/>
    </row>
    <row r="92" spans="1:14" x14ac:dyDescent="0.35">
      <c r="A92" t="s">
        <v>406</v>
      </c>
      <c r="B92" s="8" t="s">
        <v>227</v>
      </c>
      <c r="C92" s="16" t="s">
        <v>261</v>
      </c>
      <c r="D92" s="16" t="s">
        <v>261</v>
      </c>
      <c r="E92" s="16">
        <v>0</v>
      </c>
      <c r="F92" s="16">
        <v>0</v>
      </c>
      <c r="G92" s="16" t="s">
        <v>261</v>
      </c>
      <c r="H92" s="16">
        <v>0</v>
      </c>
      <c r="I92" s="17">
        <v>0</v>
      </c>
      <c r="J92" s="17">
        <v>0</v>
      </c>
      <c r="K92" s="17" t="s">
        <v>261</v>
      </c>
      <c r="L92" s="17">
        <v>0</v>
      </c>
      <c r="M92" s="90" t="s">
        <v>372</v>
      </c>
      <c r="N92" s="93"/>
    </row>
    <row r="93" spans="1:14" x14ac:dyDescent="0.35">
      <c r="A93" t="s">
        <v>406</v>
      </c>
      <c r="B93" s="8" t="s">
        <v>228</v>
      </c>
      <c r="C93" s="16">
        <v>15</v>
      </c>
      <c r="D93" s="16" t="s">
        <v>261</v>
      </c>
      <c r="E93" s="16" t="s">
        <v>261</v>
      </c>
      <c r="F93" s="16">
        <v>0</v>
      </c>
      <c r="G93" s="16">
        <v>0</v>
      </c>
      <c r="H93" s="16">
        <v>0</v>
      </c>
      <c r="I93" s="17" t="s">
        <v>261</v>
      </c>
      <c r="J93" s="17">
        <v>0</v>
      </c>
      <c r="K93" s="17">
        <v>0</v>
      </c>
      <c r="L93" s="17">
        <v>0</v>
      </c>
      <c r="M93" s="90">
        <v>1</v>
      </c>
      <c r="N93" s="93"/>
    </row>
    <row r="94" spans="1:14" x14ac:dyDescent="0.35">
      <c r="A94" t="s">
        <v>406</v>
      </c>
      <c r="B94" s="8" t="s">
        <v>229</v>
      </c>
      <c r="C94" s="16">
        <v>10</v>
      </c>
      <c r="D94" s="16">
        <v>5</v>
      </c>
      <c r="E94" s="16">
        <v>0</v>
      </c>
      <c r="F94" s="16" t="s">
        <v>261</v>
      </c>
      <c r="G94" s="16" t="s">
        <v>261</v>
      </c>
      <c r="H94" s="16">
        <v>0</v>
      </c>
      <c r="I94" s="17">
        <v>0</v>
      </c>
      <c r="J94" s="17" t="s">
        <v>261</v>
      </c>
      <c r="K94" s="17" t="s">
        <v>261</v>
      </c>
      <c r="L94" s="17">
        <v>0</v>
      </c>
      <c r="M94" s="90">
        <v>1</v>
      </c>
      <c r="N94" s="93"/>
    </row>
    <row r="95" spans="1:14" x14ac:dyDescent="0.35">
      <c r="A95" t="s">
        <v>406</v>
      </c>
      <c r="B95" s="8" t="s">
        <v>230</v>
      </c>
      <c r="C95" s="16">
        <v>20</v>
      </c>
      <c r="D95" s="16">
        <v>20</v>
      </c>
      <c r="E95" s="16">
        <v>0</v>
      </c>
      <c r="F95" s="16">
        <v>10</v>
      </c>
      <c r="G95" s="16">
        <v>15</v>
      </c>
      <c r="H95" s="16">
        <v>0</v>
      </c>
      <c r="I95" s="17">
        <v>0</v>
      </c>
      <c r="J95" s="17">
        <v>0.38</v>
      </c>
      <c r="K95" s="17">
        <v>0.62</v>
      </c>
      <c r="L95" s="17">
        <v>0</v>
      </c>
      <c r="M95" s="90">
        <v>1</v>
      </c>
      <c r="N95" s="93"/>
    </row>
    <row r="96" spans="1:14" x14ac:dyDescent="0.35">
      <c r="A96" t="s">
        <v>406</v>
      </c>
      <c r="B96" s="8" t="s">
        <v>231</v>
      </c>
      <c r="C96" s="16">
        <v>25</v>
      </c>
      <c r="D96" s="16">
        <v>10</v>
      </c>
      <c r="E96" s="16" t="s">
        <v>261</v>
      </c>
      <c r="F96" s="16">
        <v>5</v>
      </c>
      <c r="G96" s="16">
        <v>5</v>
      </c>
      <c r="H96" s="16">
        <v>0</v>
      </c>
      <c r="I96" s="17" t="s">
        <v>261</v>
      </c>
      <c r="J96" s="17">
        <v>0.56000000000000005</v>
      </c>
      <c r="K96" s="17" t="s">
        <v>261</v>
      </c>
      <c r="L96" s="17">
        <v>0</v>
      </c>
      <c r="M96" s="90">
        <v>1</v>
      </c>
      <c r="N96" s="93"/>
    </row>
    <row r="97" spans="1:14" x14ac:dyDescent="0.35">
      <c r="A97" t="s">
        <v>406</v>
      </c>
      <c r="B97" s="8" t="s">
        <v>232</v>
      </c>
      <c r="C97" s="16">
        <v>30</v>
      </c>
      <c r="D97" s="16">
        <v>15</v>
      </c>
      <c r="E97" s="16">
        <v>5</v>
      </c>
      <c r="F97" s="16">
        <v>5</v>
      </c>
      <c r="G97" s="16">
        <v>5</v>
      </c>
      <c r="H97" s="16">
        <v>0</v>
      </c>
      <c r="I97" s="17">
        <v>0.28999999999999998</v>
      </c>
      <c r="J97" s="17">
        <v>0.28999999999999998</v>
      </c>
      <c r="K97" s="17">
        <v>0.43</v>
      </c>
      <c r="L97" s="17">
        <v>0</v>
      </c>
      <c r="M97" s="90">
        <v>0.88</v>
      </c>
      <c r="N97" s="93"/>
    </row>
    <row r="98" spans="1:14" x14ac:dyDescent="0.35">
      <c r="A98" t="s">
        <v>406</v>
      </c>
      <c r="B98" s="8" t="s">
        <v>233</v>
      </c>
      <c r="C98" s="16">
        <v>40</v>
      </c>
      <c r="D98" s="16">
        <v>35</v>
      </c>
      <c r="E98" s="16">
        <v>5</v>
      </c>
      <c r="F98" s="16">
        <v>15</v>
      </c>
      <c r="G98" s="16">
        <v>15</v>
      </c>
      <c r="H98" s="16">
        <v>0</v>
      </c>
      <c r="I98" s="17">
        <v>0.18</v>
      </c>
      <c r="J98" s="17">
        <v>0.42</v>
      </c>
      <c r="K98" s="17">
        <v>0.39</v>
      </c>
      <c r="L98" s="17">
        <v>0</v>
      </c>
      <c r="M98" s="90">
        <v>0.8</v>
      </c>
      <c r="N98" s="93"/>
    </row>
    <row r="99" spans="1:14" x14ac:dyDescent="0.35">
      <c r="A99" t="s">
        <v>406</v>
      </c>
      <c r="B99" s="8" t="s">
        <v>234</v>
      </c>
      <c r="C99" s="16">
        <v>40</v>
      </c>
      <c r="D99" s="16">
        <v>30</v>
      </c>
      <c r="E99" s="16">
        <v>10</v>
      </c>
      <c r="F99" s="16">
        <v>5</v>
      </c>
      <c r="G99" s="16">
        <v>15</v>
      </c>
      <c r="H99" s="16">
        <v>0</v>
      </c>
      <c r="I99" s="17">
        <v>0.38</v>
      </c>
      <c r="J99" s="17">
        <v>0.19</v>
      </c>
      <c r="K99" s="17">
        <v>0.44</v>
      </c>
      <c r="L99" s="17">
        <v>0</v>
      </c>
      <c r="M99" s="90">
        <v>0.94</v>
      </c>
      <c r="N99" s="93"/>
    </row>
    <row r="100" spans="1:14" x14ac:dyDescent="0.35">
      <c r="A100" t="s">
        <v>406</v>
      </c>
      <c r="B100" s="8" t="s">
        <v>235</v>
      </c>
      <c r="C100" s="16">
        <v>90</v>
      </c>
      <c r="D100" s="16">
        <v>30</v>
      </c>
      <c r="E100" s="16">
        <v>5</v>
      </c>
      <c r="F100" s="16">
        <v>20</v>
      </c>
      <c r="G100" s="16">
        <v>10</v>
      </c>
      <c r="H100" s="16">
        <v>0</v>
      </c>
      <c r="I100" s="17">
        <v>0.19</v>
      </c>
      <c r="J100" s="17">
        <v>0.56000000000000005</v>
      </c>
      <c r="K100" s="17">
        <v>0.25</v>
      </c>
      <c r="L100" s="17">
        <v>0</v>
      </c>
      <c r="M100" s="90">
        <v>0.88</v>
      </c>
      <c r="N100" s="93"/>
    </row>
    <row r="101" spans="1:14" x14ac:dyDescent="0.35">
      <c r="A101" t="s">
        <v>406</v>
      </c>
      <c r="B101" s="8" t="s">
        <v>236</v>
      </c>
      <c r="C101" s="16">
        <v>95</v>
      </c>
      <c r="D101" s="16">
        <v>50</v>
      </c>
      <c r="E101" s="16">
        <v>15</v>
      </c>
      <c r="F101" s="16">
        <v>15</v>
      </c>
      <c r="G101" s="16">
        <v>15</v>
      </c>
      <c r="H101" s="16">
        <v>5</v>
      </c>
      <c r="I101" s="17">
        <v>0.31</v>
      </c>
      <c r="J101" s="17">
        <v>0.28999999999999998</v>
      </c>
      <c r="K101" s="17">
        <v>0.31</v>
      </c>
      <c r="L101" s="17">
        <v>0.1</v>
      </c>
      <c r="M101" s="90">
        <v>0.66</v>
      </c>
      <c r="N101" s="93"/>
    </row>
    <row r="102" spans="1:14" x14ac:dyDescent="0.35">
      <c r="A102" t="s">
        <v>406</v>
      </c>
      <c r="B102" s="8" t="s">
        <v>237</v>
      </c>
      <c r="C102" s="16">
        <v>105</v>
      </c>
      <c r="D102" s="16">
        <v>75</v>
      </c>
      <c r="E102" s="16">
        <v>35</v>
      </c>
      <c r="F102" s="16">
        <v>25</v>
      </c>
      <c r="G102" s="16">
        <v>15</v>
      </c>
      <c r="H102" s="16">
        <v>0</v>
      </c>
      <c r="I102" s="17">
        <v>0.45</v>
      </c>
      <c r="J102" s="17">
        <v>0.33</v>
      </c>
      <c r="K102" s="17">
        <v>0.22</v>
      </c>
      <c r="L102" s="17">
        <v>0</v>
      </c>
      <c r="M102" s="90">
        <v>0.63</v>
      </c>
      <c r="N102" s="93"/>
    </row>
    <row r="103" spans="1:14" x14ac:dyDescent="0.35">
      <c r="A103" t="s">
        <v>406</v>
      </c>
      <c r="B103" s="8" t="s">
        <v>238</v>
      </c>
      <c r="C103" s="16">
        <v>170</v>
      </c>
      <c r="D103" s="16">
        <v>70</v>
      </c>
      <c r="E103" s="16">
        <v>30</v>
      </c>
      <c r="F103" s="16">
        <v>30</v>
      </c>
      <c r="G103" s="16">
        <v>10</v>
      </c>
      <c r="H103" s="16">
        <v>10</v>
      </c>
      <c r="I103" s="17">
        <v>0.39</v>
      </c>
      <c r="J103" s="17">
        <v>0.39</v>
      </c>
      <c r="K103" s="17">
        <v>0.11</v>
      </c>
      <c r="L103" s="17">
        <v>0.11</v>
      </c>
      <c r="M103" s="90">
        <v>0.66</v>
      </c>
      <c r="N103" s="93"/>
    </row>
    <row r="104" spans="1:14" x14ac:dyDescent="0.35">
      <c r="A104" t="s">
        <v>406</v>
      </c>
      <c r="B104" s="8" t="s">
        <v>239</v>
      </c>
      <c r="C104" s="16">
        <v>180</v>
      </c>
      <c r="D104" s="16">
        <v>60</v>
      </c>
      <c r="E104" s="16">
        <v>30</v>
      </c>
      <c r="F104" s="16">
        <v>25</v>
      </c>
      <c r="G104" s="16">
        <v>5</v>
      </c>
      <c r="H104" s="16">
        <v>5</v>
      </c>
      <c r="I104" s="17">
        <v>0.47</v>
      </c>
      <c r="J104" s="17">
        <v>0.37</v>
      </c>
      <c r="K104" s="17">
        <v>0.06</v>
      </c>
      <c r="L104" s="17">
        <v>0.1</v>
      </c>
      <c r="M104" s="90">
        <v>0.44</v>
      </c>
      <c r="N104" s="93"/>
    </row>
    <row r="105" spans="1:14" x14ac:dyDescent="0.35">
      <c r="A105" t="s">
        <v>406</v>
      </c>
      <c r="B105" s="8" t="s">
        <v>240</v>
      </c>
      <c r="C105" s="16">
        <v>245</v>
      </c>
      <c r="D105" s="16">
        <v>125</v>
      </c>
      <c r="E105" s="16">
        <v>70</v>
      </c>
      <c r="F105" s="16">
        <v>45</v>
      </c>
      <c r="G105" s="16">
        <v>10</v>
      </c>
      <c r="H105" s="16">
        <v>5</v>
      </c>
      <c r="I105" s="17">
        <v>0.54</v>
      </c>
      <c r="J105" s="17">
        <v>0.35</v>
      </c>
      <c r="K105" s="17">
        <v>0.08</v>
      </c>
      <c r="L105" s="17">
        <v>0.02</v>
      </c>
      <c r="M105" s="90">
        <v>0.46</v>
      </c>
      <c r="N105" s="93"/>
    </row>
    <row r="106" spans="1:14" x14ac:dyDescent="0.35">
      <c r="A106" t="s">
        <v>406</v>
      </c>
      <c r="B106" s="8" t="s">
        <v>241</v>
      </c>
      <c r="C106" s="16">
        <v>320</v>
      </c>
      <c r="D106" s="16">
        <v>215</v>
      </c>
      <c r="E106" s="16">
        <v>100</v>
      </c>
      <c r="F106" s="16">
        <v>95</v>
      </c>
      <c r="G106" s="16">
        <v>10</v>
      </c>
      <c r="H106" s="16">
        <v>10</v>
      </c>
      <c r="I106" s="17">
        <v>0.46</v>
      </c>
      <c r="J106" s="17">
        <v>0.44</v>
      </c>
      <c r="K106" s="17">
        <v>0.05</v>
      </c>
      <c r="L106" s="17">
        <v>0.05</v>
      </c>
      <c r="M106" s="90">
        <v>0.49</v>
      </c>
      <c r="N106" s="93"/>
    </row>
    <row r="107" spans="1:14" x14ac:dyDescent="0.35">
      <c r="A107" t="s">
        <v>406</v>
      </c>
      <c r="B107" s="8" t="s">
        <v>242</v>
      </c>
      <c r="C107" s="16">
        <v>395</v>
      </c>
      <c r="D107" s="16">
        <v>320</v>
      </c>
      <c r="E107" s="16">
        <v>165</v>
      </c>
      <c r="F107" s="16">
        <v>140</v>
      </c>
      <c r="G107" s="16">
        <v>15</v>
      </c>
      <c r="H107" s="16">
        <v>5</v>
      </c>
      <c r="I107" s="17">
        <v>0.51</v>
      </c>
      <c r="J107" s="17">
        <v>0.43</v>
      </c>
      <c r="K107" s="17">
        <v>0.04</v>
      </c>
      <c r="L107" s="17">
        <v>0.02</v>
      </c>
      <c r="M107" s="90">
        <v>0.55000000000000004</v>
      </c>
      <c r="N107" s="93"/>
    </row>
    <row r="108" spans="1:14" x14ac:dyDescent="0.35">
      <c r="A108" t="s">
        <v>406</v>
      </c>
      <c r="B108" s="8" t="s">
        <v>243</v>
      </c>
      <c r="C108" s="16">
        <v>650</v>
      </c>
      <c r="D108" s="16">
        <v>445</v>
      </c>
      <c r="E108" s="16">
        <v>195</v>
      </c>
      <c r="F108" s="16">
        <v>225</v>
      </c>
      <c r="G108" s="16">
        <v>5</v>
      </c>
      <c r="H108" s="16">
        <v>25</v>
      </c>
      <c r="I108" s="17">
        <v>0.43</v>
      </c>
      <c r="J108" s="17">
        <v>0.5</v>
      </c>
      <c r="K108" s="17">
        <v>0.01</v>
      </c>
      <c r="L108" s="17">
        <v>0.05</v>
      </c>
      <c r="M108" s="90">
        <v>0.75</v>
      </c>
      <c r="N108" s="93"/>
    </row>
    <row r="109" spans="1:14" x14ac:dyDescent="0.35">
      <c r="A109" t="s">
        <v>406</v>
      </c>
      <c r="B109" s="8" t="s">
        <v>244</v>
      </c>
      <c r="C109" s="16">
        <v>755</v>
      </c>
      <c r="D109" s="16">
        <v>590</v>
      </c>
      <c r="E109" s="16">
        <v>300</v>
      </c>
      <c r="F109" s="16">
        <v>280</v>
      </c>
      <c r="G109" s="16">
        <v>10</v>
      </c>
      <c r="H109" s="16">
        <v>0</v>
      </c>
      <c r="I109" s="17">
        <v>0.51</v>
      </c>
      <c r="J109" s="17">
        <v>0.47</v>
      </c>
      <c r="K109" s="17">
        <v>0.02</v>
      </c>
      <c r="L109" s="17">
        <v>0</v>
      </c>
      <c r="M109" s="90">
        <v>0.92</v>
      </c>
      <c r="N109" s="93"/>
    </row>
    <row r="110" spans="1:14" x14ac:dyDescent="0.35">
      <c r="A110" t="s">
        <v>406</v>
      </c>
      <c r="B110" s="8" t="s">
        <v>245</v>
      </c>
      <c r="C110" s="16">
        <v>775</v>
      </c>
      <c r="D110" s="16">
        <v>695</v>
      </c>
      <c r="E110" s="16">
        <v>325</v>
      </c>
      <c r="F110" s="16">
        <v>355</v>
      </c>
      <c r="G110" s="16">
        <v>15</v>
      </c>
      <c r="H110" s="16">
        <v>0</v>
      </c>
      <c r="I110" s="17">
        <v>0.47</v>
      </c>
      <c r="J110" s="17">
        <v>0.51</v>
      </c>
      <c r="K110" s="17">
        <v>0.02</v>
      </c>
      <c r="L110" s="17">
        <v>0</v>
      </c>
      <c r="M110" s="90">
        <v>0.93</v>
      </c>
      <c r="N110" s="93"/>
    </row>
    <row r="111" spans="1:14" x14ac:dyDescent="0.35">
      <c r="A111" t="s">
        <v>406</v>
      </c>
      <c r="B111" s="8" t="s">
        <v>246</v>
      </c>
      <c r="C111" s="16">
        <v>840</v>
      </c>
      <c r="D111" s="16">
        <v>975</v>
      </c>
      <c r="E111" s="16">
        <v>450</v>
      </c>
      <c r="F111" s="16">
        <v>515</v>
      </c>
      <c r="G111" s="16">
        <v>10</v>
      </c>
      <c r="H111" s="16" t="s">
        <v>261</v>
      </c>
      <c r="I111" s="17">
        <v>0.46</v>
      </c>
      <c r="J111" s="17">
        <v>0.53</v>
      </c>
      <c r="K111" s="17" t="s">
        <v>261</v>
      </c>
      <c r="L111" s="17" t="s">
        <v>261</v>
      </c>
      <c r="M111" s="90">
        <v>0.95</v>
      </c>
      <c r="N111" s="93"/>
    </row>
    <row r="112" spans="1:14" x14ac:dyDescent="0.35">
      <c r="A112" t="s">
        <v>406</v>
      </c>
      <c r="B112" s="8" t="s">
        <v>247</v>
      </c>
      <c r="C112" s="16">
        <v>790</v>
      </c>
      <c r="D112" s="16">
        <v>865</v>
      </c>
      <c r="E112" s="16">
        <v>375</v>
      </c>
      <c r="F112" s="16">
        <v>475</v>
      </c>
      <c r="G112" s="16">
        <v>15</v>
      </c>
      <c r="H112" s="16">
        <v>0</v>
      </c>
      <c r="I112" s="17">
        <v>0.44</v>
      </c>
      <c r="J112" s="17">
        <v>0.55000000000000004</v>
      </c>
      <c r="K112" s="17">
        <v>0.02</v>
      </c>
      <c r="L112" s="17">
        <v>0</v>
      </c>
      <c r="M112" s="90">
        <v>0.97</v>
      </c>
      <c r="N112" s="93"/>
    </row>
    <row r="113" spans="1:14" x14ac:dyDescent="0.35">
      <c r="A113" t="s">
        <v>406</v>
      </c>
      <c r="B113" s="8" t="s">
        <v>248</v>
      </c>
      <c r="C113" s="16">
        <v>765</v>
      </c>
      <c r="D113" s="16">
        <v>800</v>
      </c>
      <c r="E113" s="16">
        <v>350</v>
      </c>
      <c r="F113" s="16">
        <v>430</v>
      </c>
      <c r="G113" s="16">
        <v>15</v>
      </c>
      <c r="H113" s="16">
        <v>0</v>
      </c>
      <c r="I113" s="17">
        <v>0.44</v>
      </c>
      <c r="J113" s="17">
        <v>0.54</v>
      </c>
      <c r="K113" s="17">
        <v>0.02</v>
      </c>
      <c r="L113" s="17">
        <v>0</v>
      </c>
      <c r="M113" s="90">
        <v>0.97</v>
      </c>
      <c r="N113" s="93"/>
    </row>
    <row r="114" spans="1:14" x14ac:dyDescent="0.35">
      <c r="A114" t="s">
        <v>406</v>
      </c>
      <c r="B114" s="8" t="s">
        <v>249</v>
      </c>
      <c r="C114" s="16">
        <v>635</v>
      </c>
      <c r="D114" s="16">
        <v>750</v>
      </c>
      <c r="E114" s="16">
        <v>340</v>
      </c>
      <c r="F114" s="16">
        <v>395</v>
      </c>
      <c r="G114" s="16">
        <v>10</v>
      </c>
      <c r="H114" s="16" t="s">
        <v>261</v>
      </c>
      <c r="I114" s="17">
        <v>0.46</v>
      </c>
      <c r="J114" s="17">
        <v>0.53</v>
      </c>
      <c r="K114" s="17" t="s">
        <v>261</v>
      </c>
      <c r="L114" s="17" t="s">
        <v>261</v>
      </c>
      <c r="M114" s="90">
        <v>0.96</v>
      </c>
      <c r="N114" s="93"/>
    </row>
    <row r="115" spans="1:14" x14ac:dyDescent="0.35">
      <c r="A115" t="s">
        <v>406</v>
      </c>
      <c r="B115" s="8" t="s">
        <v>250</v>
      </c>
      <c r="C115" s="16">
        <v>545</v>
      </c>
      <c r="D115" s="16">
        <v>600</v>
      </c>
      <c r="E115" s="16">
        <v>290</v>
      </c>
      <c r="F115" s="16">
        <v>295</v>
      </c>
      <c r="G115" s="16">
        <v>10</v>
      </c>
      <c r="H115" s="16">
        <v>0</v>
      </c>
      <c r="I115" s="17">
        <v>0.49</v>
      </c>
      <c r="J115" s="17">
        <v>0.49</v>
      </c>
      <c r="K115" s="17">
        <v>0.02</v>
      </c>
      <c r="L115" s="17">
        <v>0</v>
      </c>
      <c r="M115" s="90">
        <v>0.97</v>
      </c>
      <c r="N115" s="93"/>
    </row>
    <row r="116" spans="1:14" x14ac:dyDescent="0.35">
      <c r="A116" t="s">
        <v>406</v>
      </c>
      <c r="B116" s="8" t="s">
        <v>251</v>
      </c>
      <c r="C116" s="16">
        <v>445</v>
      </c>
      <c r="D116" s="16">
        <v>495</v>
      </c>
      <c r="E116" s="16">
        <v>240</v>
      </c>
      <c r="F116" s="16">
        <v>245</v>
      </c>
      <c r="G116" s="16">
        <v>5</v>
      </c>
      <c r="H116" s="16">
        <v>0</v>
      </c>
      <c r="I116" s="17">
        <v>0.49</v>
      </c>
      <c r="J116" s="17">
        <v>0.5</v>
      </c>
      <c r="K116" s="17">
        <v>0.01</v>
      </c>
      <c r="L116" s="17">
        <v>0</v>
      </c>
      <c r="M116" s="90">
        <v>0.94</v>
      </c>
      <c r="N116" s="93"/>
    </row>
    <row r="117" spans="1:14" x14ac:dyDescent="0.35">
      <c r="A117" t="s">
        <v>406</v>
      </c>
      <c r="B117" s="8" t="s">
        <v>252</v>
      </c>
      <c r="C117" s="16">
        <v>460</v>
      </c>
      <c r="D117" s="16">
        <v>510</v>
      </c>
      <c r="E117" s="16">
        <v>260</v>
      </c>
      <c r="F117" s="16">
        <v>240</v>
      </c>
      <c r="G117" s="16">
        <v>10</v>
      </c>
      <c r="H117" s="16">
        <v>0</v>
      </c>
      <c r="I117" s="17">
        <v>0.51</v>
      </c>
      <c r="J117" s="17">
        <v>0.47</v>
      </c>
      <c r="K117" s="17">
        <v>0.02</v>
      </c>
      <c r="L117" s="17">
        <v>0</v>
      </c>
      <c r="M117" s="90">
        <v>0.94</v>
      </c>
      <c r="N117" s="93"/>
    </row>
    <row r="118" spans="1:14" x14ac:dyDescent="0.35">
      <c r="A118" t="s">
        <v>406</v>
      </c>
      <c r="B118" s="8" t="s">
        <v>253</v>
      </c>
      <c r="C118" s="16">
        <v>510</v>
      </c>
      <c r="D118" s="16">
        <v>450</v>
      </c>
      <c r="E118" s="16">
        <v>225</v>
      </c>
      <c r="F118" s="16">
        <v>210</v>
      </c>
      <c r="G118" s="16">
        <v>15</v>
      </c>
      <c r="H118" s="16" t="s">
        <v>261</v>
      </c>
      <c r="I118" s="17">
        <v>0.5</v>
      </c>
      <c r="J118" s="17">
        <v>0.46</v>
      </c>
      <c r="K118" s="17" t="s">
        <v>261</v>
      </c>
      <c r="L118" s="17" t="s">
        <v>261</v>
      </c>
      <c r="M118" s="90">
        <v>0.93</v>
      </c>
      <c r="N118" s="93"/>
    </row>
    <row r="119" spans="1:14" x14ac:dyDescent="0.35">
      <c r="A119" t="s">
        <v>406</v>
      </c>
      <c r="B119" s="8" t="s">
        <v>254</v>
      </c>
      <c r="C119" s="16">
        <v>480</v>
      </c>
      <c r="D119" s="16">
        <v>520</v>
      </c>
      <c r="E119" s="16">
        <v>275</v>
      </c>
      <c r="F119" s="16">
        <v>230</v>
      </c>
      <c r="G119" s="16">
        <v>20</v>
      </c>
      <c r="H119" s="16">
        <v>0</v>
      </c>
      <c r="I119" s="17">
        <v>0.53</v>
      </c>
      <c r="J119" s="17">
        <v>0.44</v>
      </c>
      <c r="K119" s="17">
        <v>0.03</v>
      </c>
      <c r="L119" s="17">
        <v>0</v>
      </c>
      <c r="M119" s="90">
        <v>0.92</v>
      </c>
      <c r="N119" s="93"/>
    </row>
    <row r="120" spans="1:14" x14ac:dyDescent="0.35">
      <c r="A120" t="s">
        <v>406</v>
      </c>
      <c r="B120" s="8" t="s">
        <v>255</v>
      </c>
      <c r="C120" s="16">
        <v>500</v>
      </c>
      <c r="D120" s="16">
        <v>465</v>
      </c>
      <c r="E120" s="16">
        <v>280</v>
      </c>
      <c r="F120" s="16">
        <v>170</v>
      </c>
      <c r="G120" s="16">
        <v>15</v>
      </c>
      <c r="H120" s="16">
        <v>0</v>
      </c>
      <c r="I120" s="17">
        <v>0.6</v>
      </c>
      <c r="J120" s="17">
        <v>0.37</v>
      </c>
      <c r="K120" s="17">
        <v>0.03</v>
      </c>
      <c r="L120" s="17">
        <v>0</v>
      </c>
      <c r="M120" s="90">
        <v>0.95</v>
      </c>
      <c r="N120" s="93"/>
    </row>
    <row r="121" spans="1:14" x14ac:dyDescent="0.35">
      <c r="A121" s="28" t="s">
        <v>404</v>
      </c>
      <c r="B121" s="71" t="s">
        <v>530</v>
      </c>
      <c r="C121" s="20">
        <v>1995</v>
      </c>
      <c r="D121" s="20">
        <v>1075</v>
      </c>
      <c r="E121" s="20">
        <v>340</v>
      </c>
      <c r="F121" s="20">
        <v>660</v>
      </c>
      <c r="G121" s="20">
        <v>80</v>
      </c>
      <c r="H121" s="20">
        <v>0</v>
      </c>
      <c r="I121" s="21">
        <v>0.31</v>
      </c>
      <c r="J121" s="21">
        <v>0.61</v>
      </c>
      <c r="K121" s="21">
        <v>7.0000000000000007E-2</v>
      </c>
      <c r="L121" s="21">
        <v>0</v>
      </c>
      <c r="M121" s="91">
        <v>0.98</v>
      </c>
      <c r="N121" s="93"/>
    </row>
    <row r="122" spans="1:14" x14ac:dyDescent="0.35">
      <c r="A122" s="4" t="s">
        <v>404</v>
      </c>
      <c r="B122" s="45" t="s">
        <v>531</v>
      </c>
      <c r="C122" s="13">
        <v>18905</v>
      </c>
      <c r="D122" s="13">
        <v>15835</v>
      </c>
      <c r="E122" s="13">
        <v>6620</v>
      </c>
      <c r="F122" s="13">
        <v>8365</v>
      </c>
      <c r="G122" s="13">
        <v>590</v>
      </c>
      <c r="H122" s="13">
        <v>265</v>
      </c>
      <c r="I122" s="14">
        <v>0.42</v>
      </c>
      <c r="J122" s="14">
        <v>0.53</v>
      </c>
      <c r="K122" s="14">
        <v>0.04</v>
      </c>
      <c r="L122" s="14">
        <v>0.02</v>
      </c>
      <c r="M122" s="92">
        <v>0.65</v>
      </c>
      <c r="N122" s="93"/>
    </row>
    <row r="123" spans="1:14" x14ac:dyDescent="0.35">
      <c r="A123" s="4" t="s">
        <v>404</v>
      </c>
      <c r="B123" s="45" t="s">
        <v>532</v>
      </c>
      <c r="C123" s="13">
        <v>29505</v>
      </c>
      <c r="D123" s="13">
        <v>30030</v>
      </c>
      <c r="E123" s="13">
        <v>14350</v>
      </c>
      <c r="F123" s="13">
        <v>15025</v>
      </c>
      <c r="G123" s="13">
        <v>610</v>
      </c>
      <c r="H123" s="13">
        <v>45</v>
      </c>
      <c r="I123" s="14">
        <v>0.48</v>
      </c>
      <c r="J123" s="14">
        <v>0.5</v>
      </c>
      <c r="K123" s="14">
        <v>0.02</v>
      </c>
      <c r="L123" s="14">
        <v>0</v>
      </c>
      <c r="M123" s="92">
        <v>0.94</v>
      </c>
      <c r="N123" s="93"/>
    </row>
    <row r="124" spans="1:14" x14ac:dyDescent="0.35">
      <c r="A124" s="27" t="s">
        <v>404</v>
      </c>
      <c r="B124" s="48" t="s">
        <v>533</v>
      </c>
      <c r="C124" s="24">
        <v>2385</v>
      </c>
      <c r="D124" s="24">
        <v>2415</v>
      </c>
      <c r="E124" s="24">
        <v>1345</v>
      </c>
      <c r="F124" s="24">
        <v>975</v>
      </c>
      <c r="G124" s="24">
        <v>90</v>
      </c>
      <c r="H124" s="24" t="s">
        <v>261</v>
      </c>
      <c r="I124" s="25">
        <v>0.56000000000000005</v>
      </c>
      <c r="J124" s="25">
        <v>0.4</v>
      </c>
      <c r="K124" s="25" t="s">
        <v>261</v>
      </c>
      <c r="L124" s="25" t="s">
        <v>261</v>
      </c>
      <c r="M124" s="89">
        <v>0.95</v>
      </c>
      <c r="N124" s="93"/>
    </row>
    <row r="125" spans="1:14" x14ac:dyDescent="0.35">
      <c r="A125" s="28" t="s">
        <v>405</v>
      </c>
      <c r="B125" s="71" t="s">
        <v>530</v>
      </c>
      <c r="C125" s="20">
        <v>1950</v>
      </c>
      <c r="D125" s="20">
        <v>1050</v>
      </c>
      <c r="E125" s="20">
        <v>340</v>
      </c>
      <c r="F125" s="20">
        <v>650</v>
      </c>
      <c r="G125" s="20">
        <v>60</v>
      </c>
      <c r="H125" s="20">
        <v>0</v>
      </c>
      <c r="I125" s="21">
        <v>0.32</v>
      </c>
      <c r="J125" s="21">
        <v>0.62</v>
      </c>
      <c r="K125" s="21">
        <v>0.06</v>
      </c>
      <c r="L125" s="21">
        <v>0</v>
      </c>
      <c r="M125" s="91">
        <v>0.98</v>
      </c>
      <c r="N125" s="93"/>
    </row>
    <row r="126" spans="1:14" x14ac:dyDescent="0.35">
      <c r="A126" s="4" t="s">
        <v>405</v>
      </c>
      <c r="B126" s="45" t="s">
        <v>531</v>
      </c>
      <c r="C126" s="13">
        <v>17170</v>
      </c>
      <c r="D126" s="13">
        <v>14795</v>
      </c>
      <c r="E126" s="13">
        <v>6155</v>
      </c>
      <c r="F126" s="13">
        <v>7950</v>
      </c>
      <c r="G126" s="13">
        <v>465</v>
      </c>
      <c r="H126" s="13">
        <v>225</v>
      </c>
      <c r="I126" s="14">
        <v>0.42</v>
      </c>
      <c r="J126" s="14">
        <v>0.54</v>
      </c>
      <c r="K126" s="14">
        <v>0.03</v>
      </c>
      <c r="L126" s="14">
        <v>0.02</v>
      </c>
      <c r="M126" s="92">
        <v>0.66</v>
      </c>
      <c r="N126" s="93"/>
    </row>
    <row r="127" spans="1:14" x14ac:dyDescent="0.35">
      <c r="A127" s="4" t="s">
        <v>405</v>
      </c>
      <c r="B127" s="45" t="s">
        <v>532</v>
      </c>
      <c r="C127" s="13">
        <v>21855</v>
      </c>
      <c r="D127" s="13">
        <v>22335</v>
      </c>
      <c r="E127" s="13">
        <v>10720</v>
      </c>
      <c r="F127" s="13">
        <v>11130</v>
      </c>
      <c r="G127" s="13">
        <v>465</v>
      </c>
      <c r="H127" s="13">
        <v>15</v>
      </c>
      <c r="I127" s="14">
        <v>0.48</v>
      </c>
      <c r="J127" s="14">
        <v>0.5</v>
      </c>
      <c r="K127" s="14">
        <v>0.02</v>
      </c>
      <c r="L127" s="14">
        <v>0</v>
      </c>
      <c r="M127" s="92">
        <v>0.94</v>
      </c>
      <c r="N127" s="93"/>
    </row>
    <row r="128" spans="1:14" x14ac:dyDescent="0.35">
      <c r="A128" s="27" t="s">
        <v>405</v>
      </c>
      <c r="B128" s="48" t="s">
        <v>533</v>
      </c>
      <c r="C128" s="24">
        <v>1880</v>
      </c>
      <c r="D128" s="24">
        <v>1950</v>
      </c>
      <c r="E128" s="24">
        <v>1065</v>
      </c>
      <c r="F128" s="24">
        <v>805</v>
      </c>
      <c r="G128" s="24">
        <v>75</v>
      </c>
      <c r="H128" s="24" t="s">
        <v>261</v>
      </c>
      <c r="I128" s="25">
        <v>0.55000000000000004</v>
      </c>
      <c r="J128" s="25">
        <v>0.41</v>
      </c>
      <c r="K128" s="25" t="s">
        <v>261</v>
      </c>
      <c r="L128" s="25" t="s">
        <v>261</v>
      </c>
      <c r="M128" s="89">
        <v>0.95</v>
      </c>
      <c r="N128" s="93"/>
    </row>
    <row r="129" spans="1:14" x14ac:dyDescent="0.35">
      <c r="A129" s="4" t="s">
        <v>406</v>
      </c>
      <c r="B129" s="45" t="s">
        <v>530</v>
      </c>
      <c r="C129" s="13">
        <v>45</v>
      </c>
      <c r="D129" s="13">
        <v>30</v>
      </c>
      <c r="E129" s="13" t="s">
        <v>261</v>
      </c>
      <c r="F129" s="13">
        <v>10</v>
      </c>
      <c r="G129" s="13">
        <v>20</v>
      </c>
      <c r="H129" s="13">
        <v>0</v>
      </c>
      <c r="I129" s="14" t="s">
        <v>261</v>
      </c>
      <c r="J129" s="14" t="s">
        <v>261</v>
      </c>
      <c r="K129" s="14">
        <v>0.62</v>
      </c>
      <c r="L129" s="14">
        <v>0</v>
      </c>
      <c r="M129" s="92">
        <v>1</v>
      </c>
      <c r="N129" s="93"/>
    </row>
    <row r="130" spans="1:14" x14ac:dyDescent="0.35">
      <c r="A130" s="4" t="s">
        <v>406</v>
      </c>
      <c r="B130" s="45" t="s">
        <v>531</v>
      </c>
      <c r="C130" s="13">
        <v>1735</v>
      </c>
      <c r="D130" s="13">
        <v>1040</v>
      </c>
      <c r="E130" s="13">
        <v>465</v>
      </c>
      <c r="F130" s="13">
        <v>410</v>
      </c>
      <c r="G130" s="13">
        <v>120</v>
      </c>
      <c r="H130" s="13">
        <v>40</v>
      </c>
      <c r="I130" s="14">
        <v>0.45</v>
      </c>
      <c r="J130" s="14">
        <v>0.4</v>
      </c>
      <c r="K130" s="14">
        <v>0.12</v>
      </c>
      <c r="L130" s="14">
        <v>0.04</v>
      </c>
      <c r="M130" s="92">
        <v>0.56000000000000005</v>
      </c>
      <c r="N130" s="93"/>
    </row>
    <row r="131" spans="1:14" x14ac:dyDescent="0.35">
      <c r="A131" s="4" t="s">
        <v>406</v>
      </c>
      <c r="B131" s="45" t="s">
        <v>532</v>
      </c>
      <c r="C131" s="13">
        <v>7655</v>
      </c>
      <c r="D131" s="13">
        <v>7695</v>
      </c>
      <c r="E131" s="13">
        <v>3630</v>
      </c>
      <c r="F131" s="13">
        <v>3895</v>
      </c>
      <c r="G131" s="13">
        <v>145</v>
      </c>
      <c r="H131" s="13">
        <v>25</v>
      </c>
      <c r="I131" s="14">
        <v>0.47</v>
      </c>
      <c r="J131" s="14">
        <v>0.51</v>
      </c>
      <c r="K131" s="14">
        <v>0.02</v>
      </c>
      <c r="L131" s="14">
        <v>0</v>
      </c>
      <c r="M131" s="92">
        <v>0.94</v>
      </c>
      <c r="N131" s="93"/>
    </row>
    <row r="132" spans="1:14" x14ac:dyDescent="0.35">
      <c r="A132" s="4" t="s">
        <v>406</v>
      </c>
      <c r="B132" s="45" t="s">
        <v>533</v>
      </c>
      <c r="C132" s="13">
        <v>500</v>
      </c>
      <c r="D132" s="13">
        <v>465</v>
      </c>
      <c r="E132" s="13">
        <v>280</v>
      </c>
      <c r="F132" s="13">
        <v>170</v>
      </c>
      <c r="G132" s="13">
        <v>15</v>
      </c>
      <c r="H132" s="13">
        <v>0</v>
      </c>
      <c r="I132" s="14">
        <v>0.6</v>
      </c>
      <c r="J132" s="14">
        <v>0.37</v>
      </c>
      <c r="K132" s="14">
        <v>0.03</v>
      </c>
      <c r="L132" s="14">
        <v>0</v>
      </c>
      <c r="M132" s="92">
        <v>0.95</v>
      </c>
      <c r="N132" s="93"/>
    </row>
    <row r="133" spans="1:14" x14ac:dyDescent="0.35">
      <c r="A133" t="s">
        <v>38</v>
      </c>
      <c r="B133" t="s">
        <v>39</v>
      </c>
    </row>
    <row r="134" spans="1:14" x14ac:dyDescent="0.35">
      <c r="A134" t="s">
        <v>58</v>
      </c>
      <c r="B134" t="s">
        <v>59</v>
      </c>
    </row>
    <row r="135" spans="1:14" x14ac:dyDescent="0.35">
      <c r="A135" t="s">
        <v>104</v>
      </c>
      <c r="B135" t="s">
        <v>105</v>
      </c>
    </row>
    <row r="136" spans="1:14" x14ac:dyDescent="0.35">
      <c r="A136" t="s">
        <v>106</v>
      </c>
      <c r="B136" t="s">
        <v>107</v>
      </c>
    </row>
    <row r="137" spans="1:14" x14ac:dyDescent="0.35">
      <c r="A137" t="s">
        <v>108</v>
      </c>
      <c r="B137" t="s">
        <v>109</v>
      </c>
    </row>
    <row r="138" spans="1:14" x14ac:dyDescent="0.35">
      <c r="A138" t="s">
        <v>110</v>
      </c>
      <c r="B138" t="s">
        <v>111</v>
      </c>
    </row>
    <row r="139" spans="1:14" x14ac:dyDescent="0.35">
      <c r="A139" t="s">
        <v>112</v>
      </c>
      <c r="B139" t="s">
        <v>113</v>
      </c>
    </row>
    <row r="140" spans="1:14" x14ac:dyDescent="0.35">
      <c r="A140" t="s">
        <v>114</v>
      </c>
      <c r="B140" t="s">
        <v>115</v>
      </c>
    </row>
    <row r="141" spans="1:14" x14ac:dyDescent="0.35">
      <c r="A141" t="s">
        <v>116</v>
      </c>
      <c r="B141" t="s">
        <v>117</v>
      </c>
    </row>
    <row r="142" spans="1:14" x14ac:dyDescent="0.35">
      <c r="A142" t="s">
        <v>118</v>
      </c>
      <c r="B142" t="s">
        <v>119</v>
      </c>
    </row>
    <row r="143" spans="1:14" x14ac:dyDescent="0.35">
      <c r="A143" t="s">
        <v>120</v>
      </c>
      <c r="B143" t="s">
        <v>121</v>
      </c>
    </row>
    <row r="144" spans="1:14" x14ac:dyDescent="0.35">
      <c r="A144" t="s">
        <v>122</v>
      </c>
      <c r="B144" t="s">
        <v>123</v>
      </c>
    </row>
    <row r="145" spans="1:2" x14ac:dyDescent="0.35">
      <c r="A145" t="s">
        <v>124</v>
      </c>
      <c r="B145" t="s">
        <v>125</v>
      </c>
    </row>
    <row r="146" spans="1:2" x14ac:dyDescent="0.35">
      <c r="A146" t="s">
        <v>126</v>
      </c>
      <c r="B146" s="88" t="s">
        <v>562</v>
      </c>
    </row>
    <row r="147" spans="1:2" x14ac:dyDescent="0.35">
      <c r="A147" t="s">
        <v>128</v>
      </c>
      <c r="B147" t="s">
        <v>129</v>
      </c>
    </row>
  </sheetData>
  <conditionalFormatting sqref="I7:M132">
    <cfRule type="dataBar" priority="1">
      <dataBar>
        <cfvo type="num" val="0"/>
        <cfvo type="num" val="1"/>
        <color theme="7" tint="0.39997558519241921"/>
      </dataBar>
      <extLst>
        <ext xmlns:x14="http://schemas.microsoft.com/office/spreadsheetml/2009/9/main" uri="{B025F937-C7B1-47D3-B67F-A62EFF666E3E}">
          <x14:id>{1F4BD170-5F18-40B1-B054-3FDCD0A6F41F}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F4BD170-5F18-40B1-B054-3FDCD0A6F41F}">
            <x14:dataBar minLength="0" maxLength="100" gradient="0">
              <x14:cfvo type="num">
                <xm:f>0</xm:f>
              </x14:cfvo>
              <x14:cfvo type="num">
                <xm:f>1</xm:f>
              </x14:cfvo>
              <x14:negativeFillColor rgb="FFFF0000"/>
              <x14:axisColor rgb="FF000000"/>
            </x14:dataBar>
          </x14:cfRule>
          <xm:sqref>I7:M132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118"/>
  <sheetViews>
    <sheetView showGridLines="0" zoomScaleNormal="100" workbookViewId="0"/>
  </sheetViews>
  <sheetFormatPr defaultColWidth="11.1640625" defaultRowHeight="15.5" x14ac:dyDescent="0.35"/>
  <cols>
    <col min="1" max="1" width="20.6640625" customWidth="1"/>
    <col min="2" max="2" width="23.58203125" customWidth="1"/>
    <col min="3" max="8" width="20.6640625" customWidth="1"/>
  </cols>
  <sheetData>
    <row r="1" spans="1:8" ht="19.5" x14ac:dyDescent="0.45">
      <c r="A1" s="2" t="s">
        <v>534</v>
      </c>
    </row>
    <row r="2" spans="1:8" x14ac:dyDescent="0.35">
      <c r="A2" t="s">
        <v>201</v>
      </c>
    </row>
    <row r="3" spans="1:8" x14ac:dyDescent="0.35">
      <c r="A3" t="s">
        <v>202</v>
      </c>
    </row>
    <row r="4" spans="1:8" x14ac:dyDescent="0.35">
      <c r="A4" t="s">
        <v>535</v>
      </c>
    </row>
    <row r="5" spans="1:8" x14ac:dyDescent="0.35">
      <c r="A5" t="s">
        <v>204</v>
      </c>
    </row>
    <row r="6" spans="1:8" ht="31" x14ac:dyDescent="0.35">
      <c r="A6" s="83" t="s">
        <v>393</v>
      </c>
      <c r="B6" s="84" t="s">
        <v>205</v>
      </c>
      <c r="C6" s="84" t="s">
        <v>536</v>
      </c>
      <c r="D6" s="87" t="s">
        <v>558</v>
      </c>
      <c r="E6" s="84" t="s">
        <v>537</v>
      </c>
      <c r="F6" s="84" t="s">
        <v>538</v>
      </c>
      <c r="G6" s="84" t="s">
        <v>539</v>
      </c>
      <c r="H6" s="85" t="s">
        <v>540</v>
      </c>
    </row>
    <row r="7" spans="1:8" x14ac:dyDescent="0.35">
      <c r="A7" s="23" t="s">
        <v>404</v>
      </c>
      <c r="B7" s="48" t="s">
        <v>217</v>
      </c>
      <c r="C7" s="24">
        <v>9140</v>
      </c>
      <c r="D7" s="24">
        <v>3510</v>
      </c>
      <c r="E7" s="24">
        <v>1835</v>
      </c>
      <c r="F7" s="24">
        <v>1670</v>
      </c>
      <c r="G7" s="25">
        <v>0.52</v>
      </c>
      <c r="H7" s="26">
        <v>0.48</v>
      </c>
    </row>
    <row r="8" spans="1:8" x14ac:dyDescent="0.35">
      <c r="A8" s="5" t="s">
        <v>404</v>
      </c>
      <c r="B8" s="8" t="s">
        <v>226</v>
      </c>
      <c r="C8" s="16">
        <v>5</v>
      </c>
      <c r="D8" s="16">
        <v>0</v>
      </c>
      <c r="E8" s="16">
        <v>0</v>
      </c>
      <c r="F8" s="16">
        <v>0</v>
      </c>
      <c r="G8" s="17" t="s">
        <v>372</v>
      </c>
      <c r="H8" s="18" t="s">
        <v>372</v>
      </c>
    </row>
    <row r="9" spans="1:8" x14ac:dyDescent="0.35">
      <c r="A9" s="5" t="s">
        <v>404</v>
      </c>
      <c r="B9" s="8" t="s">
        <v>227</v>
      </c>
      <c r="C9" s="16">
        <v>5</v>
      </c>
      <c r="D9" s="16">
        <v>0</v>
      </c>
      <c r="E9" s="16">
        <v>0</v>
      </c>
      <c r="F9" s="16">
        <v>0</v>
      </c>
      <c r="G9" s="17" t="s">
        <v>372</v>
      </c>
      <c r="H9" s="18" t="s">
        <v>372</v>
      </c>
    </row>
    <row r="10" spans="1:8" x14ac:dyDescent="0.35">
      <c r="A10" s="5" t="s">
        <v>404</v>
      </c>
      <c r="B10" s="8" t="s">
        <v>228</v>
      </c>
      <c r="C10" s="16">
        <v>10</v>
      </c>
      <c r="D10" s="16">
        <v>0</v>
      </c>
      <c r="E10" s="16">
        <v>0</v>
      </c>
      <c r="F10" s="16">
        <v>0</v>
      </c>
      <c r="G10" s="17" t="s">
        <v>372</v>
      </c>
      <c r="H10" s="18" t="s">
        <v>372</v>
      </c>
    </row>
    <row r="11" spans="1:8" x14ac:dyDescent="0.35">
      <c r="A11" s="5" t="s">
        <v>404</v>
      </c>
      <c r="B11" s="8" t="s">
        <v>229</v>
      </c>
      <c r="C11" s="16">
        <v>20</v>
      </c>
      <c r="D11" s="16">
        <v>0</v>
      </c>
      <c r="E11" s="16">
        <v>0</v>
      </c>
      <c r="F11" s="16">
        <v>0</v>
      </c>
      <c r="G11" s="17" t="s">
        <v>372</v>
      </c>
      <c r="H11" s="18" t="s">
        <v>372</v>
      </c>
    </row>
    <row r="12" spans="1:8" x14ac:dyDescent="0.35">
      <c r="A12" s="5" t="s">
        <v>404</v>
      </c>
      <c r="B12" s="8" t="s">
        <v>230</v>
      </c>
      <c r="C12" s="16">
        <v>25</v>
      </c>
      <c r="D12" s="16" t="s">
        <v>261</v>
      </c>
      <c r="E12" s="16" t="s">
        <v>261</v>
      </c>
      <c r="F12" s="16">
        <v>0</v>
      </c>
      <c r="G12" s="17" t="s">
        <v>261</v>
      </c>
      <c r="H12" s="18" t="s">
        <v>261</v>
      </c>
    </row>
    <row r="13" spans="1:8" x14ac:dyDescent="0.35">
      <c r="A13" s="5" t="s">
        <v>404</v>
      </c>
      <c r="B13" s="8" t="s">
        <v>231</v>
      </c>
      <c r="C13" s="16">
        <v>45</v>
      </c>
      <c r="D13" s="16">
        <v>5</v>
      </c>
      <c r="E13" s="16" t="s">
        <v>261</v>
      </c>
      <c r="F13" s="16" t="s">
        <v>261</v>
      </c>
      <c r="G13" s="17" t="s">
        <v>261</v>
      </c>
      <c r="H13" s="18" t="s">
        <v>261</v>
      </c>
    </row>
    <row r="14" spans="1:8" x14ac:dyDescent="0.35">
      <c r="A14" s="5" t="s">
        <v>404</v>
      </c>
      <c r="B14" s="8" t="s">
        <v>232</v>
      </c>
      <c r="C14" s="16">
        <v>65</v>
      </c>
      <c r="D14" s="16">
        <v>5</v>
      </c>
      <c r="E14" s="16" t="s">
        <v>261</v>
      </c>
      <c r="F14" s="16" t="s">
        <v>261</v>
      </c>
      <c r="G14" s="17" t="s">
        <v>261</v>
      </c>
      <c r="H14" s="18" t="s">
        <v>261</v>
      </c>
    </row>
    <row r="15" spans="1:8" x14ac:dyDescent="0.35">
      <c r="A15" s="5" t="s">
        <v>404</v>
      </c>
      <c r="B15" s="8" t="s">
        <v>233</v>
      </c>
      <c r="C15" s="16">
        <v>100</v>
      </c>
      <c r="D15" s="16">
        <v>10</v>
      </c>
      <c r="E15" s="16">
        <v>5</v>
      </c>
      <c r="F15" s="16">
        <v>5</v>
      </c>
      <c r="G15" s="17">
        <v>0.44</v>
      </c>
      <c r="H15" s="18">
        <v>0.56000000000000005</v>
      </c>
    </row>
    <row r="16" spans="1:8" x14ac:dyDescent="0.35">
      <c r="A16" s="5" t="s">
        <v>404</v>
      </c>
      <c r="B16" s="8" t="s">
        <v>234</v>
      </c>
      <c r="C16" s="16">
        <v>125</v>
      </c>
      <c r="D16" s="16">
        <v>10</v>
      </c>
      <c r="E16" s="16">
        <v>5</v>
      </c>
      <c r="F16" s="16">
        <v>5</v>
      </c>
      <c r="G16" s="17">
        <v>0.55000000000000004</v>
      </c>
      <c r="H16" s="18">
        <v>0.45</v>
      </c>
    </row>
    <row r="17" spans="1:8" x14ac:dyDescent="0.35">
      <c r="A17" s="5" t="s">
        <v>404</v>
      </c>
      <c r="B17" s="8" t="s">
        <v>235</v>
      </c>
      <c r="C17" s="16">
        <v>145</v>
      </c>
      <c r="D17" s="16">
        <v>30</v>
      </c>
      <c r="E17" s="16">
        <v>25</v>
      </c>
      <c r="F17" s="16">
        <v>10</v>
      </c>
      <c r="G17" s="17">
        <v>0.72</v>
      </c>
      <c r="H17" s="18">
        <v>0.28000000000000003</v>
      </c>
    </row>
    <row r="18" spans="1:8" x14ac:dyDescent="0.35">
      <c r="A18" s="5" t="s">
        <v>404</v>
      </c>
      <c r="B18" s="8" t="s">
        <v>236</v>
      </c>
      <c r="C18" s="16">
        <v>215</v>
      </c>
      <c r="D18" s="16">
        <v>25</v>
      </c>
      <c r="E18" s="16">
        <v>10</v>
      </c>
      <c r="F18" s="16">
        <v>15</v>
      </c>
      <c r="G18" s="17">
        <v>0.35</v>
      </c>
      <c r="H18" s="18">
        <v>0.65</v>
      </c>
    </row>
    <row r="19" spans="1:8" x14ac:dyDescent="0.35">
      <c r="A19" s="5" t="s">
        <v>404</v>
      </c>
      <c r="B19" s="8" t="s">
        <v>237</v>
      </c>
      <c r="C19" s="16">
        <v>230</v>
      </c>
      <c r="D19" s="16">
        <v>60</v>
      </c>
      <c r="E19" s="16">
        <v>30</v>
      </c>
      <c r="F19" s="16">
        <v>30</v>
      </c>
      <c r="G19" s="17">
        <v>0.5</v>
      </c>
      <c r="H19" s="18">
        <v>0.5</v>
      </c>
    </row>
    <row r="20" spans="1:8" x14ac:dyDescent="0.35">
      <c r="A20" s="5" t="s">
        <v>404</v>
      </c>
      <c r="B20" s="8" t="s">
        <v>238</v>
      </c>
      <c r="C20" s="16">
        <v>320</v>
      </c>
      <c r="D20" s="16">
        <v>60</v>
      </c>
      <c r="E20" s="16">
        <v>45</v>
      </c>
      <c r="F20" s="16">
        <v>15</v>
      </c>
      <c r="G20" s="17">
        <v>0.78</v>
      </c>
      <c r="H20" s="18">
        <v>0.22</v>
      </c>
    </row>
    <row r="21" spans="1:8" x14ac:dyDescent="0.35">
      <c r="A21" s="5" t="s">
        <v>404</v>
      </c>
      <c r="B21" s="8" t="s">
        <v>239</v>
      </c>
      <c r="C21" s="16">
        <v>235</v>
      </c>
      <c r="D21" s="16">
        <v>80</v>
      </c>
      <c r="E21" s="16">
        <v>35</v>
      </c>
      <c r="F21" s="16">
        <v>50</v>
      </c>
      <c r="G21" s="17">
        <v>0.41</v>
      </c>
      <c r="H21" s="18">
        <v>0.59</v>
      </c>
    </row>
    <row r="22" spans="1:8" x14ac:dyDescent="0.35">
      <c r="A22" s="5" t="s">
        <v>404</v>
      </c>
      <c r="B22" s="8" t="s">
        <v>240</v>
      </c>
      <c r="C22" s="16">
        <v>270</v>
      </c>
      <c r="D22" s="16">
        <v>80</v>
      </c>
      <c r="E22" s="16">
        <v>50</v>
      </c>
      <c r="F22" s="16">
        <v>30</v>
      </c>
      <c r="G22" s="17">
        <v>0.63</v>
      </c>
      <c r="H22" s="18">
        <v>0.38</v>
      </c>
    </row>
    <row r="23" spans="1:8" x14ac:dyDescent="0.35">
      <c r="A23" s="5" t="s">
        <v>404</v>
      </c>
      <c r="B23" s="8" t="s">
        <v>241</v>
      </c>
      <c r="C23" s="16">
        <v>350</v>
      </c>
      <c r="D23" s="16">
        <v>100</v>
      </c>
      <c r="E23" s="16">
        <v>55</v>
      </c>
      <c r="F23" s="16">
        <v>40</v>
      </c>
      <c r="G23" s="17">
        <v>0.57999999999999996</v>
      </c>
      <c r="H23" s="18">
        <v>0.42</v>
      </c>
    </row>
    <row r="24" spans="1:8" x14ac:dyDescent="0.35">
      <c r="A24" s="5" t="s">
        <v>404</v>
      </c>
      <c r="B24" s="8" t="s">
        <v>242</v>
      </c>
      <c r="C24" s="16">
        <v>380</v>
      </c>
      <c r="D24" s="16">
        <v>100</v>
      </c>
      <c r="E24" s="16">
        <v>50</v>
      </c>
      <c r="F24" s="16">
        <v>50</v>
      </c>
      <c r="G24" s="17">
        <v>0.5</v>
      </c>
      <c r="H24" s="18">
        <v>0.5</v>
      </c>
    </row>
    <row r="25" spans="1:8" x14ac:dyDescent="0.35">
      <c r="A25" s="5" t="s">
        <v>404</v>
      </c>
      <c r="B25" s="8" t="s">
        <v>243</v>
      </c>
      <c r="C25" s="16">
        <v>530</v>
      </c>
      <c r="D25" s="16">
        <v>120</v>
      </c>
      <c r="E25" s="16">
        <v>65</v>
      </c>
      <c r="F25" s="16">
        <v>50</v>
      </c>
      <c r="G25" s="17">
        <v>0.56999999999999995</v>
      </c>
      <c r="H25" s="18">
        <v>0.43</v>
      </c>
    </row>
    <row r="26" spans="1:8" x14ac:dyDescent="0.35">
      <c r="A26" s="5" t="s">
        <v>404</v>
      </c>
      <c r="B26" s="8" t="s">
        <v>244</v>
      </c>
      <c r="C26" s="16">
        <v>550</v>
      </c>
      <c r="D26" s="16">
        <v>115</v>
      </c>
      <c r="E26" s="16">
        <v>55</v>
      </c>
      <c r="F26" s="16">
        <v>60</v>
      </c>
      <c r="G26" s="17">
        <v>0.48</v>
      </c>
      <c r="H26" s="18">
        <v>0.52</v>
      </c>
    </row>
    <row r="27" spans="1:8" x14ac:dyDescent="0.35">
      <c r="A27" s="5" t="s">
        <v>404</v>
      </c>
      <c r="B27" s="8" t="s">
        <v>245</v>
      </c>
      <c r="C27" s="16">
        <v>445</v>
      </c>
      <c r="D27" s="16">
        <v>115</v>
      </c>
      <c r="E27" s="16">
        <v>60</v>
      </c>
      <c r="F27" s="16">
        <v>55</v>
      </c>
      <c r="G27" s="17">
        <v>0.53</v>
      </c>
      <c r="H27" s="18">
        <v>0.47</v>
      </c>
    </row>
    <row r="28" spans="1:8" x14ac:dyDescent="0.35">
      <c r="A28" s="5" t="s">
        <v>404</v>
      </c>
      <c r="B28" s="8" t="s">
        <v>246</v>
      </c>
      <c r="C28" s="16">
        <v>565</v>
      </c>
      <c r="D28" s="16">
        <v>170</v>
      </c>
      <c r="E28" s="16">
        <v>75</v>
      </c>
      <c r="F28" s="16">
        <v>95</v>
      </c>
      <c r="G28" s="17">
        <v>0.44</v>
      </c>
      <c r="H28" s="18">
        <v>0.56000000000000005</v>
      </c>
    </row>
    <row r="29" spans="1:8" x14ac:dyDescent="0.35">
      <c r="A29" s="5" t="s">
        <v>404</v>
      </c>
      <c r="B29" s="8" t="s">
        <v>247</v>
      </c>
      <c r="C29" s="16">
        <v>510</v>
      </c>
      <c r="D29" s="16">
        <v>200</v>
      </c>
      <c r="E29" s="16">
        <v>95</v>
      </c>
      <c r="F29" s="16">
        <v>105</v>
      </c>
      <c r="G29" s="17">
        <v>0.48</v>
      </c>
      <c r="H29" s="18">
        <v>0.52</v>
      </c>
    </row>
    <row r="30" spans="1:8" x14ac:dyDescent="0.35">
      <c r="A30" s="5" t="s">
        <v>404</v>
      </c>
      <c r="B30" s="8" t="s">
        <v>248</v>
      </c>
      <c r="C30" s="16">
        <v>500</v>
      </c>
      <c r="D30" s="16">
        <v>205</v>
      </c>
      <c r="E30" s="16">
        <v>90</v>
      </c>
      <c r="F30" s="16">
        <v>110</v>
      </c>
      <c r="G30" s="17">
        <v>0.45</v>
      </c>
      <c r="H30" s="18">
        <v>0.55000000000000004</v>
      </c>
    </row>
    <row r="31" spans="1:8" x14ac:dyDescent="0.35">
      <c r="A31" s="5" t="s">
        <v>404</v>
      </c>
      <c r="B31" s="8" t="s">
        <v>249</v>
      </c>
      <c r="C31" s="16">
        <v>540</v>
      </c>
      <c r="D31" s="16">
        <v>255</v>
      </c>
      <c r="E31" s="16">
        <v>125</v>
      </c>
      <c r="F31" s="16">
        <v>135</v>
      </c>
      <c r="G31" s="17">
        <v>0.48</v>
      </c>
      <c r="H31" s="18">
        <v>0.52</v>
      </c>
    </row>
    <row r="32" spans="1:8" x14ac:dyDescent="0.35">
      <c r="A32" s="5" t="s">
        <v>404</v>
      </c>
      <c r="B32" s="8" t="s">
        <v>250</v>
      </c>
      <c r="C32" s="16">
        <v>460</v>
      </c>
      <c r="D32" s="16">
        <v>225</v>
      </c>
      <c r="E32" s="16">
        <v>130</v>
      </c>
      <c r="F32" s="16">
        <v>95</v>
      </c>
      <c r="G32" s="17">
        <v>0.57999999999999996</v>
      </c>
      <c r="H32" s="18">
        <v>0.42</v>
      </c>
    </row>
    <row r="33" spans="1:8" x14ac:dyDescent="0.35">
      <c r="A33" s="5" t="s">
        <v>404</v>
      </c>
      <c r="B33" s="8" t="s">
        <v>251</v>
      </c>
      <c r="C33" s="16">
        <v>460</v>
      </c>
      <c r="D33" s="16">
        <v>310</v>
      </c>
      <c r="E33" s="16">
        <v>150</v>
      </c>
      <c r="F33" s="16">
        <v>160</v>
      </c>
      <c r="G33" s="17">
        <v>0.48</v>
      </c>
      <c r="H33" s="18">
        <v>0.52</v>
      </c>
    </row>
    <row r="34" spans="1:8" x14ac:dyDescent="0.35">
      <c r="A34" s="5" t="s">
        <v>404</v>
      </c>
      <c r="B34" s="8" t="s">
        <v>252</v>
      </c>
      <c r="C34" s="16">
        <v>425</v>
      </c>
      <c r="D34" s="16">
        <v>290</v>
      </c>
      <c r="E34" s="16">
        <v>150</v>
      </c>
      <c r="F34" s="16">
        <v>140</v>
      </c>
      <c r="G34" s="17">
        <v>0.51</v>
      </c>
      <c r="H34" s="18">
        <v>0.49</v>
      </c>
    </row>
    <row r="35" spans="1:8" x14ac:dyDescent="0.35">
      <c r="A35" s="5" t="s">
        <v>404</v>
      </c>
      <c r="B35" s="8" t="s">
        <v>253</v>
      </c>
      <c r="C35" s="16">
        <v>530</v>
      </c>
      <c r="D35" s="16">
        <v>360</v>
      </c>
      <c r="E35" s="16">
        <v>170</v>
      </c>
      <c r="F35" s="16">
        <v>190</v>
      </c>
      <c r="G35" s="17">
        <v>0.48</v>
      </c>
      <c r="H35" s="18">
        <v>0.53</v>
      </c>
    </row>
    <row r="36" spans="1:8" x14ac:dyDescent="0.35">
      <c r="A36" s="5" t="s">
        <v>404</v>
      </c>
      <c r="B36" s="8" t="s">
        <v>254</v>
      </c>
      <c r="C36" s="16">
        <v>525</v>
      </c>
      <c r="D36" s="16">
        <v>330</v>
      </c>
      <c r="E36" s="16">
        <v>195</v>
      </c>
      <c r="F36" s="16">
        <v>130</v>
      </c>
      <c r="G36" s="17">
        <v>0.6</v>
      </c>
      <c r="H36" s="18">
        <v>0.4</v>
      </c>
    </row>
    <row r="37" spans="1:8" x14ac:dyDescent="0.35">
      <c r="A37" s="29" t="s">
        <v>404</v>
      </c>
      <c r="B37" s="50" t="s">
        <v>255</v>
      </c>
      <c r="C37" s="30">
        <v>550</v>
      </c>
      <c r="D37" s="30">
        <v>255</v>
      </c>
      <c r="E37" s="30">
        <v>160</v>
      </c>
      <c r="F37" s="30">
        <v>95</v>
      </c>
      <c r="G37" s="31">
        <v>0.62</v>
      </c>
      <c r="H37" s="32">
        <v>0.38</v>
      </c>
    </row>
    <row r="38" spans="1:8" x14ac:dyDescent="0.35">
      <c r="A38" s="5" t="s">
        <v>405</v>
      </c>
      <c r="B38" s="8" t="s">
        <v>226</v>
      </c>
      <c r="C38" s="16">
        <v>5</v>
      </c>
      <c r="D38" s="16">
        <v>0</v>
      </c>
      <c r="E38" s="16">
        <v>0</v>
      </c>
      <c r="F38" s="16">
        <v>0</v>
      </c>
      <c r="G38" s="17" t="s">
        <v>372</v>
      </c>
      <c r="H38" s="18" t="s">
        <v>372</v>
      </c>
    </row>
    <row r="39" spans="1:8" x14ac:dyDescent="0.35">
      <c r="A39" s="5" t="s">
        <v>405</v>
      </c>
      <c r="B39" s="8" t="s">
        <v>227</v>
      </c>
      <c r="C39" s="16">
        <v>5</v>
      </c>
      <c r="D39" s="16">
        <v>0</v>
      </c>
      <c r="E39" s="16">
        <v>0</v>
      </c>
      <c r="F39" s="16">
        <v>0</v>
      </c>
      <c r="G39" s="17" t="s">
        <v>372</v>
      </c>
      <c r="H39" s="18" t="s">
        <v>372</v>
      </c>
    </row>
    <row r="40" spans="1:8" x14ac:dyDescent="0.35">
      <c r="A40" s="5" t="s">
        <v>405</v>
      </c>
      <c r="B40" s="8" t="s">
        <v>228</v>
      </c>
      <c r="C40" s="16">
        <v>10</v>
      </c>
      <c r="D40" s="16">
        <v>0</v>
      </c>
      <c r="E40" s="16">
        <v>0</v>
      </c>
      <c r="F40" s="16">
        <v>0</v>
      </c>
      <c r="G40" s="17" t="s">
        <v>372</v>
      </c>
      <c r="H40" s="18" t="s">
        <v>372</v>
      </c>
    </row>
    <row r="41" spans="1:8" x14ac:dyDescent="0.35">
      <c r="A41" s="5" t="s">
        <v>405</v>
      </c>
      <c r="B41" s="8" t="s">
        <v>229</v>
      </c>
      <c r="C41" s="16">
        <v>20</v>
      </c>
      <c r="D41" s="16">
        <v>0</v>
      </c>
      <c r="E41" s="16">
        <v>0</v>
      </c>
      <c r="F41" s="16">
        <v>0</v>
      </c>
      <c r="G41" s="17" t="s">
        <v>372</v>
      </c>
      <c r="H41" s="18" t="s">
        <v>372</v>
      </c>
    </row>
    <row r="42" spans="1:8" x14ac:dyDescent="0.35">
      <c r="A42" s="5" t="s">
        <v>405</v>
      </c>
      <c r="B42" s="8" t="s">
        <v>230</v>
      </c>
      <c r="C42" s="16">
        <v>25</v>
      </c>
      <c r="D42" s="16" t="s">
        <v>261</v>
      </c>
      <c r="E42" s="16" t="s">
        <v>261</v>
      </c>
      <c r="F42" s="16">
        <v>0</v>
      </c>
      <c r="G42" s="17" t="s">
        <v>261</v>
      </c>
      <c r="H42" s="18" t="s">
        <v>261</v>
      </c>
    </row>
    <row r="43" spans="1:8" x14ac:dyDescent="0.35">
      <c r="A43" s="5" t="s">
        <v>405</v>
      </c>
      <c r="B43" s="8" t="s">
        <v>231</v>
      </c>
      <c r="C43" s="16">
        <v>45</v>
      </c>
      <c r="D43" s="16">
        <v>5</v>
      </c>
      <c r="E43" s="16" t="s">
        <v>261</v>
      </c>
      <c r="F43" s="16" t="s">
        <v>261</v>
      </c>
      <c r="G43" s="17" t="s">
        <v>261</v>
      </c>
      <c r="H43" s="18" t="s">
        <v>261</v>
      </c>
    </row>
    <row r="44" spans="1:8" x14ac:dyDescent="0.35">
      <c r="A44" s="5" t="s">
        <v>405</v>
      </c>
      <c r="B44" s="8" t="s">
        <v>232</v>
      </c>
      <c r="C44" s="16">
        <v>65</v>
      </c>
      <c r="D44" s="16">
        <v>5</v>
      </c>
      <c r="E44" s="16" t="s">
        <v>261</v>
      </c>
      <c r="F44" s="16" t="s">
        <v>261</v>
      </c>
      <c r="G44" s="17" t="s">
        <v>261</v>
      </c>
      <c r="H44" s="18" t="s">
        <v>261</v>
      </c>
    </row>
    <row r="45" spans="1:8" x14ac:dyDescent="0.35">
      <c r="A45" s="5" t="s">
        <v>405</v>
      </c>
      <c r="B45" s="8" t="s">
        <v>233</v>
      </c>
      <c r="C45" s="16">
        <v>100</v>
      </c>
      <c r="D45" s="16">
        <v>10</v>
      </c>
      <c r="E45" s="16">
        <v>5</v>
      </c>
      <c r="F45" s="16">
        <v>5</v>
      </c>
      <c r="G45" s="17">
        <v>0.44</v>
      </c>
      <c r="H45" s="18">
        <v>0.56000000000000005</v>
      </c>
    </row>
    <row r="46" spans="1:8" x14ac:dyDescent="0.35">
      <c r="A46" s="5" t="s">
        <v>405</v>
      </c>
      <c r="B46" s="8" t="s">
        <v>234</v>
      </c>
      <c r="C46" s="16">
        <v>125</v>
      </c>
      <c r="D46" s="16">
        <v>10</v>
      </c>
      <c r="E46" s="16">
        <v>5</v>
      </c>
      <c r="F46" s="16">
        <v>5</v>
      </c>
      <c r="G46" s="17">
        <v>0.55000000000000004</v>
      </c>
      <c r="H46" s="18">
        <v>0.45</v>
      </c>
    </row>
    <row r="47" spans="1:8" x14ac:dyDescent="0.35">
      <c r="A47" s="5" t="s">
        <v>405</v>
      </c>
      <c r="B47" s="8" t="s">
        <v>235</v>
      </c>
      <c r="C47" s="16">
        <v>140</v>
      </c>
      <c r="D47" s="16">
        <v>30</v>
      </c>
      <c r="E47" s="16">
        <v>25</v>
      </c>
      <c r="F47" s="16">
        <v>10</v>
      </c>
      <c r="G47" s="17">
        <v>0.72</v>
      </c>
      <c r="H47" s="18">
        <v>0.28000000000000003</v>
      </c>
    </row>
    <row r="48" spans="1:8" x14ac:dyDescent="0.35">
      <c r="A48" s="5" t="s">
        <v>405</v>
      </c>
      <c r="B48" s="8" t="s">
        <v>236</v>
      </c>
      <c r="C48" s="16">
        <v>205</v>
      </c>
      <c r="D48" s="16">
        <v>25</v>
      </c>
      <c r="E48" s="16">
        <v>10</v>
      </c>
      <c r="F48" s="16">
        <v>15</v>
      </c>
      <c r="G48" s="17">
        <v>0.35</v>
      </c>
      <c r="H48" s="18">
        <v>0.65</v>
      </c>
    </row>
    <row r="49" spans="1:8" x14ac:dyDescent="0.35">
      <c r="A49" s="5" t="s">
        <v>405</v>
      </c>
      <c r="B49" s="8" t="s">
        <v>237</v>
      </c>
      <c r="C49" s="16">
        <v>225</v>
      </c>
      <c r="D49" s="16">
        <v>60</v>
      </c>
      <c r="E49" s="16">
        <v>30</v>
      </c>
      <c r="F49" s="16">
        <v>30</v>
      </c>
      <c r="G49" s="17">
        <v>0.5</v>
      </c>
      <c r="H49" s="18">
        <v>0.5</v>
      </c>
    </row>
    <row r="50" spans="1:8" x14ac:dyDescent="0.35">
      <c r="A50" s="5" t="s">
        <v>405</v>
      </c>
      <c r="B50" s="8" t="s">
        <v>238</v>
      </c>
      <c r="C50" s="16">
        <v>305</v>
      </c>
      <c r="D50" s="16">
        <v>55</v>
      </c>
      <c r="E50" s="16">
        <v>45</v>
      </c>
      <c r="F50" s="16">
        <v>15</v>
      </c>
      <c r="G50" s="17">
        <v>0.77</v>
      </c>
      <c r="H50" s="18">
        <v>0.23</v>
      </c>
    </row>
    <row r="51" spans="1:8" x14ac:dyDescent="0.35">
      <c r="A51" s="5" t="s">
        <v>405</v>
      </c>
      <c r="B51" s="8" t="s">
        <v>239</v>
      </c>
      <c r="C51" s="16">
        <v>225</v>
      </c>
      <c r="D51" s="16">
        <v>80</v>
      </c>
      <c r="E51" s="16">
        <v>30</v>
      </c>
      <c r="F51" s="16">
        <v>45</v>
      </c>
      <c r="G51" s="17">
        <v>0.41</v>
      </c>
      <c r="H51" s="18">
        <v>0.59</v>
      </c>
    </row>
    <row r="52" spans="1:8" x14ac:dyDescent="0.35">
      <c r="A52" s="5" t="s">
        <v>405</v>
      </c>
      <c r="B52" s="8" t="s">
        <v>240</v>
      </c>
      <c r="C52" s="16">
        <v>255</v>
      </c>
      <c r="D52" s="16">
        <v>75</v>
      </c>
      <c r="E52" s="16">
        <v>45</v>
      </c>
      <c r="F52" s="16">
        <v>30</v>
      </c>
      <c r="G52" s="17">
        <v>0.61</v>
      </c>
      <c r="H52" s="18">
        <v>0.39</v>
      </c>
    </row>
    <row r="53" spans="1:8" x14ac:dyDescent="0.35">
      <c r="A53" s="5" t="s">
        <v>405</v>
      </c>
      <c r="B53" s="8" t="s">
        <v>241</v>
      </c>
      <c r="C53" s="16">
        <v>320</v>
      </c>
      <c r="D53" s="16">
        <v>100</v>
      </c>
      <c r="E53" s="16">
        <v>55</v>
      </c>
      <c r="F53" s="16">
        <v>40</v>
      </c>
      <c r="G53" s="17">
        <v>0.56999999999999995</v>
      </c>
      <c r="H53" s="18">
        <v>0.43</v>
      </c>
    </row>
    <row r="54" spans="1:8" x14ac:dyDescent="0.35">
      <c r="A54" s="5" t="s">
        <v>405</v>
      </c>
      <c r="B54" s="8" t="s">
        <v>242</v>
      </c>
      <c r="C54" s="16">
        <v>345</v>
      </c>
      <c r="D54" s="16">
        <v>95</v>
      </c>
      <c r="E54" s="16">
        <v>50</v>
      </c>
      <c r="F54" s="16">
        <v>50</v>
      </c>
      <c r="G54" s="17">
        <v>0.51</v>
      </c>
      <c r="H54" s="18">
        <v>0.49</v>
      </c>
    </row>
    <row r="55" spans="1:8" x14ac:dyDescent="0.35">
      <c r="A55" s="5" t="s">
        <v>405</v>
      </c>
      <c r="B55" s="8" t="s">
        <v>243</v>
      </c>
      <c r="C55" s="16">
        <v>450</v>
      </c>
      <c r="D55" s="16">
        <v>115</v>
      </c>
      <c r="E55" s="16">
        <v>60</v>
      </c>
      <c r="F55" s="16">
        <v>50</v>
      </c>
      <c r="G55" s="17">
        <v>0.55000000000000004</v>
      </c>
      <c r="H55" s="18">
        <v>0.45</v>
      </c>
    </row>
    <row r="56" spans="1:8" x14ac:dyDescent="0.35">
      <c r="A56" s="5" t="s">
        <v>405</v>
      </c>
      <c r="B56" s="8" t="s">
        <v>244</v>
      </c>
      <c r="C56" s="16">
        <v>440</v>
      </c>
      <c r="D56" s="16">
        <v>110</v>
      </c>
      <c r="E56" s="16">
        <v>50</v>
      </c>
      <c r="F56" s="16">
        <v>55</v>
      </c>
      <c r="G56" s="17">
        <v>0.48</v>
      </c>
      <c r="H56" s="18">
        <v>0.52</v>
      </c>
    </row>
    <row r="57" spans="1:8" x14ac:dyDescent="0.35">
      <c r="A57" s="5" t="s">
        <v>405</v>
      </c>
      <c r="B57" s="8" t="s">
        <v>245</v>
      </c>
      <c r="C57" s="16">
        <v>325</v>
      </c>
      <c r="D57" s="16">
        <v>105</v>
      </c>
      <c r="E57" s="16">
        <v>55</v>
      </c>
      <c r="F57" s="16">
        <v>50</v>
      </c>
      <c r="G57" s="17">
        <v>0.53</v>
      </c>
      <c r="H57" s="18">
        <v>0.47</v>
      </c>
    </row>
    <row r="58" spans="1:8" x14ac:dyDescent="0.35">
      <c r="A58" s="5" t="s">
        <v>405</v>
      </c>
      <c r="B58" s="8" t="s">
        <v>246</v>
      </c>
      <c r="C58" s="16">
        <v>390</v>
      </c>
      <c r="D58" s="16">
        <v>165</v>
      </c>
      <c r="E58" s="16">
        <v>70</v>
      </c>
      <c r="F58" s="16">
        <v>95</v>
      </c>
      <c r="G58" s="17">
        <v>0.44</v>
      </c>
      <c r="H58" s="18">
        <v>0.56000000000000005</v>
      </c>
    </row>
    <row r="59" spans="1:8" x14ac:dyDescent="0.35">
      <c r="A59" s="5" t="s">
        <v>405</v>
      </c>
      <c r="B59" s="8" t="s">
        <v>247</v>
      </c>
      <c r="C59" s="16">
        <v>330</v>
      </c>
      <c r="D59" s="16">
        <v>195</v>
      </c>
      <c r="E59" s="16">
        <v>95</v>
      </c>
      <c r="F59" s="16">
        <v>100</v>
      </c>
      <c r="G59" s="17">
        <v>0.48</v>
      </c>
      <c r="H59" s="18">
        <v>0.52</v>
      </c>
    </row>
    <row r="60" spans="1:8" x14ac:dyDescent="0.35">
      <c r="A60" s="5" t="s">
        <v>405</v>
      </c>
      <c r="B60" s="8" t="s">
        <v>248</v>
      </c>
      <c r="C60" s="16">
        <v>340</v>
      </c>
      <c r="D60" s="16">
        <v>190</v>
      </c>
      <c r="E60" s="16">
        <v>85</v>
      </c>
      <c r="F60" s="16">
        <v>105</v>
      </c>
      <c r="G60" s="17">
        <v>0.44</v>
      </c>
      <c r="H60" s="18">
        <v>0.56000000000000005</v>
      </c>
    </row>
    <row r="61" spans="1:8" x14ac:dyDescent="0.35">
      <c r="A61" s="5" t="s">
        <v>405</v>
      </c>
      <c r="B61" s="8" t="s">
        <v>249</v>
      </c>
      <c r="C61" s="16">
        <v>360</v>
      </c>
      <c r="D61" s="16">
        <v>245</v>
      </c>
      <c r="E61" s="16">
        <v>120</v>
      </c>
      <c r="F61" s="16">
        <v>125</v>
      </c>
      <c r="G61" s="17">
        <v>0.49</v>
      </c>
      <c r="H61" s="18">
        <v>0.51</v>
      </c>
    </row>
    <row r="62" spans="1:8" x14ac:dyDescent="0.35">
      <c r="A62" s="5" t="s">
        <v>405</v>
      </c>
      <c r="B62" s="8" t="s">
        <v>250</v>
      </c>
      <c r="C62" s="16">
        <v>305</v>
      </c>
      <c r="D62" s="16">
        <v>195</v>
      </c>
      <c r="E62" s="16">
        <v>115</v>
      </c>
      <c r="F62" s="16">
        <v>80</v>
      </c>
      <c r="G62" s="17">
        <v>0.59</v>
      </c>
      <c r="H62" s="18">
        <v>0.41</v>
      </c>
    </row>
    <row r="63" spans="1:8" x14ac:dyDescent="0.35">
      <c r="A63" s="5" t="s">
        <v>405</v>
      </c>
      <c r="B63" s="8" t="s">
        <v>251</v>
      </c>
      <c r="C63" s="16">
        <v>340</v>
      </c>
      <c r="D63" s="16">
        <v>265</v>
      </c>
      <c r="E63" s="16">
        <v>125</v>
      </c>
      <c r="F63" s="16">
        <v>145</v>
      </c>
      <c r="G63" s="17">
        <v>0.46</v>
      </c>
      <c r="H63" s="18">
        <v>0.54</v>
      </c>
    </row>
    <row r="64" spans="1:8" x14ac:dyDescent="0.35">
      <c r="A64" s="5" t="s">
        <v>405</v>
      </c>
      <c r="B64" s="8" t="s">
        <v>252</v>
      </c>
      <c r="C64" s="16">
        <v>305</v>
      </c>
      <c r="D64" s="16">
        <v>245</v>
      </c>
      <c r="E64" s="16">
        <v>125</v>
      </c>
      <c r="F64" s="16">
        <v>120</v>
      </c>
      <c r="G64" s="17">
        <v>0.51</v>
      </c>
      <c r="H64" s="18">
        <v>0.49</v>
      </c>
    </row>
    <row r="65" spans="1:8" x14ac:dyDescent="0.35">
      <c r="A65" s="5" t="s">
        <v>405</v>
      </c>
      <c r="B65" s="8" t="s">
        <v>253</v>
      </c>
      <c r="C65" s="16">
        <v>405</v>
      </c>
      <c r="D65" s="16">
        <v>280</v>
      </c>
      <c r="E65" s="16">
        <v>130</v>
      </c>
      <c r="F65" s="16">
        <v>150</v>
      </c>
      <c r="G65" s="17">
        <v>0.46</v>
      </c>
      <c r="H65" s="18">
        <v>0.54</v>
      </c>
    </row>
    <row r="66" spans="1:8" x14ac:dyDescent="0.35">
      <c r="A66" s="5" t="s">
        <v>405</v>
      </c>
      <c r="B66" s="8" t="s">
        <v>254</v>
      </c>
      <c r="C66" s="16">
        <v>410</v>
      </c>
      <c r="D66" s="16">
        <v>245</v>
      </c>
      <c r="E66" s="16">
        <v>145</v>
      </c>
      <c r="F66" s="16">
        <v>105</v>
      </c>
      <c r="G66" s="17">
        <v>0.57999999999999996</v>
      </c>
      <c r="H66" s="18">
        <v>0.42</v>
      </c>
    </row>
    <row r="67" spans="1:8" x14ac:dyDescent="0.35">
      <c r="A67" s="29" t="s">
        <v>405</v>
      </c>
      <c r="B67" s="50" t="s">
        <v>255</v>
      </c>
      <c r="C67" s="30">
        <v>405</v>
      </c>
      <c r="D67" s="30">
        <v>180</v>
      </c>
      <c r="E67" s="30">
        <v>105</v>
      </c>
      <c r="F67" s="30">
        <v>70</v>
      </c>
      <c r="G67" s="31">
        <v>0.6</v>
      </c>
      <c r="H67" s="32">
        <v>0.4</v>
      </c>
    </row>
    <row r="68" spans="1:8" x14ac:dyDescent="0.35">
      <c r="A68" s="5" t="s">
        <v>406</v>
      </c>
      <c r="B68" s="8" t="s">
        <v>226</v>
      </c>
      <c r="C68" s="16">
        <v>0</v>
      </c>
      <c r="D68" s="16">
        <v>0</v>
      </c>
      <c r="E68" s="16">
        <v>0</v>
      </c>
      <c r="F68" s="16">
        <v>0</v>
      </c>
      <c r="G68" s="17" t="s">
        <v>372</v>
      </c>
      <c r="H68" s="18" t="s">
        <v>372</v>
      </c>
    </row>
    <row r="69" spans="1:8" x14ac:dyDescent="0.35">
      <c r="A69" s="5" t="s">
        <v>406</v>
      </c>
      <c r="B69" s="8" t="s">
        <v>227</v>
      </c>
      <c r="C69" s="16">
        <v>0</v>
      </c>
      <c r="D69" s="16">
        <v>0</v>
      </c>
      <c r="E69" s="16">
        <v>0</v>
      </c>
      <c r="F69" s="16">
        <v>0</v>
      </c>
      <c r="G69" s="17" t="s">
        <v>372</v>
      </c>
      <c r="H69" s="18" t="s">
        <v>372</v>
      </c>
    </row>
    <row r="70" spans="1:8" x14ac:dyDescent="0.35">
      <c r="A70" s="5" t="s">
        <v>406</v>
      </c>
      <c r="B70" s="8" t="s">
        <v>228</v>
      </c>
      <c r="C70" s="16">
        <v>0</v>
      </c>
      <c r="D70" s="16">
        <v>0</v>
      </c>
      <c r="E70" s="16">
        <v>0</v>
      </c>
      <c r="F70" s="16">
        <v>0</v>
      </c>
      <c r="G70" s="17" t="s">
        <v>372</v>
      </c>
      <c r="H70" s="18" t="s">
        <v>372</v>
      </c>
    </row>
    <row r="71" spans="1:8" x14ac:dyDescent="0.35">
      <c r="A71" s="5" t="s">
        <v>406</v>
      </c>
      <c r="B71" s="8" t="s">
        <v>229</v>
      </c>
      <c r="C71" s="16">
        <v>0</v>
      </c>
      <c r="D71" s="16">
        <v>0</v>
      </c>
      <c r="E71" s="16">
        <v>0</v>
      </c>
      <c r="F71" s="16">
        <v>0</v>
      </c>
      <c r="G71" s="17" t="s">
        <v>372</v>
      </c>
      <c r="H71" s="18" t="s">
        <v>372</v>
      </c>
    </row>
    <row r="72" spans="1:8" x14ac:dyDescent="0.35">
      <c r="A72" s="5" t="s">
        <v>406</v>
      </c>
      <c r="B72" s="8" t="s">
        <v>230</v>
      </c>
      <c r="C72" s="16">
        <v>0</v>
      </c>
      <c r="D72" s="16">
        <v>0</v>
      </c>
      <c r="E72" s="16">
        <v>0</v>
      </c>
      <c r="F72" s="16">
        <v>0</v>
      </c>
      <c r="G72" s="17" t="s">
        <v>372</v>
      </c>
      <c r="H72" s="18" t="s">
        <v>372</v>
      </c>
    </row>
    <row r="73" spans="1:8" x14ac:dyDescent="0.35">
      <c r="A73" s="5" t="s">
        <v>406</v>
      </c>
      <c r="B73" s="8" t="s">
        <v>231</v>
      </c>
      <c r="C73" s="16" t="s">
        <v>261</v>
      </c>
      <c r="D73" s="16">
        <v>0</v>
      </c>
      <c r="E73" s="16">
        <v>0</v>
      </c>
      <c r="F73" s="16">
        <v>0</v>
      </c>
      <c r="G73" s="17" t="s">
        <v>372</v>
      </c>
      <c r="H73" s="18" t="s">
        <v>372</v>
      </c>
    </row>
    <row r="74" spans="1:8" x14ac:dyDescent="0.35">
      <c r="A74" s="5" t="s">
        <v>406</v>
      </c>
      <c r="B74" s="8" t="s">
        <v>232</v>
      </c>
      <c r="C74" s="16">
        <v>0</v>
      </c>
      <c r="D74" s="16">
        <v>0</v>
      </c>
      <c r="E74" s="16">
        <v>0</v>
      </c>
      <c r="F74" s="16">
        <v>0</v>
      </c>
      <c r="G74" s="17" t="s">
        <v>372</v>
      </c>
      <c r="H74" s="18" t="s">
        <v>372</v>
      </c>
    </row>
    <row r="75" spans="1:8" x14ac:dyDescent="0.35">
      <c r="A75" s="5" t="s">
        <v>406</v>
      </c>
      <c r="B75" s="8" t="s">
        <v>233</v>
      </c>
      <c r="C75" s="16" t="s">
        <v>261</v>
      </c>
      <c r="D75" s="16">
        <v>0</v>
      </c>
      <c r="E75" s="16">
        <v>0</v>
      </c>
      <c r="F75" s="16">
        <v>0</v>
      </c>
      <c r="G75" s="17" t="s">
        <v>372</v>
      </c>
      <c r="H75" s="18" t="s">
        <v>372</v>
      </c>
    </row>
    <row r="76" spans="1:8" x14ac:dyDescent="0.35">
      <c r="A76" s="5" t="s">
        <v>406</v>
      </c>
      <c r="B76" s="8" t="s">
        <v>234</v>
      </c>
      <c r="C76" s="16">
        <v>5</v>
      </c>
      <c r="D76" s="16">
        <v>0</v>
      </c>
      <c r="E76" s="16">
        <v>0</v>
      </c>
      <c r="F76" s="16">
        <v>0</v>
      </c>
      <c r="G76" s="17" t="s">
        <v>372</v>
      </c>
      <c r="H76" s="18" t="s">
        <v>372</v>
      </c>
    </row>
    <row r="77" spans="1:8" x14ac:dyDescent="0.35">
      <c r="A77" s="5" t="s">
        <v>406</v>
      </c>
      <c r="B77" s="8" t="s">
        <v>235</v>
      </c>
      <c r="C77" s="16">
        <v>5</v>
      </c>
      <c r="D77" s="16">
        <v>0</v>
      </c>
      <c r="E77" s="16">
        <v>0</v>
      </c>
      <c r="F77" s="16">
        <v>0</v>
      </c>
      <c r="G77" s="17" t="s">
        <v>372</v>
      </c>
      <c r="H77" s="18" t="s">
        <v>372</v>
      </c>
    </row>
    <row r="78" spans="1:8" x14ac:dyDescent="0.35">
      <c r="A78" s="5" t="s">
        <v>406</v>
      </c>
      <c r="B78" s="8" t="s">
        <v>236</v>
      </c>
      <c r="C78" s="16">
        <v>10</v>
      </c>
      <c r="D78" s="16">
        <v>0</v>
      </c>
      <c r="E78" s="16">
        <v>0</v>
      </c>
      <c r="F78" s="16">
        <v>0</v>
      </c>
      <c r="G78" s="17" t="s">
        <v>372</v>
      </c>
      <c r="H78" s="18" t="s">
        <v>372</v>
      </c>
    </row>
    <row r="79" spans="1:8" x14ac:dyDescent="0.35">
      <c r="A79" s="5" t="s">
        <v>406</v>
      </c>
      <c r="B79" s="8" t="s">
        <v>237</v>
      </c>
      <c r="C79" s="16">
        <v>5</v>
      </c>
      <c r="D79" s="16">
        <v>0</v>
      </c>
      <c r="E79" s="16">
        <v>0</v>
      </c>
      <c r="F79" s="16">
        <v>0</v>
      </c>
      <c r="G79" s="17" t="s">
        <v>372</v>
      </c>
      <c r="H79" s="18" t="s">
        <v>372</v>
      </c>
    </row>
    <row r="80" spans="1:8" x14ac:dyDescent="0.35">
      <c r="A80" s="5" t="s">
        <v>406</v>
      </c>
      <c r="B80" s="8" t="s">
        <v>238</v>
      </c>
      <c r="C80" s="16">
        <v>15</v>
      </c>
      <c r="D80" s="16" t="s">
        <v>261</v>
      </c>
      <c r="E80" s="16" t="s">
        <v>261</v>
      </c>
      <c r="F80" s="16">
        <v>0</v>
      </c>
      <c r="G80" s="17" t="s">
        <v>261</v>
      </c>
      <c r="H80" s="18" t="s">
        <v>261</v>
      </c>
    </row>
    <row r="81" spans="1:8" x14ac:dyDescent="0.35">
      <c r="A81" s="5" t="s">
        <v>406</v>
      </c>
      <c r="B81" s="8" t="s">
        <v>239</v>
      </c>
      <c r="C81" s="16">
        <v>10</v>
      </c>
      <c r="D81" s="16">
        <v>5</v>
      </c>
      <c r="E81" s="16" t="s">
        <v>261</v>
      </c>
      <c r="F81" s="16" t="s">
        <v>261</v>
      </c>
      <c r="G81" s="17" t="s">
        <v>261</v>
      </c>
      <c r="H81" s="18" t="s">
        <v>261</v>
      </c>
    </row>
    <row r="82" spans="1:8" x14ac:dyDescent="0.35">
      <c r="A82" s="5" t="s">
        <v>406</v>
      </c>
      <c r="B82" s="8" t="s">
        <v>240</v>
      </c>
      <c r="C82" s="16">
        <v>15</v>
      </c>
      <c r="D82" s="16">
        <v>5</v>
      </c>
      <c r="E82" s="16">
        <v>5</v>
      </c>
      <c r="F82" s="16">
        <v>0</v>
      </c>
      <c r="G82" s="17">
        <v>1</v>
      </c>
      <c r="H82" s="18">
        <v>0</v>
      </c>
    </row>
    <row r="83" spans="1:8" x14ac:dyDescent="0.35">
      <c r="A83" s="5" t="s">
        <v>406</v>
      </c>
      <c r="B83" s="8" t="s">
        <v>241</v>
      </c>
      <c r="C83" s="16">
        <v>25</v>
      </c>
      <c r="D83" s="16" t="s">
        <v>261</v>
      </c>
      <c r="E83" s="16" t="s">
        <v>261</v>
      </c>
      <c r="F83" s="16">
        <v>0</v>
      </c>
      <c r="G83" s="17" t="s">
        <v>261</v>
      </c>
      <c r="H83" s="18" t="s">
        <v>261</v>
      </c>
    </row>
    <row r="84" spans="1:8" x14ac:dyDescent="0.35">
      <c r="A84" s="5" t="s">
        <v>406</v>
      </c>
      <c r="B84" s="8" t="s">
        <v>242</v>
      </c>
      <c r="C84" s="16">
        <v>40</v>
      </c>
      <c r="D84" s="16">
        <v>5</v>
      </c>
      <c r="E84" s="16" t="s">
        <v>261</v>
      </c>
      <c r="F84" s="16" t="s">
        <v>261</v>
      </c>
      <c r="G84" s="17" t="s">
        <v>261</v>
      </c>
      <c r="H84" s="18" t="s">
        <v>261</v>
      </c>
    </row>
    <row r="85" spans="1:8" x14ac:dyDescent="0.35">
      <c r="A85" s="5" t="s">
        <v>406</v>
      </c>
      <c r="B85" s="8" t="s">
        <v>243</v>
      </c>
      <c r="C85" s="16">
        <v>80</v>
      </c>
      <c r="D85" s="16">
        <v>5</v>
      </c>
      <c r="E85" s="16">
        <v>5</v>
      </c>
      <c r="F85" s="16">
        <v>0</v>
      </c>
      <c r="G85" s="17">
        <v>1</v>
      </c>
      <c r="H85" s="18">
        <v>0</v>
      </c>
    </row>
    <row r="86" spans="1:8" x14ac:dyDescent="0.35">
      <c r="A86" s="5" t="s">
        <v>406</v>
      </c>
      <c r="B86" s="8" t="s">
        <v>244</v>
      </c>
      <c r="C86" s="16">
        <v>110</v>
      </c>
      <c r="D86" s="16">
        <v>5</v>
      </c>
      <c r="E86" s="16">
        <v>5</v>
      </c>
      <c r="F86" s="16" t="s">
        <v>261</v>
      </c>
      <c r="G86" s="17" t="s">
        <v>261</v>
      </c>
      <c r="H86" s="18" t="s">
        <v>261</v>
      </c>
    </row>
    <row r="87" spans="1:8" x14ac:dyDescent="0.35">
      <c r="A87" s="5" t="s">
        <v>406</v>
      </c>
      <c r="B87" s="8" t="s">
        <v>245</v>
      </c>
      <c r="C87" s="16">
        <v>120</v>
      </c>
      <c r="D87" s="16">
        <v>5</v>
      </c>
      <c r="E87" s="16">
        <v>5</v>
      </c>
      <c r="F87" s="16">
        <v>5</v>
      </c>
      <c r="G87" s="17">
        <v>0.56999999999999995</v>
      </c>
      <c r="H87" s="18">
        <v>0.43</v>
      </c>
    </row>
    <row r="88" spans="1:8" x14ac:dyDescent="0.35">
      <c r="A88" s="5" t="s">
        <v>406</v>
      </c>
      <c r="B88" s="8" t="s">
        <v>246</v>
      </c>
      <c r="C88" s="16">
        <v>170</v>
      </c>
      <c r="D88" s="16">
        <v>5</v>
      </c>
      <c r="E88" s="16">
        <v>5</v>
      </c>
      <c r="F88" s="16">
        <v>5</v>
      </c>
      <c r="G88" s="17">
        <v>0.56999999999999995</v>
      </c>
      <c r="H88" s="18">
        <v>0.43</v>
      </c>
    </row>
    <row r="89" spans="1:8" x14ac:dyDescent="0.35">
      <c r="A89" s="5" t="s">
        <v>406</v>
      </c>
      <c r="B89" s="8" t="s">
        <v>247</v>
      </c>
      <c r="C89" s="16">
        <v>180</v>
      </c>
      <c r="D89" s="16">
        <v>5</v>
      </c>
      <c r="E89" s="16">
        <v>5</v>
      </c>
      <c r="F89" s="16">
        <v>5</v>
      </c>
      <c r="G89" s="17">
        <v>0.43</v>
      </c>
      <c r="H89" s="18">
        <v>0.56999999999999995</v>
      </c>
    </row>
    <row r="90" spans="1:8" x14ac:dyDescent="0.35">
      <c r="A90" s="5" t="s">
        <v>406</v>
      </c>
      <c r="B90" s="8" t="s">
        <v>248</v>
      </c>
      <c r="C90" s="16">
        <v>165</v>
      </c>
      <c r="D90" s="16">
        <v>15</v>
      </c>
      <c r="E90" s="16">
        <v>10</v>
      </c>
      <c r="F90" s="16">
        <v>5</v>
      </c>
      <c r="G90" s="17">
        <v>0.56999999999999995</v>
      </c>
      <c r="H90" s="18">
        <v>0.43</v>
      </c>
    </row>
    <row r="91" spans="1:8" x14ac:dyDescent="0.35">
      <c r="A91" s="5" t="s">
        <v>406</v>
      </c>
      <c r="B91" s="8" t="s">
        <v>249</v>
      </c>
      <c r="C91" s="16">
        <v>180</v>
      </c>
      <c r="D91" s="16">
        <v>15</v>
      </c>
      <c r="E91" s="16">
        <v>5</v>
      </c>
      <c r="F91" s="16">
        <v>10</v>
      </c>
      <c r="G91" s="17">
        <v>0.43</v>
      </c>
      <c r="H91" s="18">
        <v>0.56999999999999995</v>
      </c>
    </row>
    <row r="92" spans="1:8" x14ac:dyDescent="0.35">
      <c r="A92" s="5" t="s">
        <v>406</v>
      </c>
      <c r="B92" s="8" t="s">
        <v>250</v>
      </c>
      <c r="C92" s="16">
        <v>155</v>
      </c>
      <c r="D92" s="16">
        <v>25</v>
      </c>
      <c r="E92" s="16">
        <v>15</v>
      </c>
      <c r="F92" s="16">
        <v>10</v>
      </c>
      <c r="G92" s="17">
        <v>0.54</v>
      </c>
      <c r="H92" s="18">
        <v>0.46</v>
      </c>
    </row>
    <row r="93" spans="1:8" x14ac:dyDescent="0.35">
      <c r="A93" s="5" t="s">
        <v>406</v>
      </c>
      <c r="B93" s="8" t="s">
        <v>251</v>
      </c>
      <c r="C93" s="16">
        <v>120</v>
      </c>
      <c r="D93" s="16">
        <v>40</v>
      </c>
      <c r="E93" s="16">
        <v>25</v>
      </c>
      <c r="F93" s="16">
        <v>20</v>
      </c>
      <c r="G93" s="17">
        <v>0.56999999999999995</v>
      </c>
      <c r="H93" s="18">
        <v>0.43</v>
      </c>
    </row>
    <row r="94" spans="1:8" x14ac:dyDescent="0.35">
      <c r="A94" s="5" t="s">
        <v>406</v>
      </c>
      <c r="B94" s="8" t="s">
        <v>252</v>
      </c>
      <c r="C94" s="16">
        <v>120</v>
      </c>
      <c r="D94" s="16">
        <v>45</v>
      </c>
      <c r="E94" s="16">
        <v>25</v>
      </c>
      <c r="F94" s="16">
        <v>25</v>
      </c>
      <c r="G94" s="17">
        <v>0.5</v>
      </c>
      <c r="H94" s="18">
        <v>0.5</v>
      </c>
    </row>
    <row r="95" spans="1:8" x14ac:dyDescent="0.35">
      <c r="A95" s="5" t="s">
        <v>406</v>
      </c>
      <c r="B95" s="8" t="s">
        <v>253</v>
      </c>
      <c r="C95" s="16">
        <v>125</v>
      </c>
      <c r="D95" s="16">
        <v>80</v>
      </c>
      <c r="E95" s="16">
        <v>45</v>
      </c>
      <c r="F95" s="16">
        <v>40</v>
      </c>
      <c r="G95" s="17">
        <v>0.52</v>
      </c>
      <c r="H95" s="18">
        <v>0.48</v>
      </c>
    </row>
    <row r="96" spans="1:8" x14ac:dyDescent="0.35">
      <c r="A96" s="5" t="s">
        <v>406</v>
      </c>
      <c r="B96" s="8" t="s">
        <v>254</v>
      </c>
      <c r="C96" s="16">
        <v>115</v>
      </c>
      <c r="D96" s="16">
        <v>80</v>
      </c>
      <c r="E96" s="16">
        <v>55</v>
      </c>
      <c r="F96" s="16">
        <v>25</v>
      </c>
      <c r="G96" s="17">
        <v>0.67</v>
      </c>
      <c r="H96" s="18">
        <v>0.33</v>
      </c>
    </row>
    <row r="97" spans="1:8" x14ac:dyDescent="0.35">
      <c r="A97" s="29" t="s">
        <v>406</v>
      </c>
      <c r="B97" s="50" t="s">
        <v>255</v>
      </c>
      <c r="C97" s="30">
        <v>145</v>
      </c>
      <c r="D97" s="30">
        <v>75</v>
      </c>
      <c r="E97" s="30">
        <v>50</v>
      </c>
      <c r="F97" s="30">
        <v>25</v>
      </c>
      <c r="G97" s="31">
        <v>0.67</v>
      </c>
      <c r="H97" s="32">
        <v>0.33</v>
      </c>
    </row>
    <row r="98" spans="1:8" x14ac:dyDescent="0.35">
      <c r="A98" s="12" t="s">
        <v>404</v>
      </c>
      <c r="B98" s="45" t="s">
        <v>530</v>
      </c>
      <c r="C98" s="13">
        <v>65</v>
      </c>
      <c r="D98" s="13" t="s">
        <v>261</v>
      </c>
      <c r="E98" s="13" t="s">
        <v>261</v>
      </c>
      <c r="F98" s="13">
        <v>0</v>
      </c>
      <c r="G98" s="14" t="s">
        <v>261</v>
      </c>
      <c r="H98" s="15" t="s">
        <v>261</v>
      </c>
    </row>
    <row r="99" spans="1:8" x14ac:dyDescent="0.35">
      <c r="A99" s="12" t="s">
        <v>404</v>
      </c>
      <c r="B99" s="45" t="s">
        <v>531</v>
      </c>
      <c r="C99" s="13">
        <v>2485</v>
      </c>
      <c r="D99" s="13">
        <v>560</v>
      </c>
      <c r="E99" s="13">
        <v>310</v>
      </c>
      <c r="F99" s="13">
        <v>250</v>
      </c>
      <c r="G99" s="14">
        <v>0.55000000000000004</v>
      </c>
      <c r="H99" s="15">
        <v>0.45</v>
      </c>
    </row>
    <row r="100" spans="1:8" x14ac:dyDescent="0.35">
      <c r="A100" s="12" t="s">
        <v>404</v>
      </c>
      <c r="B100" s="45" t="s">
        <v>532</v>
      </c>
      <c r="C100" s="13">
        <v>6045</v>
      </c>
      <c r="D100" s="13">
        <v>2690</v>
      </c>
      <c r="E100" s="13">
        <v>1365</v>
      </c>
      <c r="F100" s="13">
        <v>1325</v>
      </c>
      <c r="G100" s="14">
        <v>0.51</v>
      </c>
      <c r="H100" s="15">
        <v>0.49</v>
      </c>
    </row>
    <row r="101" spans="1:8" x14ac:dyDescent="0.35">
      <c r="A101" s="23" t="s">
        <v>404</v>
      </c>
      <c r="B101" s="48" t="s">
        <v>533</v>
      </c>
      <c r="C101" s="24">
        <v>550</v>
      </c>
      <c r="D101" s="24">
        <v>255</v>
      </c>
      <c r="E101" s="24">
        <v>160</v>
      </c>
      <c r="F101" s="24">
        <v>95</v>
      </c>
      <c r="G101" s="25">
        <v>0.62</v>
      </c>
      <c r="H101" s="26">
        <v>0.38</v>
      </c>
    </row>
    <row r="102" spans="1:8" x14ac:dyDescent="0.35">
      <c r="A102" s="12" t="s">
        <v>405</v>
      </c>
      <c r="B102" s="45" t="s">
        <v>530</v>
      </c>
      <c r="C102" s="13">
        <v>65</v>
      </c>
      <c r="D102" s="13" t="s">
        <v>261</v>
      </c>
      <c r="E102" s="13" t="s">
        <v>261</v>
      </c>
      <c r="F102" s="13">
        <v>0</v>
      </c>
      <c r="G102" s="14" t="s">
        <v>261</v>
      </c>
      <c r="H102" s="15" t="s">
        <v>261</v>
      </c>
    </row>
    <row r="103" spans="1:8" x14ac:dyDescent="0.35">
      <c r="A103" s="12" t="s">
        <v>405</v>
      </c>
      <c r="B103" s="45" t="s">
        <v>531</v>
      </c>
      <c r="C103" s="13">
        <v>2350</v>
      </c>
      <c r="D103" s="13">
        <v>550</v>
      </c>
      <c r="E103" s="13">
        <v>300</v>
      </c>
      <c r="F103" s="13">
        <v>250</v>
      </c>
      <c r="G103" s="14">
        <v>0.55000000000000004</v>
      </c>
      <c r="H103" s="15">
        <v>0.45</v>
      </c>
    </row>
    <row r="104" spans="1:8" x14ac:dyDescent="0.35">
      <c r="A104" s="12" t="s">
        <v>405</v>
      </c>
      <c r="B104" s="45" t="s">
        <v>532</v>
      </c>
      <c r="C104" s="13">
        <v>4405</v>
      </c>
      <c r="D104" s="13">
        <v>2355</v>
      </c>
      <c r="E104" s="13">
        <v>1175</v>
      </c>
      <c r="F104" s="13">
        <v>1180</v>
      </c>
      <c r="G104" s="14">
        <v>0.5</v>
      </c>
      <c r="H104" s="15">
        <v>0.5</v>
      </c>
    </row>
    <row r="105" spans="1:8" x14ac:dyDescent="0.35">
      <c r="A105" s="23" t="s">
        <v>405</v>
      </c>
      <c r="B105" s="48" t="s">
        <v>533</v>
      </c>
      <c r="C105" s="24">
        <v>405</v>
      </c>
      <c r="D105" s="24">
        <v>180</v>
      </c>
      <c r="E105" s="24">
        <v>105</v>
      </c>
      <c r="F105" s="24">
        <v>70</v>
      </c>
      <c r="G105" s="25">
        <v>0.6</v>
      </c>
      <c r="H105" s="26">
        <v>0.4</v>
      </c>
    </row>
    <row r="106" spans="1:8" x14ac:dyDescent="0.35">
      <c r="A106" s="12" t="s">
        <v>406</v>
      </c>
      <c r="B106" s="45" t="s">
        <v>530</v>
      </c>
      <c r="C106" s="13">
        <v>0</v>
      </c>
      <c r="D106" s="13">
        <v>0</v>
      </c>
      <c r="E106" s="13">
        <v>0</v>
      </c>
      <c r="F106" s="13">
        <v>0</v>
      </c>
      <c r="G106" s="14" t="s">
        <v>372</v>
      </c>
      <c r="H106" s="15" t="s">
        <v>372</v>
      </c>
    </row>
    <row r="107" spans="1:8" x14ac:dyDescent="0.35">
      <c r="A107" s="12" t="s">
        <v>406</v>
      </c>
      <c r="B107" s="45" t="s">
        <v>531</v>
      </c>
      <c r="C107" s="13">
        <v>130</v>
      </c>
      <c r="D107" s="13">
        <v>10</v>
      </c>
      <c r="E107" s="13">
        <v>10</v>
      </c>
      <c r="F107" s="13">
        <v>5</v>
      </c>
      <c r="G107" s="14">
        <v>0.73</v>
      </c>
      <c r="H107" s="15">
        <v>0.27</v>
      </c>
    </row>
    <row r="108" spans="1:8" x14ac:dyDescent="0.35">
      <c r="A108" s="12" t="s">
        <v>406</v>
      </c>
      <c r="B108" s="45" t="s">
        <v>532</v>
      </c>
      <c r="C108" s="13">
        <v>1635</v>
      </c>
      <c r="D108" s="13">
        <v>335</v>
      </c>
      <c r="E108" s="13">
        <v>190</v>
      </c>
      <c r="F108" s="13">
        <v>145</v>
      </c>
      <c r="G108" s="14">
        <v>0.56999999999999995</v>
      </c>
      <c r="H108" s="15">
        <v>0.43</v>
      </c>
    </row>
    <row r="109" spans="1:8" x14ac:dyDescent="0.35">
      <c r="A109" s="12" t="s">
        <v>406</v>
      </c>
      <c r="B109" s="45" t="s">
        <v>533</v>
      </c>
      <c r="C109" s="13">
        <v>145</v>
      </c>
      <c r="D109" s="13">
        <v>75</v>
      </c>
      <c r="E109" s="13">
        <v>50</v>
      </c>
      <c r="F109" s="13">
        <v>25</v>
      </c>
      <c r="G109" s="14">
        <v>0.67</v>
      </c>
      <c r="H109" s="15">
        <v>0.33</v>
      </c>
    </row>
    <row r="110" spans="1:8" x14ac:dyDescent="0.35">
      <c r="A110" t="s">
        <v>38</v>
      </c>
      <c r="B110" t="s">
        <v>39</v>
      </c>
    </row>
    <row r="111" spans="1:8" x14ac:dyDescent="0.35">
      <c r="A111" t="s">
        <v>58</v>
      </c>
      <c r="B111" t="s">
        <v>59</v>
      </c>
    </row>
    <row r="112" spans="1:8" x14ac:dyDescent="0.35">
      <c r="A112" t="s">
        <v>140</v>
      </c>
      <c r="B112" t="s">
        <v>141</v>
      </c>
    </row>
    <row r="113" spans="1:2" x14ac:dyDescent="0.35">
      <c r="A113" t="s">
        <v>142</v>
      </c>
      <c r="B113" t="s">
        <v>143</v>
      </c>
    </row>
    <row r="114" spans="1:2" x14ac:dyDescent="0.35">
      <c r="A114" t="s">
        <v>144</v>
      </c>
      <c r="B114" t="s">
        <v>145</v>
      </c>
    </row>
    <row r="115" spans="1:2" x14ac:dyDescent="0.35">
      <c r="A115" t="s">
        <v>146</v>
      </c>
      <c r="B115" t="s">
        <v>147</v>
      </c>
    </row>
    <row r="116" spans="1:2" x14ac:dyDescent="0.35">
      <c r="A116" t="s">
        <v>148</v>
      </c>
      <c r="B116" t="s">
        <v>149</v>
      </c>
    </row>
    <row r="117" spans="1:2" x14ac:dyDescent="0.35">
      <c r="A117" t="s">
        <v>150</v>
      </c>
      <c r="B117" t="s">
        <v>151</v>
      </c>
    </row>
    <row r="118" spans="1:2" x14ac:dyDescent="0.35">
      <c r="A118" t="s">
        <v>152</v>
      </c>
      <c r="B118" t="s">
        <v>153</v>
      </c>
    </row>
  </sheetData>
  <conditionalFormatting sqref="G7:H109">
    <cfRule type="dataBar" priority="1">
      <dataBar>
        <cfvo type="num" val="0"/>
        <cfvo type="num" val="1"/>
        <color theme="7" tint="0.39997558519241921"/>
      </dataBar>
      <extLst>
        <ext xmlns:x14="http://schemas.microsoft.com/office/spreadsheetml/2009/9/main" uri="{B025F937-C7B1-47D3-B67F-A62EFF666E3E}">
          <x14:id>{EC4A6C53-6FD0-4159-BF6A-3A8BDC35663F}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C4A6C53-6FD0-4159-BF6A-3A8BDC35663F}">
            <x14:dataBar minLength="0" maxLength="100" gradient="0">
              <x14:cfvo type="num">
                <xm:f>0</xm:f>
              </x14:cfvo>
              <x14:cfvo type="num">
                <xm:f>1</xm:f>
              </x14:cfvo>
              <x14:negativeFillColor rgb="FFFF0000"/>
              <x14:axisColor rgb="FF000000"/>
            </x14:dataBar>
          </x14:cfRule>
          <xm:sqref>G7:H109</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29"/>
  <sheetViews>
    <sheetView showGridLines="0" zoomScaleNormal="100" workbookViewId="0"/>
  </sheetViews>
  <sheetFormatPr defaultColWidth="11.1640625" defaultRowHeight="15.5" x14ac:dyDescent="0.35"/>
  <cols>
    <col min="1" max="1" width="25.6640625" customWidth="1"/>
    <col min="2" max="9" width="20.6640625" customWidth="1"/>
  </cols>
  <sheetData>
    <row r="1" spans="1:9" ht="19.5" x14ac:dyDescent="0.45">
      <c r="A1" s="2" t="s">
        <v>541</v>
      </c>
    </row>
    <row r="2" spans="1:9" x14ac:dyDescent="0.35">
      <c r="A2" t="s">
        <v>201</v>
      </c>
    </row>
    <row r="3" spans="1:9" x14ac:dyDescent="0.35">
      <c r="A3" t="s">
        <v>202</v>
      </c>
    </row>
    <row r="4" spans="1:9" x14ac:dyDescent="0.35">
      <c r="A4" t="s">
        <v>428</v>
      </c>
    </row>
    <row r="5" spans="1:9" x14ac:dyDescent="0.35">
      <c r="A5" t="s">
        <v>204</v>
      </c>
    </row>
    <row r="6" spans="1:9" ht="31" x14ac:dyDescent="0.35">
      <c r="A6" s="83" t="s">
        <v>542</v>
      </c>
      <c r="B6" s="84" t="s">
        <v>205</v>
      </c>
      <c r="C6" s="84" t="s">
        <v>543</v>
      </c>
      <c r="D6" s="84" t="s">
        <v>544</v>
      </c>
      <c r="E6" s="84" t="s">
        <v>545</v>
      </c>
      <c r="F6" s="84" t="s">
        <v>546</v>
      </c>
      <c r="G6" s="84" t="s">
        <v>547</v>
      </c>
      <c r="H6" s="84" t="s">
        <v>548</v>
      </c>
      <c r="I6" s="85" t="s">
        <v>549</v>
      </c>
    </row>
    <row r="7" spans="1:9" x14ac:dyDescent="0.35">
      <c r="A7" s="23" t="s">
        <v>217</v>
      </c>
      <c r="B7" s="48" t="s">
        <v>217</v>
      </c>
      <c r="C7" s="24">
        <v>171875</v>
      </c>
      <c r="D7" s="24">
        <v>5090</v>
      </c>
      <c r="E7" s="24">
        <v>32645</v>
      </c>
      <c r="F7" s="24">
        <v>134140</v>
      </c>
      <c r="G7" s="25">
        <v>0.03</v>
      </c>
      <c r="H7" s="25">
        <v>0.19</v>
      </c>
      <c r="I7" s="26">
        <v>0.78</v>
      </c>
    </row>
    <row r="8" spans="1:9" x14ac:dyDescent="0.35">
      <c r="A8" s="65" t="s">
        <v>217</v>
      </c>
      <c r="B8" s="72" t="s">
        <v>223</v>
      </c>
      <c r="C8" s="38" t="s">
        <v>261</v>
      </c>
      <c r="D8" s="38">
        <v>0</v>
      </c>
      <c r="E8" s="38" t="s">
        <v>261</v>
      </c>
      <c r="F8" s="38">
        <v>0</v>
      </c>
      <c r="G8" s="73">
        <v>0</v>
      </c>
      <c r="H8" s="73" t="s">
        <v>261</v>
      </c>
      <c r="I8" s="74">
        <v>0</v>
      </c>
    </row>
    <row r="9" spans="1:9" x14ac:dyDescent="0.35">
      <c r="A9" s="65" t="s">
        <v>217</v>
      </c>
      <c r="B9" s="72" t="s">
        <v>224</v>
      </c>
      <c r="C9" s="38" t="s">
        <v>261</v>
      </c>
      <c r="D9" s="38">
        <v>0</v>
      </c>
      <c r="E9" s="38" t="s">
        <v>261</v>
      </c>
      <c r="F9" s="38" t="s">
        <v>261</v>
      </c>
      <c r="G9" s="73">
        <v>0</v>
      </c>
      <c r="H9" s="73" t="s">
        <v>261</v>
      </c>
      <c r="I9" s="74" t="s">
        <v>261</v>
      </c>
    </row>
    <row r="10" spans="1:9" x14ac:dyDescent="0.35">
      <c r="A10" s="65" t="s">
        <v>217</v>
      </c>
      <c r="B10" s="72" t="s">
        <v>225</v>
      </c>
      <c r="C10" s="38" t="s">
        <v>261</v>
      </c>
      <c r="D10" s="38">
        <v>0</v>
      </c>
      <c r="E10" s="38">
        <v>0</v>
      </c>
      <c r="F10" s="38" t="s">
        <v>261</v>
      </c>
      <c r="G10" s="73">
        <v>0</v>
      </c>
      <c r="H10" s="73">
        <v>0</v>
      </c>
      <c r="I10" s="74" t="s">
        <v>261</v>
      </c>
    </row>
    <row r="11" spans="1:9" x14ac:dyDescent="0.35">
      <c r="A11" s="65" t="s">
        <v>217</v>
      </c>
      <c r="B11" s="72" t="s">
        <v>226</v>
      </c>
      <c r="C11" s="38" t="s">
        <v>261</v>
      </c>
      <c r="D11" s="38">
        <v>0</v>
      </c>
      <c r="E11" s="38" t="s">
        <v>261</v>
      </c>
      <c r="F11" s="38">
        <v>0</v>
      </c>
      <c r="G11" s="73">
        <v>0</v>
      </c>
      <c r="H11" s="73" t="s">
        <v>261</v>
      </c>
      <c r="I11" s="74">
        <v>0</v>
      </c>
    </row>
    <row r="12" spans="1:9" x14ac:dyDescent="0.35">
      <c r="A12" s="65" t="s">
        <v>217</v>
      </c>
      <c r="B12" s="72" t="s">
        <v>227</v>
      </c>
      <c r="C12" s="38">
        <v>5</v>
      </c>
      <c r="D12" s="38">
        <v>0</v>
      </c>
      <c r="E12" s="38" t="s">
        <v>261</v>
      </c>
      <c r="F12" s="38">
        <v>5</v>
      </c>
      <c r="G12" s="73">
        <v>0</v>
      </c>
      <c r="H12" s="73" t="s">
        <v>261</v>
      </c>
      <c r="I12" s="74" t="s">
        <v>261</v>
      </c>
    </row>
    <row r="13" spans="1:9" x14ac:dyDescent="0.35">
      <c r="A13" s="65" t="s">
        <v>217</v>
      </c>
      <c r="B13" s="72" t="s">
        <v>228</v>
      </c>
      <c r="C13" s="38">
        <v>50</v>
      </c>
      <c r="D13" s="38">
        <v>5</v>
      </c>
      <c r="E13" s="38">
        <v>25</v>
      </c>
      <c r="F13" s="38">
        <v>25</v>
      </c>
      <c r="G13" s="73">
        <v>0.08</v>
      </c>
      <c r="H13" s="73">
        <v>0.47</v>
      </c>
      <c r="I13" s="74">
        <v>0.45</v>
      </c>
    </row>
    <row r="14" spans="1:9" x14ac:dyDescent="0.35">
      <c r="A14" s="65" t="s">
        <v>217</v>
      </c>
      <c r="B14" s="72" t="s">
        <v>229</v>
      </c>
      <c r="C14" s="38">
        <v>130</v>
      </c>
      <c r="D14" s="38">
        <v>5</v>
      </c>
      <c r="E14" s="38">
        <v>55</v>
      </c>
      <c r="F14" s="38">
        <v>75</v>
      </c>
      <c r="G14" s="73">
        <v>0.02</v>
      </c>
      <c r="H14" s="73">
        <v>0.41</v>
      </c>
      <c r="I14" s="74">
        <v>0.56999999999999995</v>
      </c>
    </row>
    <row r="15" spans="1:9" x14ac:dyDescent="0.35">
      <c r="A15" s="65" t="s">
        <v>217</v>
      </c>
      <c r="B15" s="72" t="s">
        <v>230</v>
      </c>
      <c r="C15" s="38">
        <v>155</v>
      </c>
      <c r="D15" s="38">
        <v>5</v>
      </c>
      <c r="E15" s="38">
        <v>70</v>
      </c>
      <c r="F15" s="38">
        <v>85</v>
      </c>
      <c r="G15" s="73">
        <v>0.02</v>
      </c>
      <c r="H15" s="73">
        <v>0.44</v>
      </c>
      <c r="I15" s="74">
        <v>0.54</v>
      </c>
    </row>
    <row r="16" spans="1:9" x14ac:dyDescent="0.35">
      <c r="A16" s="65" t="s">
        <v>217</v>
      </c>
      <c r="B16" s="72" t="s">
        <v>231</v>
      </c>
      <c r="C16" s="38">
        <v>250</v>
      </c>
      <c r="D16" s="38" t="s">
        <v>261</v>
      </c>
      <c r="E16" s="38">
        <v>60</v>
      </c>
      <c r="F16" s="38">
        <v>190</v>
      </c>
      <c r="G16" s="73" t="s">
        <v>261</v>
      </c>
      <c r="H16" s="73" t="s">
        <v>261</v>
      </c>
      <c r="I16" s="74">
        <v>0.75</v>
      </c>
    </row>
    <row r="17" spans="1:9" x14ac:dyDescent="0.35">
      <c r="A17" s="65" t="s">
        <v>217</v>
      </c>
      <c r="B17" s="72" t="s">
        <v>232</v>
      </c>
      <c r="C17" s="38">
        <v>350</v>
      </c>
      <c r="D17" s="38">
        <v>5</v>
      </c>
      <c r="E17" s="38">
        <v>145</v>
      </c>
      <c r="F17" s="38">
        <v>200</v>
      </c>
      <c r="G17" s="73">
        <v>0.01</v>
      </c>
      <c r="H17" s="73">
        <v>0.42</v>
      </c>
      <c r="I17" s="74">
        <v>0.56999999999999995</v>
      </c>
    </row>
    <row r="18" spans="1:9" x14ac:dyDescent="0.35">
      <c r="A18" s="65" t="s">
        <v>217</v>
      </c>
      <c r="B18" s="72" t="s">
        <v>233</v>
      </c>
      <c r="C18" s="38">
        <v>555</v>
      </c>
      <c r="D18" s="38">
        <v>10</v>
      </c>
      <c r="E18" s="38">
        <v>180</v>
      </c>
      <c r="F18" s="38">
        <v>360</v>
      </c>
      <c r="G18" s="73">
        <v>0.02</v>
      </c>
      <c r="H18" s="73">
        <v>0.33</v>
      </c>
      <c r="I18" s="74">
        <v>0.65</v>
      </c>
    </row>
    <row r="19" spans="1:9" x14ac:dyDescent="0.35">
      <c r="A19" s="65" t="s">
        <v>217</v>
      </c>
      <c r="B19" s="72" t="s">
        <v>234</v>
      </c>
      <c r="C19" s="38">
        <v>2385</v>
      </c>
      <c r="D19" s="38">
        <v>15</v>
      </c>
      <c r="E19" s="38">
        <v>220</v>
      </c>
      <c r="F19" s="38">
        <v>2150</v>
      </c>
      <c r="G19" s="73">
        <v>0.01</v>
      </c>
      <c r="H19" s="73">
        <v>0.09</v>
      </c>
      <c r="I19" s="74">
        <v>0.9</v>
      </c>
    </row>
    <row r="20" spans="1:9" x14ac:dyDescent="0.35">
      <c r="A20" s="65" t="s">
        <v>217</v>
      </c>
      <c r="B20" s="72" t="s">
        <v>235</v>
      </c>
      <c r="C20" s="38">
        <v>3360</v>
      </c>
      <c r="D20" s="38">
        <v>10</v>
      </c>
      <c r="E20" s="38">
        <v>410</v>
      </c>
      <c r="F20" s="38">
        <v>2935</v>
      </c>
      <c r="G20" s="73">
        <v>0</v>
      </c>
      <c r="H20" s="73">
        <v>0.12</v>
      </c>
      <c r="I20" s="74">
        <v>0.87</v>
      </c>
    </row>
    <row r="21" spans="1:9" x14ac:dyDescent="0.35">
      <c r="A21" s="65" t="s">
        <v>217</v>
      </c>
      <c r="B21" s="72" t="s">
        <v>236</v>
      </c>
      <c r="C21" s="38">
        <v>3970</v>
      </c>
      <c r="D21" s="38">
        <v>10</v>
      </c>
      <c r="E21" s="38">
        <v>425</v>
      </c>
      <c r="F21" s="38">
        <v>3530</v>
      </c>
      <c r="G21" s="73">
        <v>0</v>
      </c>
      <c r="H21" s="73">
        <v>0.11</v>
      </c>
      <c r="I21" s="74">
        <v>0.89</v>
      </c>
    </row>
    <row r="22" spans="1:9" x14ac:dyDescent="0.35">
      <c r="A22" s="65" t="s">
        <v>217</v>
      </c>
      <c r="B22" s="72" t="s">
        <v>237</v>
      </c>
      <c r="C22" s="38">
        <v>3895</v>
      </c>
      <c r="D22" s="38">
        <v>15</v>
      </c>
      <c r="E22" s="38">
        <v>755</v>
      </c>
      <c r="F22" s="38">
        <v>3125</v>
      </c>
      <c r="G22" s="73">
        <v>0</v>
      </c>
      <c r="H22" s="73">
        <v>0.19</v>
      </c>
      <c r="I22" s="74">
        <v>0.8</v>
      </c>
    </row>
    <row r="23" spans="1:9" x14ac:dyDescent="0.35">
      <c r="A23" s="65" t="s">
        <v>217</v>
      </c>
      <c r="B23" s="72" t="s">
        <v>238</v>
      </c>
      <c r="C23" s="38">
        <v>4805</v>
      </c>
      <c r="D23" s="38">
        <v>35</v>
      </c>
      <c r="E23" s="38">
        <v>1200</v>
      </c>
      <c r="F23" s="38">
        <v>3570</v>
      </c>
      <c r="G23" s="73">
        <v>0.01</v>
      </c>
      <c r="H23" s="73">
        <v>0.25</v>
      </c>
      <c r="I23" s="74">
        <v>0.74</v>
      </c>
    </row>
    <row r="24" spans="1:9" x14ac:dyDescent="0.35">
      <c r="A24" s="65" t="s">
        <v>217</v>
      </c>
      <c r="B24" s="72" t="s">
        <v>239</v>
      </c>
      <c r="C24" s="38">
        <v>2875</v>
      </c>
      <c r="D24" s="38">
        <v>35</v>
      </c>
      <c r="E24" s="38">
        <v>975</v>
      </c>
      <c r="F24" s="38">
        <v>1865</v>
      </c>
      <c r="G24" s="73">
        <v>0.01</v>
      </c>
      <c r="H24" s="73">
        <v>0.34</v>
      </c>
      <c r="I24" s="74">
        <v>0.65</v>
      </c>
    </row>
    <row r="25" spans="1:9" x14ac:dyDescent="0.35">
      <c r="A25" s="65" t="s">
        <v>217</v>
      </c>
      <c r="B25" s="72" t="s">
        <v>240</v>
      </c>
      <c r="C25" s="38">
        <v>6490</v>
      </c>
      <c r="D25" s="38">
        <v>40</v>
      </c>
      <c r="E25" s="38">
        <v>1360</v>
      </c>
      <c r="F25" s="38">
        <v>5090</v>
      </c>
      <c r="G25" s="73">
        <v>0.01</v>
      </c>
      <c r="H25" s="73">
        <v>0.21</v>
      </c>
      <c r="I25" s="74">
        <v>0.78</v>
      </c>
    </row>
    <row r="26" spans="1:9" x14ac:dyDescent="0.35">
      <c r="A26" s="65" t="s">
        <v>217</v>
      </c>
      <c r="B26" s="72" t="s">
        <v>241</v>
      </c>
      <c r="C26" s="38">
        <v>5685</v>
      </c>
      <c r="D26" s="38">
        <v>100</v>
      </c>
      <c r="E26" s="38">
        <v>1810</v>
      </c>
      <c r="F26" s="38">
        <v>3770</v>
      </c>
      <c r="G26" s="73">
        <v>0.02</v>
      </c>
      <c r="H26" s="73">
        <v>0.32</v>
      </c>
      <c r="I26" s="74">
        <v>0.66</v>
      </c>
    </row>
    <row r="27" spans="1:9" x14ac:dyDescent="0.35">
      <c r="A27" s="65" t="s">
        <v>217</v>
      </c>
      <c r="B27" s="72" t="s">
        <v>242</v>
      </c>
      <c r="C27" s="38">
        <v>5980</v>
      </c>
      <c r="D27" s="38">
        <v>175</v>
      </c>
      <c r="E27" s="38">
        <v>2255</v>
      </c>
      <c r="F27" s="38">
        <v>3550</v>
      </c>
      <c r="G27" s="73">
        <v>0.03</v>
      </c>
      <c r="H27" s="73">
        <v>0.38</v>
      </c>
      <c r="I27" s="74">
        <v>0.59</v>
      </c>
    </row>
    <row r="28" spans="1:9" x14ac:dyDescent="0.35">
      <c r="A28" s="65" t="s">
        <v>217</v>
      </c>
      <c r="B28" s="72" t="s">
        <v>243</v>
      </c>
      <c r="C28" s="38">
        <v>7015</v>
      </c>
      <c r="D28" s="38">
        <v>140</v>
      </c>
      <c r="E28" s="38">
        <v>2560</v>
      </c>
      <c r="F28" s="38">
        <v>4315</v>
      </c>
      <c r="G28" s="73">
        <v>0.02</v>
      </c>
      <c r="H28" s="73">
        <v>0.36</v>
      </c>
      <c r="I28" s="74">
        <v>0.62</v>
      </c>
    </row>
    <row r="29" spans="1:9" x14ac:dyDescent="0.35">
      <c r="A29" s="65" t="s">
        <v>217</v>
      </c>
      <c r="B29" s="72" t="s">
        <v>244</v>
      </c>
      <c r="C29" s="38">
        <v>7635</v>
      </c>
      <c r="D29" s="38">
        <v>190</v>
      </c>
      <c r="E29" s="38">
        <v>2845</v>
      </c>
      <c r="F29" s="38">
        <v>4600</v>
      </c>
      <c r="G29" s="73">
        <v>0.02</v>
      </c>
      <c r="H29" s="73">
        <v>0.37</v>
      </c>
      <c r="I29" s="74">
        <v>0.6</v>
      </c>
    </row>
    <row r="30" spans="1:9" x14ac:dyDescent="0.35">
      <c r="A30" s="65" t="s">
        <v>217</v>
      </c>
      <c r="B30" s="72" t="s">
        <v>245</v>
      </c>
      <c r="C30" s="38">
        <v>13420</v>
      </c>
      <c r="D30" s="38">
        <v>240</v>
      </c>
      <c r="E30" s="38">
        <v>2490</v>
      </c>
      <c r="F30" s="38">
        <v>10690</v>
      </c>
      <c r="G30" s="73">
        <v>0.02</v>
      </c>
      <c r="H30" s="73">
        <v>0.19</v>
      </c>
      <c r="I30" s="74">
        <v>0.8</v>
      </c>
    </row>
    <row r="31" spans="1:9" x14ac:dyDescent="0.35">
      <c r="A31" s="65" t="s">
        <v>217</v>
      </c>
      <c r="B31" s="72" t="s">
        <v>246</v>
      </c>
      <c r="C31" s="38">
        <v>13465</v>
      </c>
      <c r="D31" s="38">
        <v>285</v>
      </c>
      <c r="E31" s="38">
        <v>2700</v>
      </c>
      <c r="F31" s="38">
        <v>10480</v>
      </c>
      <c r="G31" s="73">
        <v>0.02</v>
      </c>
      <c r="H31" s="73">
        <v>0.2</v>
      </c>
      <c r="I31" s="74">
        <v>0.78</v>
      </c>
    </row>
    <row r="32" spans="1:9" x14ac:dyDescent="0.35">
      <c r="A32" s="65" t="s">
        <v>217</v>
      </c>
      <c r="B32" s="72" t="s">
        <v>247</v>
      </c>
      <c r="C32" s="38">
        <v>14235</v>
      </c>
      <c r="D32" s="38">
        <v>335</v>
      </c>
      <c r="E32" s="38">
        <v>2395</v>
      </c>
      <c r="F32" s="38">
        <v>11505</v>
      </c>
      <c r="G32" s="73">
        <v>0.02</v>
      </c>
      <c r="H32" s="73">
        <v>0.17</v>
      </c>
      <c r="I32" s="74">
        <v>0.81</v>
      </c>
    </row>
    <row r="33" spans="1:9" x14ac:dyDescent="0.35">
      <c r="A33" s="65" t="s">
        <v>217</v>
      </c>
      <c r="B33" s="72" t="s">
        <v>248</v>
      </c>
      <c r="C33" s="38">
        <v>9945</v>
      </c>
      <c r="D33" s="38">
        <v>295</v>
      </c>
      <c r="E33" s="38">
        <v>1625</v>
      </c>
      <c r="F33" s="38">
        <v>8025</v>
      </c>
      <c r="G33" s="73">
        <v>0.03</v>
      </c>
      <c r="H33" s="73">
        <v>0.16</v>
      </c>
      <c r="I33" s="74">
        <v>0.81</v>
      </c>
    </row>
    <row r="34" spans="1:9" x14ac:dyDescent="0.35">
      <c r="A34" s="65" t="s">
        <v>217</v>
      </c>
      <c r="B34" s="72" t="s">
        <v>249</v>
      </c>
      <c r="C34" s="38">
        <v>9395</v>
      </c>
      <c r="D34" s="38">
        <v>350</v>
      </c>
      <c r="E34" s="38">
        <v>1495</v>
      </c>
      <c r="F34" s="38">
        <v>7545</v>
      </c>
      <c r="G34" s="73">
        <v>0.04</v>
      </c>
      <c r="H34" s="73">
        <v>0.16</v>
      </c>
      <c r="I34" s="74">
        <v>0.8</v>
      </c>
    </row>
    <row r="35" spans="1:9" x14ac:dyDescent="0.35">
      <c r="A35" s="65" t="s">
        <v>217</v>
      </c>
      <c r="B35" s="72" t="s">
        <v>250</v>
      </c>
      <c r="C35" s="38">
        <v>9265</v>
      </c>
      <c r="D35" s="38">
        <v>445</v>
      </c>
      <c r="E35" s="38">
        <v>1295</v>
      </c>
      <c r="F35" s="38">
        <v>7525</v>
      </c>
      <c r="G35" s="73">
        <v>0.05</v>
      </c>
      <c r="H35" s="73">
        <v>0.14000000000000001</v>
      </c>
      <c r="I35" s="74">
        <v>0.81</v>
      </c>
    </row>
    <row r="36" spans="1:9" x14ac:dyDescent="0.35">
      <c r="A36" s="65" t="s">
        <v>217</v>
      </c>
      <c r="B36" s="72" t="s">
        <v>251</v>
      </c>
      <c r="C36" s="38">
        <v>8230</v>
      </c>
      <c r="D36" s="38">
        <v>380</v>
      </c>
      <c r="E36" s="38">
        <v>1070</v>
      </c>
      <c r="F36" s="38">
        <v>6780</v>
      </c>
      <c r="G36" s="73">
        <v>0.05</v>
      </c>
      <c r="H36" s="73">
        <v>0.13</v>
      </c>
      <c r="I36" s="74">
        <v>0.82</v>
      </c>
    </row>
    <row r="37" spans="1:9" x14ac:dyDescent="0.35">
      <c r="A37" s="65" t="s">
        <v>217</v>
      </c>
      <c r="B37" s="72" t="s">
        <v>252</v>
      </c>
      <c r="C37" s="38">
        <v>9355</v>
      </c>
      <c r="D37" s="38">
        <v>425</v>
      </c>
      <c r="E37" s="38">
        <v>1195</v>
      </c>
      <c r="F37" s="38">
        <v>7735</v>
      </c>
      <c r="G37" s="73">
        <v>0.05</v>
      </c>
      <c r="H37" s="73">
        <v>0.13</v>
      </c>
      <c r="I37" s="74">
        <v>0.83</v>
      </c>
    </row>
    <row r="38" spans="1:9" x14ac:dyDescent="0.35">
      <c r="A38" s="65" t="s">
        <v>217</v>
      </c>
      <c r="B38" s="72" t="s">
        <v>253</v>
      </c>
      <c r="C38" s="38">
        <v>10085</v>
      </c>
      <c r="D38" s="38">
        <v>520</v>
      </c>
      <c r="E38" s="38">
        <v>1095</v>
      </c>
      <c r="F38" s="38">
        <v>8470</v>
      </c>
      <c r="G38" s="73">
        <v>0.05</v>
      </c>
      <c r="H38" s="73">
        <v>0.11</v>
      </c>
      <c r="I38" s="74">
        <v>0.84</v>
      </c>
    </row>
    <row r="39" spans="1:9" x14ac:dyDescent="0.35">
      <c r="A39" s="65" t="s">
        <v>217</v>
      </c>
      <c r="B39" s="72" t="s">
        <v>254</v>
      </c>
      <c r="C39" s="38">
        <v>10885</v>
      </c>
      <c r="D39" s="38">
        <v>595</v>
      </c>
      <c r="E39" s="38">
        <v>710</v>
      </c>
      <c r="F39" s="38">
        <v>9585</v>
      </c>
      <c r="G39" s="73">
        <v>0.05</v>
      </c>
      <c r="H39" s="73">
        <v>7.0000000000000007E-2</v>
      </c>
      <c r="I39" s="74">
        <v>0.88</v>
      </c>
    </row>
    <row r="40" spans="1:9" x14ac:dyDescent="0.35">
      <c r="A40" s="75" t="s">
        <v>217</v>
      </c>
      <c r="B40" s="76" t="s">
        <v>255</v>
      </c>
      <c r="C40" s="40">
        <v>8005</v>
      </c>
      <c r="D40" s="40">
        <v>425</v>
      </c>
      <c r="E40" s="40">
        <v>1220</v>
      </c>
      <c r="F40" s="40">
        <v>6360</v>
      </c>
      <c r="G40" s="77">
        <v>0.05</v>
      </c>
      <c r="H40" s="77">
        <v>0.15</v>
      </c>
      <c r="I40" s="78">
        <v>0.79</v>
      </c>
    </row>
    <row r="41" spans="1:9" x14ac:dyDescent="0.35">
      <c r="A41" s="23" t="s">
        <v>550</v>
      </c>
      <c r="B41" s="48" t="s">
        <v>217</v>
      </c>
      <c r="C41" s="24">
        <v>131670</v>
      </c>
      <c r="D41" s="24">
        <v>3630</v>
      </c>
      <c r="E41" s="24">
        <v>15160</v>
      </c>
      <c r="F41" s="24">
        <v>112875</v>
      </c>
      <c r="G41" s="25">
        <v>0.03</v>
      </c>
      <c r="H41" s="25">
        <v>0.12</v>
      </c>
      <c r="I41" s="26">
        <v>0.86</v>
      </c>
    </row>
    <row r="42" spans="1:9" x14ac:dyDescent="0.35">
      <c r="A42" s="5" t="s">
        <v>550</v>
      </c>
      <c r="B42" s="8" t="s">
        <v>223</v>
      </c>
      <c r="C42" s="16">
        <v>0</v>
      </c>
      <c r="D42" s="16">
        <v>0</v>
      </c>
      <c r="E42" s="16">
        <v>0</v>
      </c>
      <c r="F42" s="16">
        <v>0</v>
      </c>
      <c r="G42" s="17">
        <v>0</v>
      </c>
      <c r="H42" s="17">
        <v>0</v>
      </c>
      <c r="I42" s="18">
        <v>0</v>
      </c>
    </row>
    <row r="43" spans="1:9" x14ac:dyDescent="0.35">
      <c r="A43" s="5" t="s">
        <v>550</v>
      </c>
      <c r="B43" s="8" t="s">
        <v>224</v>
      </c>
      <c r="C43" s="16">
        <v>0</v>
      </c>
      <c r="D43" s="16">
        <v>0</v>
      </c>
      <c r="E43" s="16">
        <v>0</v>
      </c>
      <c r="F43" s="16">
        <v>0</v>
      </c>
      <c r="G43" s="17">
        <v>0</v>
      </c>
      <c r="H43" s="17">
        <v>0</v>
      </c>
      <c r="I43" s="18">
        <v>0</v>
      </c>
    </row>
    <row r="44" spans="1:9" x14ac:dyDescent="0.35">
      <c r="A44" s="5" t="s">
        <v>550</v>
      </c>
      <c r="B44" s="8" t="s">
        <v>225</v>
      </c>
      <c r="C44" s="16">
        <v>0</v>
      </c>
      <c r="D44" s="16">
        <v>0</v>
      </c>
      <c r="E44" s="16">
        <v>0</v>
      </c>
      <c r="F44" s="16">
        <v>0</v>
      </c>
      <c r="G44" s="17">
        <v>0</v>
      </c>
      <c r="H44" s="17">
        <v>0</v>
      </c>
      <c r="I44" s="18">
        <v>0</v>
      </c>
    </row>
    <row r="45" spans="1:9" x14ac:dyDescent="0.35">
      <c r="A45" s="5" t="s">
        <v>550</v>
      </c>
      <c r="B45" s="8" t="s">
        <v>226</v>
      </c>
      <c r="C45" s="16">
        <v>0</v>
      </c>
      <c r="D45" s="16">
        <v>0</v>
      </c>
      <c r="E45" s="16">
        <v>0</v>
      </c>
      <c r="F45" s="16">
        <v>0</v>
      </c>
      <c r="G45" s="17">
        <v>0</v>
      </c>
      <c r="H45" s="17">
        <v>0</v>
      </c>
      <c r="I45" s="18">
        <v>0</v>
      </c>
    </row>
    <row r="46" spans="1:9" x14ac:dyDescent="0.35">
      <c r="A46" s="5" t="s">
        <v>550</v>
      </c>
      <c r="B46" s="8" t="s">
        <v>227</v>
      </c>
      <c r="C46" s="16">
        <v>0</v>
      </c>
      <c r="D46" s="16">
        <v>0</v>
      </c>
      <c r="E46" s="16">
        <v>0</v>
      </c>
      <c r="F46" s="16">
        <v>0</v>
      </c>
      <c r="G46" s="17">
        <v>0</v>
      </c>
      <c r="H46" s="17">
        <v>0</v>
      </c>
      <c r="I46" s="18">
        <v>0</v>
      </c>
    </row>
    <row r="47" spans="1:9" x14ac:dyDescent="0.35">
      <c r="A47" s="5" t="s">
        <v>550</v>
      </c>
      <c r="B47" s="8" t="s">
        <v>228</v>
      </c>
      <c r="C47" s="16">
        <v>0</v>
      </c>
      <c r="D47" s="16">
        <v>0</v>
      </c>
      <c r="E47" s="16">
        <v>0</v>
      </c>
      <c r="F47" s="16">
        <v>0</v>
      </c>
      <c r="G47" s="17">
        <v>0</v>
      </c>
      <c r="H47" s="17">
        <v>0</v>
      </c>
      <c r="I47" s="18">
        <v>0</v>
      </c>
    </row>
    <row r="48" spans="1:9" x14ac:dyDescent="0.35">
      <c r="A48" s="5" t="s">
        <v>550</v>
      </c>
      <c r="B48" s="8" t="s">
        <v>229</v>
      </c>
      <c r="C48" s="16">
        <v>50</v>
      </c>
      <c r="D48" s="16">
        <v>0</v>
      </c>
      <c r="E48" s="16">
        <v>5</v>
      </c>
      <c r="F48" s="16">
        <v>50</v>
      </c>
      <c r="G48" s="17">
        <v>0</v>
      </c>
      <c r="H48" s="17">
        <v>0.08</v>
      </c>
      <c r="I48" s="18">
        <v>0.92</v>
      </c>
    </row>
    <row r="49" spans="1:9" x14ac:dyDescent="0.35">
      <c r="A49" s="5" t="s">
        <v>550</v>
      </c>
      <c r="B49" s="8" t="s">
        <v>230</v>
      </c>
      <c r="C49" s="16">
        <v>55</v>
      </c>
      <c r="D49" s="16" t="s">
        <v>261</v>
      </c>
      <c r="E49" s="16">
        <v>5</v>
      </c>
      <c r="F49" s="16">
        <v>45</v>
      </c>
      <c r="G49" s="17" t="s">
        <v>261</v>
      </c>
      <c r="H49" s="17" t="s">
        <v>261</v>
      </c>
      <c r="I49" s="18">
        <v>0.87</v>
      </c>
    </row>
    <row r="50" spans="1:9" x14ac:dyDescent="0.35">
      <c r="A50" s="5" t="s">
        <v>550</v>
      </c>
      <c r="B50" s="8" t="s">
        <v>231</v>
      </c>
      <c r="C50" s="16">
        <v>180</v>
      </c>
      <c r="D50" s="16" t="s">
        <v>261</v>
      </c>
      <c r="E50" s="16">
        <v>5</v>
      </c>
      <c r="F50" s="16">
        <v>175</v>
      </c>
      <c r="G50" s="17" t="s">
        <v>261</v>
      </c>
      <c r="H50" s="17" t="s">
        <v>261</v>
      </c>
      <c r="I50" s="18">
        <v>0.97</v>
      </c>
    </row>
    <row r="51" spans="1:9" x14ac:dyDescent="0.35">
      <c r="A51" s="5" t="s">
        <v>550</v>
      </c>
      <c r="B51" s="8" t="s">
        <v>232</v>
      </c>
      <c r="C51" s="16">
        <v>195</v>
      </c>
      <c r="D51" s="16" t="s">
        <v>261</v>
      </c>
      <c r="E51" s="16">
        <v>35</v>
      </c>
      <c r="F51" s="16">
        <v>160</v>
      </c>
      <c r="G51" s="17" t="s">
        <v>261</v>
      </c>
      <c r="H51" s="17" t="s">
        <v>261</v>
      </c>
      <c r="I51" s="18">
        <v>0.82</v>
      </c>
    </row>
    <row r="52" spans="1:9" x14ac:dyDescent="0.35">
      <c r="A52" s="5" t="s">
        <v>550</v>
      </c>
      <c r="B52" s="8" t="s">
        <v>233</v>
      </c>
      <c r="C52" s="16">
        <v>390</v>
      </c>
      <c r="D52" s="16">
        <v>0</v>
      </c>
      <c r="E52" s="16">
        <v>75</v>
      </c>
      <c r="F52" s="16">
        <v>315</v>
      </c>
      <c r="G52" s="17">
        <v>0</v>
      </c>
      <c r="H52" s="17">
        <v>0.19</v>
      </c>
      <c r="I52" s="18">
        <v>0.81</v>
      </c>
    </row>
    <row r="53" spans="1:9" x14ac:dyDescent="0.35">
      <c r="A53" s="5" t="s">
        <v>550</v>
      </c>
      <c r="B53" s="8" t="s">
        <v>234</v>
      </c>
      <c r="C53" s="16">
        <v>2185</v>
      </c>
      <c r="D53" s="16">
        <v>5</v>
      </c>
      <c r="E53" s="16">
        <v>115</v>
      </c>
      <c r="F53" s="16">
        <v>2065</v>
      </c>
      <c r="G53" s="17">
        <v>0</v>
      </c>
      <c r="H53" s="17">
        <v>0.05</v>
      </c>
      <c r="I53" s="18">
        <v>0.95</v>
      </c>
    </row>
    <row r="54" spans="1:9" x14ac:dyDescent="0.35">
      <c r="A54" s="5" t="s">
        <v>550</v>
      </c>
      <c r="B54" s="8" t="s">
        <v>235</v>
      </c>
      <c r="C54" s="16">
        <v>3000</v>
      </c>
      <c r="D54" s="16">
        <v>5</v>
      </c>
      <c r="E54" s="16">
        <v>170</v>
      </c>
      <c r="F54" s="16">
        <v>2825</v>
      </c>
      <c r="G54" s="17">
        <v>0</v>
      </c>
      <c r="H54" s="17">
        <v>0.06</v>
      </c>
      <c r="I54" s="18">
        <v>0.94</v>
      </c>
    </row>
    <row r="55" spans="1:9" x14ac:dyDescent="0.35">
      <c r="A55" s="5" t="s">
        <v>550</v>
      </c>
      <c r="B55" s="8" t="s">
        <v>236</v>
      </c>
      <c r="C55" s="16">
        <v>3585</v>
      </c>
      <c r="D55" s="16">
        <v>10</v>
      </c>
      <c r="E55" s="16">
        <v>160</v>
      </c>
      <c r="F55" s="16">
        <v>3415</v>
      </c>
      <c r="G55" s="17">
        <v>0</v>
      </c>
      <c r="H55" s="17">
        <v>0.04</v>
      </c>
      <c r="I55" s="18">
        <v>0.95</v>
      </c>
    </row>
    <row r="56" spans="1:9" x14ac:dyDescent="0.35">
      <c r="A56" s="5" t="s">
        <v>550</v>
      </c>
      <c r="B56" s="8" t="s">
        <v>237</v>
      </c>
      <c r="C56" s="16">
        <v>3230</v>
      </c>
      <c r="D56" s="16">
        <v>10</v>
      </c>
      <c r="E56" s="16">
        <v>275</v>
      </c>
      <c r="F56" s="16">
        <v>2945</v>
      </c>
      <c r="G56" s="17">
        <v>0</v>
      </c>
      <c r="H56" s="17">
        <v>0.09</v>
      </c>
      <c r="I56" s="18">
        <v>0.91</v>
      </c>
    </row>
    <row r="57" spans="1:9" x14ac:dyDescent="0.35">
      <c r="A57" s="5" t="s">
        <v>550</v>
      </c>
      <c r="B57" s="8" t="s">
        <v>238</v>
      </c>
      <c r="C57" s="16">
        <v>3670</v>
      </c>
      <c r="D57" s="16">
        <v>20</v>
      </c>
      <c r="E57" s="16">
        <v>450</v>
      </c>
      <c r="F57" s="16">
        <v>3195</v>
      </c>
      <c r="G57" s="17">
        <v>0.01</v>
      </c>
      <c r="H57" s="17">
        <v>0.12</v>
      </c>
      <c r="I57" s="18">
        <v>0.87</v>
      </c>
    </row>
    <row r="58" spans="1:9" x14ac:dyDescent="0.35">
      <c r="A58" s="5" t="s">
        <v>550</v>
      </c>
      <c r="B58" s="8" t="s">
        <v>239</v>
      </c>
      <c r="C58" s="16">
        <v>2065</v>
      </c>
      <c r="D58" s="16">
        <v>25</v>
      </c>
      <c r="E58" s="16">
        <v>420</v>
      </c>
      <c r="F58" s="16">
        <v>1625</v>
      </c>
      <c r="G58" s="17">
        <v>0.01</v>
      </c>
      <c r="H58" s="17">
        <v>0.2</v>
      </c>
      <c r="I58" s="18">
        <v>0.79</v>
      </c>
    </row>
    <row r="59" spans="1:9" x14ac:dyDescent="0.35">
      <c r="A59" s="5" t="s">
        <v>550</v>
      </c>
      <c r="B59" s="8" t="s">
        <v>240</v>
      </c>
      <c r="C59" s="16">
        <v>5200</v>
      </c>
      <c r="D59" s="16">
        <v>20</v>
      </c>
      <c r="E59" s="16">
        <v>545</v>
      </c>
      <c r="F59" s="16">
        <v>4630</v>
      </c>
      <c r="G59" s="17">
        <v>0</v>
      </c>
      <c r="H59" s="17">
        <v>0.11</v>
      </c>
      <c r="I59" s="18">
        <v>0.89</v>
      </c>
    </row>
    <row r="60" spans="1:9" x14ac:dyDescent="0.35">
      <c r="A60" s="5" t="s">
        <v>550</v>
      </c>
      <c r="B60" s="8" t="s">
        <v>241</v>
      </c>
      <c r="C60" s="16">
        <v>4095</v>
      </c>
      <c r="D60" s="16">
        <v>70</v>
      </c>
      <c r="E60" s="16">
        <v>915</v>
      </c>
      <c r="F60" s="16">
        <v>3115</v>
      </c>
      <c r="G60" s="17">
        <v>0.02</v>
      </c>
      <c r="H60" s="17">
        <v>0.22</v>
      </c>
      <c r="I60" s="18">
        <v>0.76</v>
      </c>
    </row>
    <row r="61" spans="1:9" x14ac:dyDescent="0.35">
      <c r="A61" s="5" t="s">
        <v>550</v>
      </c>
      <c r="B61" s="8" t="s">
        <v>242</v>
      </c>
      <c r="C61" s="16">
        <v>3900</v>
      </c>
      <c r="D61" s="16">
        <v>105</v>
      </c>
      <c r="E61" s="16">
        <v>1130</v>
      </c>
      <c r="F61" s="16">
        <v>2665</v>
      </c>
      <c r="G61" s="17">
        <v>0.03</v>
      </c>
      <c r="H61" s="17">
        <v>0.28999999999999998</v>
      </c>
      <c r="I61" s="18">
        <v>0.68</v>
      </c>
    </row>
    <row r="62" spans="1:9" x14ac:dyDescent="0.35">
      <c r="A62" s="5" t="s">
        <v>550</v>
      </c>
      <c r="B62" s="8" t="s">
        <v>243</v>
      </c>
      <c r="C62" s="16">
        <v>4040</v>
      </c>
      <c r="D62" s="16">
        <v>90</v>
      </c>
      <c r="E62" s="16">
        <v>1080</v>
      </c>
      <c r="F62" s="16">
        <v>2870</v>
      </c>
      <c r="G62" s="17">
        <v>0.02</v>
      </c>
      <c r="H62" s="17">
        <v>0.27</v>
      </c>
      <c r="I62" s="18">
        <v>0.71</v>
      </c>
    </row>
    <row r="63" spans="1:9" x14ac:dyDescent="0.35">
      <c r="A63" s="5" t="s">
        <v>550</v>
      </c>
      <c r="B63" s="8" t="s">
        <v>244</v>
      </c>
      <c r="C63" s="16">
        <v>4095</v>
      </c>
      <c r="D63" s="16">
        <v>120</v>
      </c>
      <c r="E63" s="16">
        <v>1065</v>
      </c>
      <c r="F63" s="16">
        <v>2910</v>
      </c>
      <c r="G63" s="17">
        <v>0.03</v>
      </c>
      <c r="H63" s="17">
        <v>0.26</v>
      </c>
      <c r="I63" s="18">
        <v>0.71</v>
      </c>
    </row>
    <row r="64" spans="1:9" x14ac:dyDescent="0.35">
      <c r="A64" s="5" t="s">
        <v>550</v>
      </c>
      <c r="B64" s="8" t="s">
        <v>245</v>
      </c>
      <c r="C64" s="16">
        <v>10995</v>
      </c>
      <c r="D64" s="16">
        <v>150</v>
      </c>
      <c r="E64" s="16">
        <v>1440</v>
      </c>
      <c r="F64" s="16">
        <v>9405</v>
      </c>
      <c r="G64" s="17">
        <v>0.01</v>
      </c>
      <c r="H64" s="17">
        <v>0.13</v>
      </c>
      <c r="I64" s="18">
        <v>0.86</v>
      </c>
    </row>
    <row r="65" spans="1:9" x14ac:dyDescent="0.35">
      <c r="A65" s="5" t="s">
        <v>550</v>
      </c>
      <c r="B65" s="8" t="s">
        <v>246</v>
      </c>
      <c r="C65" s="16">
        <v>10725</v>
      </c>
      <c r="D65" s="16">
        <v>195</v>
      </c>
      <c r="E65" s="16">
        <v>1630</v>
      </c>
      <c r="F65" s="16">
        <v>8905</v>
      </c>
      <c r="G65" s="17">
        <v>0.02</v>
      </c>
      <c r="H65" s="17">
        <v>0.15</v>
      </c>
      <c r="I65" s="18">
        <v>0.83</v>
      </c>
    </row>
    <row r="66" spans="1:9" x14ac:dyDescent="0.35">
      <c r="A66" s="5" t="s">
        <v>550</v>
      </c>
      <c r="B66" s="8" t="s">
        <v>247</v>
      </c>
      <c r="C66" s="16">
        <v>11125</v>
      </c>
      <c r="D66" s="16">
        <v>210</v>
      </c>
      <c r="E66" s="16">
        <v>1245</v>
      </c>
      <c r="F66" s="16">
        <v>9670</v>
      </c>
      <c r="G66" s="17">
        <v>0.02</v>
      </c>
      <c r="H66" s="17">
        <v>0.11</v>
      </c>
      <c r="I66" s="18">
        <v>0.87</v>
      </c>
    </row>
    <row r="67" spans="1:9" x14ac:dyDescent="0.35">
      <c r="A67" s="5" t="s">
        <v>550</v>
      </c>
      <c r="B67" s="8" t="s">
        <v>248</v>
      </c>
      <c r="C67" s="16">
        <v>7650</v>
      </c>
      <c r="D67" s="16">
        <v>190</v>
      </c>
      <c r="E67" s="16">
        <v>745</v>
      </c>
      <c r="F67" s="16">
        <v>6710</v>
      </c>
      <c r="G67" s="17">
        <v>0.03</v>
      </c>
      <c r="H67" s="17">
        <v>0.1</v>
      </c>
      <c r="I67" s="18">
        <v>0.88</v>
      </c>
    </row>
    <row r="68" spans="1:9" x14ac:dyDescent="0.35">
      <c r="A68" s="5" t="s">
        <v>550</v>
      </c>
      <c r="B68" s="8" t="s">
        <v>249</v>
      </c>
      <c r="C68" s="16">
        <v>7125</v>
      </c>
      <c r="D68" s="16">
        <v>250</v>
      </c>
      <c r="E68" s="16">
        <v>695</v>
      </c>
      <c r="F68" s="16">
        <v>6180</v>
      </c>
      <c r="G68" s="17">
        <v>0.04</v>
      </c>
      <c r="H68" s="17">
        <v>0.1</v>
      </c>
      <c r="I68" s="18">
        <v>0.87</v>
      </c>
    </row>
    <row r="69" spans="1:9" x14ac:dyDescent="0.35">
      <c r="A69" s="5" t="s">
        <v>550</v>
      </c>
      <c r="B69" s="8" t="s">
        <v>250</v>
      </c>
      <c r="C69" s="16">
        <v>7120</v>
      </c>
      <c r="D69" s="16">
        <v>320</v>
      </c>
      <c r="E69" s="16">
        <v>570</v>
      </c>
      <c r="F69" s="16">
        <v>6230</v>
      </c>
      <c r="G69" s="17">
        <v>0.05</v>
      </c>
      <c r="H69" s="17">
        <v>0.08</v>
      </c>
      <c r="I69" s="18">
        <v>0.88</v>
      </c>
    </row>
    <row r="70" spans="1:9" x14ac:dyDescent="0.35">
      <c r="A70" s="5" t="s">
        <v>550</v>
      </c>
      <c r="B70" s="8" t="s">
        <v>251</v>
      </c>
      <c r="C70" s="16">
        <v>6500</v>
      </c>
      <c r="D70" s="16">
        <v>290</v>
      </c>
      <c r="E70" s="16">
        <v>500</v>
      </c>
      <c r="F70" s="16">
        <v>5710</v>
      </c>
      <c r="G70" s="17">
        <v>0.04</v>
      </c>
      <c r="H70" s="17">
        <v>0.08</v>
      </c>
      <c r="I70" s="18">
        <v>0.88</v>
      </c>
    </row>
    <row r="71" spans="1:9" x14ac:dyDescent="0.35">
      <c r="A71" s="5" t="s">
        <v>550</v>
      </c>
      <c r="B71" s="8" t="s">
        <v>252</v>
      </c>
      <c r="C71" s="16">
        <v>7305</v>
      </c>
      <c r="D71" s="16">
        <v>330</v>
      </c>
      <c r="E71" s="16">
        <v>555</v>
      </c>
      <c r="F71" s="16">
        <v>6425</v>
      </c>
      <c r="G71" s="17">
        <v>0.05</v>
      </c>
      <c r="H71" s="17">
        <v>0.08</v>
      </c>
      <c r="I71" s="18">
        <v>0.88</v>
      </c>
    </row>
    <row r="72" spans="1:9" x14ac:dyDescent="0.35">
      <c r="A72" s="5" t="s">
        <v>550</v>
      </c>
      <c r="B72" s="8" t="s">
        <v>253</v>
      </c>
      <c r="C72" s="16">
        <v>8050</v>
      </c>
      <c r="D72" s="16">
        <v>395</v>
      </c>
      <c r="E72" s="16">
        <v>490</v>
      </c>
      <c r="F72" s="16">
        <v>7165</v>
      </c>
      <c r="G72" s="17">
        <v>0.05</v>
      </c>
      <c r="H72" s="17">
        <v>0.06</v>
      </c>
      <c r="I72" s="18">
        <v>0.89</v>
      </c>
    </row>
    <row r="73" spans="1:9" x14ac:dyDescent="0.35">
      <c r="A73" s="5" t="s">
        <v>550</v>
      </c>
      <c r="B73" s="8" t="s">
        <v>254</v>
      </c>
      <c r="C73" s="16">
        <v>9295</v>
      </c>
      <c r="D73" s="16">
        <v>500</v>
      </c>
      <c r="E73" s="16">
        <v>235</v>
      </c>
      <c r="F73" s="16">
        <v>8555</v>
      </c>
      <c r="G73" s="17">
        <v>0.05</v>
      </c>
      <c r="H73" s="17">
        <v>0.03</v>
      </c>
      <c r="I73" s="18">
        <v>0.92</v>
      </c>
    </row>
    <row r="74" spans="1:9" x14ac:dyDescent="0.35">
      <c r="A74" s="29" t="s">
        <v>550</v>
      </c>
      <c r="B74" s="50" t="s">
        <v>255</v>
      </c>
      <c r="C74" s="30">
        <v>5835</v>
      </c>
      <c r="D74" s="30">
        <v>310</v>
      </c>
      <c r="E74" s="30">
        <v>610</v>
      </c>
      <c r="F74" s="30">
        <v>4915</v>
      </c>
      <c r="G74" s="31">
        <v>0.05</v>
      </c>
      <c r="H74" s="31">
        <v>0.1</v>
      </c>
      <c r="I74" s="32">
        <v>0.84</v>
      </c>
    </row>
    <row r="75" spans="1:9" x14ac:dyDescent="0.35">
      <c r="A75" s="23" t="s">
        <v>551</v>
      </c>
      <c r="B75" s="48" t="s">
        <v>217</v>
      </c>
      <c r="C75" s="24">
        <v>40205</v>
      </c>
      <c r="D75" s="24">
        <v>1455</v>
      </c>
      <c r="E75" s="24">
        <v>17485</v>
      </c>
      <c r="F75" s="24">
        <v>21265</v>
      </c>
      <c r="G75" s="25">
        <v>0.04</v>
      </c>
      <c r="H75" s="25">
        <v>0.43</v>
      </c>
      <c r="I75" s="26">
        <v>0.53</v>
      </c>
    </row>
    <row r="76" spans="1:9" x14ac:dyDescent="0.35">
      <c r="A76" s="5" t="s">
        <v>551</v>
      </c>
      <c r="B76" s="8" t="s">
        <v>223</v>
      </c>
      <c r="C76" s="16" t="s">
        <v>261</v>
      </c>
      <c r="D76" s="16">
        <v>0</v>
      </c>
      <c r="E76" s="16" t="s">
        <v>261</v>
      </c>
      <c r="F76" s="16">
        <v>0</v>
      </c>
      <c r="G76" s="17">
        <v>0</v>
      </c>
      <c r="H76" s="17" t="s">
        <v>261</v>
      </c>
      <c r="I76" s="18">
        <v>0</v>
      </c>
    </row>
    <row r="77" spans="1:9" x14ac:dyDescent="0.35">
      <c r="A77" s="5" t="s">
        <v>551</v>
      </c>
      <c r="B77" s="8" t="s">
        <v>224</v>
      </c>
      <c r="C77" s="16" t="s">
        <v>261</v>
      </c>
      <c r="D77" s="16">
        <v>0</v>
      </c>
      <c r="E77" s="16" t="s">
        <v>261</v>
      </c>
      <c r="F77" s="16" t="s">
        <v>261</v>
      </c>
      <c r="G77" s="17">
        <v>0</v>
      </c>
      <c r="H77" s="17" t="s">
        <v>261</v>
      </c>
      <c r="I77" s="18" t="s">
        <v>261</v>
      </c>
    </row>
    <row r="78" spans="1:9" x14ac:dyDescent="0.35">
      <c r="A78" s="5" t="s">
        <v>551</v>
      </c>
      <c r="B78" s="8" t="s">
        <v>225</v>
      </c>
      <c r="C78" s="16" t="s">
        <v>261</v>
      </c>
      <c r="D78" s="16">
        <v>0</v>
      </c>
      <c r="E78" s="16">
        <v>0</v>
      </c>
      <c r="F78" s="16" t="s">
        <v>261</v>
      </c>
      <c r="G78" s="17">
        <v>0</v>
      </c>
      <c r="H78" s="17">
        <v>0</v>
      </c>
      <c r="I78" s="18" t="s">
        <v>261</v>
      </c>
    </row>
    <row r="79" spans="1:9" x14ac:dyDescent="0.35">
      <c r="A79" s="5" t="s">
        <v>551</v>
      </c>
      <c r="B79" s="8" t="s">
        <v>226</v>
      </c>
      <c r="C79" s="16" t="s">
        <v>261</v>
      </c>
      <c r="D79" s="16">
        <v>0</v>
      </c>
      <c r="E79" s="16" t="s">
        <v>261</v>
      </c>
      <c r="F79" s="16">
        <v>0</v>
      </c>
      <c r="G79" s="17">
        <v>0</v>
      </c>
      <c r="H79" s="17" t="s">
        <v>261</v>
      </c>
      <c r="I79" s="18">
        <v>0</v>
      </c>
    </row>
    <row r="80" spans="1:9" x14ac:dyDescent="0.35">
      <c r="A80" s="5" t="s">
        <v>551</v>
      </c>
      <c r="B80" s="8" t="s">
        <v>227</v>
      </c>
      <c r="C80" s="16">
        <v>5</v>
      </c>
      <c r="D80" s="16">
        <v>0</v>
      </c>
      <c r="E80" s="16" t="s">
        <v>261</v>
      </c>
      <c r="F80" s="16">
        <v>5</v>
      </c>
      <c r="G80" s="17">
        <v>0</v>
      </c>
      <c r="H80" s="17" t="s">
        <v>261</v>
      </c>
      <c r="I80" s="18" t="s">
        <v>261</v>
      </c>
    </row>
    <row r="81" spans="1:9" x14ac:dyDescent="0.35">
      <c r="A81" s="5" t="s">
        <v>551</v>
      </c>
      <c r="B81" s="8" t="s">
        <v>228</v>
      </c>
      <c r="C81" s="16">
        <v>50</v>
      </c>
      <c r="D81" s="16">
        <v>5</v>
      </c>
      <c r="E81" s="16">
        <v>25</v>
      </c>
      <c r="F81" s="16">
        <v>25</v>
      </c>
      <c r="G81" s="17">
        <v>0.08</v>
      </c>
      <c r="H81" s="17">
        <v>0.47</v>
      </c>
      <c r="I81" s="18">
        <v>0.45</v>
      </c>
    </row>
    <row r="82" spans="1:9" x14ac:dyDescent="0.35">
      <c r="A82" s="5" t="s">
        <v>551</v>
      </c>
      <c r="B82" s="8" t="s">
        <v>229</v>
      </c>
      <c r="C82" s="16">
        <v>80</v>
      </c>
      <c r="D82" s="16">
        <v>5</v>
      </c>
      <c r="E82" s="16">
        <v>50</v>
      </c>
      <c r="F82" s="16">
        <v>25</v>
      </c>
      <c r="G82" s="17">
        <v>0.04</v>
      </c>
      <c r="H82" s="17">
        <v>0.63</v>
      </c>
      <c r="I82" s="18">
        <v>0.33</v>
      </c>
    </row>
    <row r="83" spans="1:9" x14ac:dyDescent="0.35">
      <c r="A83" s="5" t="s">
        <v>551</v>
      </c>
      <c r="B83" s="8" t="s">
        <v>230</v>
      </c>
      <c r="C83" s="16">
        <v>100</v>
      </c>
      <c r="D83" s="16" t="s">
        <v>261</v>
      </c>
      <c r="E83" s="16">
        <v>60</v>
      </c>
      <c r="F83" s="16">
        <v>40</v>
      </c>
      <c r="G83" s="17" t="s">
        <v>261</v>
      </c>
      <c r="H83" s="17">
        <v>0.61</v>
      </c>
      <c r="I83" s="18" t="s">
        <v>261</v>
      </c>
    </row>
    <row r="84" spans="1:9" x14ac:dyDescent="0.35">
      <c r="A84" s="5" t="s">
        <v>551</v>
      </c>
      <c r="B84" s="8" t="s">
        <v>231</v>
      </c>
      <c r="C84" s="16">
        <v>70</v>
      </c>
      <c r="D84" s="16">
        <v>0</v>
      </c>
      <c r="E84" s="16">
        <v>55</v>
      </c>
      <c r="F84" s="16">
        <v>15</v>
      </c>
      <c r="G84" s="17">
        <v>0</v>
      </c>
      <c r="H84" s="17">
        <v>0.79</v>
      </c>
      <c r="I84" s="18">
        <v>0.21</v>
      </c>
    </row>
    <row r="85" spans="1:9" x14ac:dyDescent="0.35">
      <c r="A85" s="5" t="s">
        <v>551</v>
      </c>
      <c r="B85" s="8" t="s">
        <v>232</v>
      </c>
      <c r="C85" s="16">
        <v>155</v>
      </c>
      <c r="D85" s="16" t="s">
        <v>261</v>
      </c>
      <c r="E85" s="16">
        <v>110</v>
      </c>
      <c r="F85" s="16">
        <v>40</v>
      </c>
      <c r="G85" s="17" t="s">
        <v>261</v>
      </c>
      <c r="H85" s="17">
        <v>0.72</v>
      </c>
      <c r="I85" s="18" t="s">
        <v>261</v>
      </c>
    </row>
    <row r="86" spans="1:9" x14ac:dyDescent="0.35">
      <c r="A86" s="5" t="s">
        <v>551</v>
      </c>
      <c r="B86" s="8" t="s">
        <v>233</v>
      </c>
      <c r="C86" s="16">
        <v>165</v>
      </c>
      <c r="D86" s="16">
        <v>10</v>
      </c>
      <c r="E86" s="16">
        <v>105</v>
      </c>
      <c r="F86" s="16">
        <v>45</v>
      </c>
      <c r="G86" s="17">
        <v>0.06</v>
      </c>
      <c r="H86" s="17">
        <v>0.65</v>
      </c>
      <c r="I86" s="18">
        <v>0.28999999999999998</v>
      </c>
    </row>
    <row r="87" spans="1:9" x14ac:dyDescent="0.35">
      <c r="A87" s="5" t="s">
        <v>551</v>
      </c>
      <c r="B87" s="8" t="s">
        <v>234</v>
      </c>
      <c r="C87" s="16">
        <v>200</v>
      </c>
      <c r="D87" s="16">
        <v>10</v>
      </c>
      <c r="E87" s="16">
        <v>110</v>
      </c>
      <c r="F87" s="16">
        <v>85</v>
      </c>
      <c r="G87" s="17">
        <v>0.04</v>
      </c>
      <c r="H87" s="17">
        <v>0.54</v>
      </c>
      <c r="I87" s="18">
        <v>0.42</v>
      </c>
    </row>
    <row r="88" spans="1:9" x14ac:dyDescent="0.35">
      <c r="A88" s="5" t="s">
        <v>551</v>
      </c>
      <c r="B88" s="8" t="s">
        <v>235</v>
      </c>
      <c r="C88" s="16">
        <v>355</v>
      </c>
      <c r="D88" s="16">
        <v>5</v>
      </c>
      <c r="E88" s="16">
        <v>240</v>
      </c>
      <c r="F88" s="16">
        <v>110</v>
      </c>
      <c r="G88" s="17">
        <v>0.01</v>
      </c>
      <c r="H88" s="17">
        <v>0.68</v>
      </c>
      <c r="I88" s="18">
        <v>0.31</v>
      </c>
    </row>
    <row r="89" spans="1:9" x14ac:dyDescent="0.35">
      <c r="A89" s="5" t="s">
        <v>551</v>
      </c>
      <c r="B89" s="8" t="s">
        <v>236</v>
      </c>
      <c r="C89" s="16">
        <v>385</v>
      </c>
      <c r="D89" s="16">
        <v>5</v>
      </c>
      <c r="E89" s="16">
        <v>265</v>
      </c>
      <c r="F89" s="16">
        <v>115</v>
      </c>
      <c r="G89" s="17">
        <v>0.01</v>
      </c>
      <c r="H89" s="17">
        <v>0.7</v>
      </c>
      <c r="I89" s="18">
        <v>0.3</v>
      </c>
    </row>
    <row r="90" spans="1:9" x14ac:dyDescent="0.35">
      <c r="A90" s="5" t="s">
        <v>551</v>
      </c>
      <c r="B90" s="8" t="s">
        <v>237</v>
      </c>
      <c r="C90" s="16">
        <v>665</v>
      </c>
      <c r="D90" s="16">
        <v>5</v>
      </c>
      <c r="E90" s="16">
        <v>480</v>
      </c>
      <c r="F90" s="16">
        <v>180</v>
      </c>
      <c r="G90" s="17">
        <v>0.01</v>
      </c>
      <c r="H90" s="17">
        <v>0.72</v>
      </c>
      <c r="I90" s="18">
        <v>0.27</v>
      </c>
    </row>
    <row r="91" spans="1:9" x14ac:dyDescent="0.35">
      <c r="A91" s="5" t="s">
        <v>551</v>
      </c>
      <c r="B91" s="8" t="s">
        <v>238</v>
      </c>
      <c r="C91" s="16">
        <v>1135</v>
      </c>
      <c r="D91" s="16">
        <v>15</v>
      </c>
      <c r="E91" s="16">
        <v>745</v>
      </c>
      <c r="F91" s="16">
        <v>375</v>
      </c>
      <c r="G91" s="17">
        <v>0.01</v>
      </c>
      <c r="H91" s="17">
        <v>0.66</v>
      </c>
      <c r="I91" s="18">
        <v>0.33</v>
      </c>
    </row>
    <row r="92" spans="1:9" x14ac:dyDescent="0.35">
      <c r="A92" s="5" t="s">
        <v>551</v>
      </c>
      <c r="B92" s="8" t="s">
        <v>239</v>
      </c>
      <c r="C92" s="16">
        <v>810</v>
      </c>
      <c r="D92" s="16">
        <v>10</v>
      </c>
      <c r="E92" s="16">
        <v>555</v>
      </c>
      <c r="F92" s="16">
        <v>240</v>
      </c>
      <c r="G92" s="17">
        <v>0.01</v>
      </c>
      <c r="H92" s="17">
        <v>0.69</v>
      </c>
      <c r="I92" s="18">
        <v>0.3</v>
      </c>
    </row>
    <row r="93" spans="1:9" x14ac:dyDescent="0.35">
      <c r="A93" s="5" t="s">
        <v>551</v>
      </c>
      <c r="B93" s="8" t="s">
        <v>240</v>
      </c>
      <c r="C93" s="16">
        <v>1285</v>
      </c>
      <c r="D93" s="16">
        <v>15</v>
      </c>
      <c r="E93" s="16">
        <v>815</v>
      </c>
      <c r="F93" s="16">
        <v>455</v>
      </c>
      <c r="G93" s="17">
        <v>0.01</v>
      </c>
      <c r="H93" s="17">
        <v>0.63</v>
      </c>
      <c r="I93" s="18">
        <v>0.36</v>
      </c>
    </row>
    <row r="94" spans="1:9" x14ac:dyDescent="0.35">
      <c r="A94" s="5" t="s">
        <v>551</v>
      </c>
      <c r="B94" s="8" t="s">
        <v>241</v>
      </c>
      <c r="C94" s="16">
        <v>1590</v>
      </c>
      <c r="D94" s="16">
        <v>30</v>
      </c>
      <c r="E94" s="16">
        <v>900</v>
      </c>
      <c r="F94" s="16">
        <v>660</v>
      </c>
      <c r="G94" s="17">
        <v>0.02</v>
      </c>
      <c r="H94" s="17">
        <v>0.56999999999999995</v>
      </c>
      <c r="I94" s="18">
        <v>0.41</v>
      </c>
    </row>
    <row r="95" spans="1:9" x14ac:dyDescent="0.35">
      <c r="A95" s="5" t="s">
        <v>551</v>
      </c>
      <c r="B95" s="8" t="s">
        <v>242</v>
      </c>
      <c r="C95" s="16">
        <v>2080</v>
      </c>
      <c r="D95" s="16">
        <v>70</v>
      </c>
      <c r="E95" s="16">
        <v>1125</v>
      </c>
      <c r="F95" s="16">
        <v>885</v>
      </c>
      <c r="G95" s="17">
        <v>0.03</v>
      </c>
      <c r="H95" s="17">
        <v>0.54</v>
      </c>
      <c r="I95" s="18">
        <v>0.43</v>
      </c>
    </row>
    <row r="96" spans="1:9" x14ac:dyDescent="0.35">
      <c r="A96" s="5" t="s">
        <v>551</v>
      </c>
      <c r="B96" s="8" t="s">
        <v>243</v>
      </c>
      <c r="C96" s="16">
        <v>2975</v>
      </c>
      <c r="D96" s="16">
        <v>50</v>
      </c>
      <c r="E96" s="16">
        <v>1480</v>
      </c>
      <c r="F96" s="16">
        <v>1445</v>
      </c>
      <c r="G96" s="17">
        <v>0.02</v>
      </c>
      <c r="H96" s="17">
        <v>0.5</v>
      </c>
      <c r="I96" s="18">
        <v>0.49</v>
      </c>
    </row>
    <row r="97" spans="1:9" x14ac:dyDescent="0.35">
      <c r="A97" s="5" t="s">
        <v>551</v>
      </c>
      <c r="B97" s="8" t="s">
        <v>244</v>
      </c>
      <c r="C97" s="16">
        <v>3540</v>
      </c>
      <c r="D97" s="16">
        <v>70</v>
      </c>
      <c r="E97" s="16">
        <v>1780</v>
      </c>
      <c r="F97" s="16">
        <v>1690</v>
      </c>
      <c r="G97" s="17">
        <v>0.02</v>
      </c>
      <c r="H97" s="17">
        <v>0.5</v>
      </c>
      <c r="I97" s="18">
        <v>0.48</v>
      </c>
    </row>
    <row r="98" spans="1:9" x14ac:dyDescent="0.35">
      <c r="A98" s="5" t="s">
        <v>551</v>
      </c>
      <c r="B98" s="8" t="s">
        <v>245</v>
      </c>
      <c r="C98" s="16">
        <v>2425</v>
      </c>
      <c r="D98" s="16">
        <v>85</v>
      </c>
      <c r="E98" s="16">
        <v>1050</v>
      </c>
      <c r="F98" s="16">
        <v>1290</v>
      </c>
      <c r="G98" s="17">
        <v>0.04</v>
      </c>
      <c r="H98" s="17">
        <v>0.43</v>
      </c>
      <c r="I98" s="18">
        <v>0.53</v>
      </c>
    </row>
    <row r="99" spans="1:9" x14ac:dyDescent="0.35">
      <c r="A99" s="5" t="s">
        <v>551</v>
      </c>
      <c r="B99" s="8" t="s">
        <v>246</v>
      </c>
      <c r="C99" s="16">
        <v>2735</v>
      </c>
      <c r="D99" s="16">
        <v>95</v>
      </c>
      <c r="E99" s="16">
        <v>1070</v>
      </c>
      <c r="F99" s="16">
        <v>1575</v>
      </c>
      <c r="G99" s="17">
        <v>0.03</v>
      </c>
      <c r="H99" s="17">
        <v>0.39</v>
      </c>
      <c r="I99" s="18">
        <v>0.56999999999999995</v>
      </c>
    </row>
    <row r="100" spans="1:9" x14ac:dyDescent="0.35">
      <c r="A100" s="5" t="s">
        <v>551</v>
      </c>
      <c r="B100" s="8" t="s">
        <v>247</v>
      </c>
      <c r="C100" s="16">
        <v>3110</v>
      </c>
      <c r="D100" s="16">
        <v>120</v>
      </c>
      <c r="E100" s="16">
        <v>1150</v>
      </c>
      <c r="F100" s="16">
        <v>1840</v>
      </c>
      <c r="G100" s="17">
        <v>0.04</v>
      </c>
      <c r="H100" s="17">
        <v>0.37</v>
      </c>
      <c r="I100" s="18">
        <v>0.59</v>
      </c>
    </row>
    <row r="101" spans="1:9" x14ac:dyDescent="0.35">
      <c r="A101" s="5" t="s">
        <v>551</v>
      </c>
      <c r="B101" s="8" t="s">
        <v>248</v>
      </c>
      <c r="C101" s="16">
        <v>2295</v>
      </c>
      <c r="D101" s="16">
        <v>100</v>
      </c>
      <c r="E101" s="16">
        <v>880</v>
      </c>
      <c r="F101" s="16">
        <v>1315</v>
      </c>
      <c r="G101" s="17">
        <v>0.04</v>
      </c>
      <c r="H101" s="17">
        <v>0.38</v>
      </c>
      <c r="I101" s="18">
        <v>0.56999999999999995</v>
      </c>
    </row>
    <row r="102" spans="1:9" x14ac:dyDescent="0.35">
      <c r="A102" s="5" t="s">
        <v>551</v>
      </c>
      <c r="B102" s="8" t="s">
        <v>249</v>
      </c>
      <c r="C102" s="16">
        <v>2270</v>
      </c>
      <c r="D102" s="16">
        <v>100</v>
      </c>
      <c r="E102" s="16">
        <v>805</v>
      </c>
      <c r="F102" s="16">
        <v>1365</v>
      </c>
      <c r="G102" s="17">
        <v>0.04</v>
      </c>
      <c r="H102" s="17">
        <v>0.35</v>
      </c>
      <c r="I102" s="18">
        <v>0.6</v>
      </c>
    </row>
    <row r="103" spans="1:9" x14ac:dyDescent="0.35">
      <c r="A103" s="5" t="s">
        <v>551</v>
      </c>
      <c r="B103" s="8" t="s">
        <v>250</v>
      </c>
      <c r="C103" s="16">
        <v>2145</v>
      </c>
      <c r="D103" s="16">
        <v>125</v>
      </c>
      <c r="E103" s="16">
        <v>725</v>
      </c>
      <c r="F103" s="16">
        <v>1295</v>
      </c>
      <c r="G103" s="17">
        <v>0.06</v>
      </c>
      <c r="H103" s="17">
        <v>0.34</v>
      </c>
      <c r="I103" s="18">
        <v>0.6</v>
      </c>
    </row>
    <row r="104" spans="1:9" x14ac:dyDescent="0.35">
      <c r="A104" s="5" t="s">
        <v>551</v>
      </c>
      <c r="B104" s="8" t="s">
        <v>251</v>
      </c>
      <c r="C104" s="16">
        <v>1730</v>
      </c>
      <c r="D104" s="16">
        <v>90</v>
      </c>
      <c r="E104" s="16">
        <v>570</v>
      </c>
      <c r="F104" s="16">
        <v>1070</v>
      </c>
      <c r="G104" s="17">
        <v>0.05</v>
      </c>
      <c r="H104" s="17">
        <v>0.33</v>
      </c>
      <c r="I104" s="18">
        <v>0.62</v>
      </c>
    </row>
    <row r="105" spans="1:9" x14ac:dyDescent="0.35">
      <c r="A105" s="5" t="s">
        <v>551</v>
      </c>
      <c r="B105" s="8" t="s">
        <v>252</v>
      </c>
      <c r="C105" s="16">
        <v>2045</v>
      </c>
      <c r="D105" s="16">
        <v>95</v>
      </c>
      <c r="E105" s="16">
        <v>640</v>
      </c>
      <c r="F105" s="16">
        <v>1315</v>
      </c>
      <c r="G105" s="17">
        <v>0.05</v>
      </c>
      <c r="H105" s="17">
        <v>0.31</v>
      </c>
      <c r="I105" s="18">
        <v>0.64</v>
      </c>
    </row>
    <row r="106" spans="1:9" x14ac:dyDescent="0.35">
      <c r="A106" s="5" t="s">
        <v>551</v>
      </c>
      <c r="B106" s="8" t="s">
        <v>253</v>
      </c>
      <c r="C106" s="16">
        <v>2035</v>
      </c>
      <c r="D106" s="16">
        <v>130</v>
      </c>
      <c r="E106" s="16">
        <v>600</v>
      </c>
      <c r="F106" s="16">
        <v>1305</v>
      </c>
      <c r="G106" s="17">
        <v>0.06</v>
      </c>
      <c r="H106" s="17">
        <v>0.3</v>
      </c>
      <c r="I106" s="18">
        <v>0.64</v>
      </c>
    </row>
    <row r="107" spans="1:9" x14ac:dyDescent="0.35">
      <c r="A107" s="5" t="s">
        <v>551</v>
      </c>
      <c r="B107" s="8" t="s">
        <v>254</v>
      </c>
      <c r="C107" s="16">
        <v>1595</v>
      </c>
      <c r="D107" s="16">
        <v>95</v>
      </c>
      <c r="E107" s="16">
        <v>470</v>
      </c>
      <c r="F107" s="16">
        <v>1025</v>
      </c>
      <c r="G107" s="17">
        <v>0.06</v>
      </c>
      <c r="H107" s="17">
        <v>0.3</v>
      </c>
      <c r="I107" s="18">
        <v>0.64</v>
      </c>
    </row>
    <row r="108" spans="1:9" x14ac:dyDescent="0.35">
      <c r="A108" s="29" t="s">
        <v>551</v>
      </c>
      <c r="B108" s="50" t="s">
        <v>255</v>
      </c>
      <c r="C108" s="30">
        <v>2170</v>
      </c>
      <c r="D108" s="30">
        <v>115</v>
      </c>
      <c r="E108" s="30">
        <v>615</v>
      </c>
      <c r="F108" s="30">
        <v>1445</v>
      </c>
      <c r="G108" s="31">
        <v>0.05</v>
      </c>
      <c r="H108" s="31">
        <v>0.28000000000000003</v>
      </c>
      <c r="I108" s="32">
        <v>0.67</v>
      </c>
    </row>
    <row r="109" spans="1:9" x14ac:dyDescent="0.35">
      <c r="A109" s="12" t="s">
        <v>217</v>
      </c>
      <c r="B109" s="45" t="s">
        <v>423</v>
      </c>
      <c r="C109" s="13">
        <v>350</v>
      </c>
      <c r="D109" s="13">
        <v>10</v>
      </c>
      <c r="E109" s="13">
        <v>150</v>
      </c>
      <c r="F109" s="13">
        <v>190</v>
      </c>
      <c r="G109" s="14">
        <v>0.03</v>
      </c>
      <c r="H109" s="14">
        <v>0.43</v>
      </c>
      <c r="I109" s="15">
        <v>0.54</v>
      </c>
    </row>
    <row r="110" spans="1:9" x14ac:dyDescent="0.35">
      <c r="A110" s="12" t="s">
        <v>217</v>
      </c>
      <c r="B110" s="45" t="s">
        <v>424</v>
      </c>
      <c r="C110" s="13">
        <v>40595</v>
      </c>
      <c r="D110" s="13">
        <v>455</v>
      </c>
      <c r="E110" s="13">
        <v>9805</v>
      </c>
      <c r="F110" s="13">
        <v>30335</v>
      </c>
      <c r="G110" s="14">
        <v>0.01</v>
      </c>
      <c r="H110" s="14">
        <v>0.24</v>
      </c>
      <c r="I110" s="15">
        <v>0.75</v>
      </c>
    </row>
    <row r="111" spans="1:9" x14ac:dyDescent="0.35">
      <c r="A111" s="12" t="s">
        <v>217</v>
      </c>
      <c r="B111" s="45" t="s">
        <v>425</v>
      </c>
      <c r="C111" s="13">
        <v>122930</v>
      </c>
      <c r="D111" s="13">
        <v>4200</v>
      </c>
      <c r="E111" s="13">
        <v>21470</v>
      </c>
      <c r="F111" s="13">
        <v>97260</v>
      </c>
      <c r="G111" s="14">
        <v>0.03</v>
      </c>
      <c r="H111" s="14">
        <v>0.17</v>
      </c>
      <c r="I111" s="15">
        <v>0.79</v>
      </c>
    </row>
    <row r="112" spans="1:9" x14ac:dyDescent="0.35">
      <c r="A112" s="23" t="s">
        <v>217</v>
      </c>
      <c r="B112" s="48" t="s">
        <v>426</v>
      </c>
      <c r="C112" s="24">
        <v>8005</v>
      </c>
      <c r="D112" s="24">
        <v>425</v>
      </c>
      <c r="E112" s="24">
        <v>1220</v>
      </c>
      <c r="F112" s="24">
        <v>6360</v>
      </c>
      <c r="G112" s="25">
        <v>0.05</v>
      </c>
      <c r="H112" s="25">
        <v>0.15</v>
      </c>
      <c r="I112" s="26">
        <v>0.79</v>
      </c>
    </row>
    <row r="113" spans="1:9" x14ac:dyDescent="0.35">
      <c r="A113" s="12" t="s">
        <v>550</v>
      </c>
      <c r="B113" s="45" t="s">
        <v>423</v>
      </c>
      <c r="C113" s="13">
        <v>105</v>
      </c>
      <c r="D113" s="13" t="s">
        <v>261</v>
      </c>
      <c r="E113" s="13">
        <v>10</v>
      </c>
      <c r="F113" s="13">
        <v>95</v>
      </c>
      <c r="G113" s="14" t="s">
        <v>261</v>
      </c>
      <c r="H113" s="14" t="s">
        <v>261</v>
      </c>
      <c r="I113" s="15">
        <v>0.9</v>
      </c>
    </row>
    <row r="114" spans="1:9" x14ac:dyDescent="0.35">
      <c r="A114" s="12" t="s">
        <v>550</v>
      </c>
      <c r="B114" s="45" t="s">
        <v>424</v>
      </c>
      <c r="C114" s="13">
        <v>31695</v>
      </c>
      <c r="D114" s="13">
        <v>275</v>
      </c>
      <c r="E114" s="13">
        <v>4295</v>
      </c>
      <c r="F114" s="13">
        <v>27130</v>
      </c>
      <c r="G114" s="14">
        <v>0.01</v>
      </c>
      <c r="H114" s="14">
        <v>0.14000000000000001</v>
      </c>
      <c r="I114" s="15">
        <v>0.86</v>
      </c>
    </row>
    <row r="115" spans="1:9" x14ac:dyDescent="0.35">
      <c r="A115" s="12" t="s">
        <v>550</v>
      </c>
      <c r="B115" s="45" t="s">
        <v>425</v>
      </c>
      <c r="C115" s="13">
        <v>94030</v>
      </c>
      <c r="D115" s="13">
        <v>3050</v>
      </c>
      <c r="E115" s="13">
        <v>10250</v>
      </c>
      <c r="F115" s="13">
        <v>80735</v>
      </c>
      <c r="G115" s="14">
        <v>0.03</v>
      </c>
      <c r="H115" s="14">
        <v>0.11</v>
      </c>
      <c r="I115" s="15">
        <v>0.86</v>
      </c>
    </row>
    <row r="116" spans="1:9" x14ac:dyDescent="0.35">
      <c r="A116" s="23" t="s">
        <v>550</v>
      </c>
      <c r="B116" s="48" t="s">
        <v>426</v>
      </c>
      <c r="C116" s="24">
        <v>5835</v>
      </c>
      <c r="D116" s="24">
        <v>310</v>
      </c>
      <c r="E116" s="24">
        <v>610</v>
      </c>
      <c r="F116" s="24">
        <v>4915</v>
      </c>
      <c r="G116" s="25">
        <v>0.05</v>
      </c>
      <c r="H116" s="25">
        <v>0.1</v>
      </c>
      <c r="I116" s="26">
        <v>0.84</v>
      </c>
    </row>
    <row r="117" spans="1:9" x14ac:dyDescent="0.35">
      <c r="A117" s="12" t="s">
        <v>551</v>
      </c>
      <c r="B117" s="45" t="s">
        <v>423</v>
      </c>
      <c r="C117" s="13">
        <v>245</v>
      </c>
      <c r="D117" s="13">
        <v>10</v>
      </c>
      <c r="E117" s="13">
        <v>140</v>
      </c>
      <c r="F117" s="13">
        <v>95</v>
      </c>
      <c r="G117" s="14">
        <v>0.04</v>
      </c>
      <c r="H117" s="14">
        <v>0.57999999999999996</v>
      </c>
      <c r="I117" s="15">
        <v>0.39</v>
      </c>
    </row>
    <row r="118" spans="1:9" x14ac:dyDescent="0.35">
      <c r="A118" s="12" t="s">
        <v>551</v>
      </c>
      <c r="B118" s="45" t="s">
        <v>424</v>
      </c>
      <c r="C118" s="13">
        <v>8895</v>
      </c>
      <c r="D118" s="13">
        <v>180</v>
      </c>
      <c r="E118" s="13">
        <v>5510</v>
      </c>
      <c r="F118" s="13">
        <v>3205</v>
      </c>
      <c r="G118" s="14">
        <v>0.02</v>
      </c>
      <c r="H118" s="14">
        <v>0.62</v>
      </c>
      <c r="I118" s="15">
        <v>0.36</v>
      </c>
    </row>
    <row r="119" spans="1:9" x14ac:dyDescent="0.35">
      <c r="A119" s="12" t="s">
        <v>551</v>
      </c>
      <c r="B119" s="45" t="s">
        <v>425</v>
      </c>
      <c r="C119" s="13">
        <v>28895</v>
      </c>
      <c r="D119" s="13">
        <v>1150</v>
      </c>
      <c r="E119" s="13">
        <v>11220</v>
      </c>
      <c r="F119" s="13">
        <v>16525</v>
      </c>
      <c r="G119" s="14">
        <v>0.04</v>
      </c>
      <c r="H119" s="14">
        <v>0.39</v>
      </c>
      <c r="I119" s="15">
        <v>0.56999999999999995</v>
      </c>
    </row>
    <row r="120" spans="1:9" x14ac:dyDescent="0.35">
      <c r="A120" s="12" t="s">
        <v>551</v>
      </c>
      <c r="B120" s="45" t="s">
        <v>426</v>
      </c>
      <c r="C120" s="13">
        <v>2170</v>
      </c>
      <c r="D120" s="13">
        <v>115</v>
      </c>
      <c r="E120" s="13">
        <v>615</v>
      </c>
      <c r="F120" s="13">
        <v>1445</v>
      </c>
      <c r="G120" s="14">
        <v>0.05</v>
      </c>
      <c r="H120" s="14">
        <v>0.28000000000000003</v>
      </c>
      <c r="I120" s="15">
        <v>0.67</v>
      </c>
    </row>
    <row r="121" spans="1:9" x14ac:dyDescent="0.35">
      <c r="A121" t="s">
        <v>38</v>
      </c>
      <c r="B121" t="s">
        <v>39</v>
      </c>
    </row>
    <row r="122" spans="1:9" x14ac:dyDescent="0.35">
      <c r="A122" t="s">
        <v>58</v>
      </c>
      <c r="B122" t="s">
        <v>59</v>
      </c>
    </row>
    <row r="123" spans="1:9" x14ac:dyDescent="0.35">
      <c r="A123" t="s">
        <v>128</v>
      </c>
      <c r="B123" t="s">
        <v>129</v>
      </c>
    </row>
    <row r="124" spans="1:9" x14ac:dyDescent="0.35">
      <c r="A124" t="s">
        <v>182</v>
      </c>
      <c r="B124" t="s">
        <v>183</v>
      </c>
    </row>
    <row r="125" spans="1:9" x14ac:dyDescent="0.35">
      <c r="A125" t="s">
        <v>184</v>
      </c>
      <c r="B125" t="s">
        <v>185</v>
      </c>
    </row>
    <row r="126" spans="1:9" x14ac:dyDescent="0.35">
      <c r="A126" t="s">
        <v>186</v>
      </c>
      <c r="B126" t="s">
        <v>187</v>
      </c>
    </row>
    <row r="127" spans="1:9" x14ac:dyDescent="0.35">
      <c r="A127" t="s">
        <v>188</v>
      </c>
      <c r="B127" t="s">
        <v>189</v>
      </c>
    </row>
    <row r="128" spans="1:9" x14ac:dyDescent="0.35">
      <c r="A128" t="s">
        <v>194</v>
      </c>
      <c r="B128" t="s">
        <v>195</v>
      </c>
    </row>
    <row r="129" spans="1:2" x14ac:dyDescent="0.35">
      <c r="A129" t="s">
        <v>196</v>
      </c>
      <c r="B129" t="s">
        <v>197</v>
      </c>
    </row>
  </sheetData>
  <conditionalFormatting sqref="G7:I120">
    <cfRule type="dataBar" priority="1">
      <dataBar>
        <cfvo type="num" val="0"/>
        <cfvo type="num" val="1"/>
        <color theme="7" tint="0.39997558519241921"/>
      </dataBar>
      <extLst>
        <ext xmlns:x14="http://schemas.microsoft.com/office/spreadsheetml/2009/9/main" uri="{B025F937-C7B1-47D3-B67F-A62EFF666E3E}">
          <x14:id>{E1F84D3D-6904-457C-AF04-BD0F4DC530A0}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1F84D3D-6904-457C-AF04-BD0F4DC530A0}">
            <x14:dataBar minLength="0" maxLength="100" gradient="0">
              <x14:cfvo type="num">
                <xm:f>0</xm:f>
              </x14:cfvo>
              <x14:cfvo type="num">
                <xm:f>1</xm:f>
              </x14:cfvo>
              <x14:negativeFillColor rgb="FFFF0000"/>
              <x14:axisColor rgb="FF000000"/>
            </x14:dataBar>
          </x14:cfRule>
          <xm:sqref>G7:I120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zoomScaleNormal="100" workbookViewId="0"/>
  </sheetViews>
  <sheetFormatPr defaultColWidth="11.1640625" defaultRowHeight="15.5" x14ac:dyDescent="0.35"/>
  <cols>
    <col min="1" max="1" width="23.6640625" customWidth="1"/>
    <col min="2" max="12" width="20.6640625" customWidth="1"/>
  </cols>
  <sheetData>
    <row r="1" spans="1:12" ht="19.5" x14ac:dyDescent="0.45">
      <c r="A1" s="2" t="s">
        <v>200</v>
      </c>
    </row>
    <row r="2" spans="1:12" x14ac:dyDescent="0.35">
      <c r="A2" t="s">
        <v>201</v>
      </c>
    </row>
    <row r="3" spans="1:12" x14ac:dyDescent="0.35">
      <c r="A3" t="s">
        <v>202</v>
      </c>
    </row>
    <row r="4" spans="1:12" x14ac:dyDescent="0.35">
      <c r="A4" t="s">
        <v>203</v>
      </c>
    </row>
    <row r="5" spans="1:12" x14ac:dyDescent="0.35">
      <c r="A5" t="s">
        <v>204</v>
      </c>
    </row>
    <row r="6" spans="1:12" ht="46.5" x14ac:dyDescent="0.35">
      <c r="A6" s="83" t="s">
        <v>205</v>
      </c>
      <c r="B6" s="84" t="s">
        <v>206</v>
      </c>
      <c r="C6" s="84" t="s">
        <v>207</v>
      </c>
      <c r="D6" s="84" t="s">
        <v>208</v>
      </c>
      <c r="E6" s="84" t="s">
        <v>209</v>
      </c>
      <c r="F6" s="84" t="s">
        <v>210</v>
      </c>
      <c r="G6" s="84" t="s">
        <v>211</v>
      </c>
      <c r="H6" s="84" t="s">
        <v>212</v>
      </c>
      <c r="I6" s="84" t="s">
        <v>213</v>
      </c>
      <c r="J6" s="84" t="s">
        <v>214</v>
      </c>
      <c r="K6" s="84" t="s">
        <v>215</v>
      </c>
      <c r="L6" s="85" t="s">
        <v>216</v>
      </c>
    </row>
    <row r="7" spans="1:12" x14ac:dyDescent="0.35">
      <c r="A7" s="23" t="s">
        <v>217</v>
      </c>
      <c r="B7" s="24">
        <v>340655</v>
      </c>
      <c r="C7" s="25">
        <v>1</v>
      </c>
      <c r="D7" s="24">
        <v>278780</v>
      </c>
      <c r="E7" s="25">
        <v>1</v>
      </c>
      <c r="F7" s="24">
        <v>313430</v>
      </c>
      <c r="G7" s="24">
        <v>148110</v>
      </c>
      <c r="H7" s="24">
        <v>153050</v>
      </c>
      <c r="I7" s="24">
        <v>12270</v>
      </c>
      <c r="J7" s="25">
        <v>0.47</v>
      </c>
      <c r="K7" s="25">
        <v>0.49</v>
      </c>
      <c r="L7" s="26">
        <v>0.04</v>
      </c>
    </row>
    <row r="8" spans="1:12" x14ac:dyDescent="0.35">
      <c r="A8" s="5" t="s">
        <v>218</v>
      </c>
      <c r="B8" s="16">
        <v>520</v>
      </c>
      <c r="C8" s="17">
        <v>0</v>
      </c>
      <c r="D8" s="16">
        <v>195</v>
      </c>
      <c r="E8" s="17">
        <v>0</v>
      </c>
      <c r="F8" s="16">
        <v>20</v>
      </c>
      <c r="G8" s="16">
        <v>5</v>
      </c>
      <c r="H8" s="16" t="s">
        <v>261</v>
      </c>
      <c r="I8" s="16">
        <v>10</v>
      </c>
      <c r="J8" s="17" t="s">
        <v>261</v>
      </c>
      <c r="K8" s="17" t="s">
        <v>261</v>
      </c>
      <c r="L8" s="18">
        <v>0.61</v>
      </c>
    </row>
    <row r="9" spans="1:12" x14ac:dyDescent="0.35">
      <c r="A9" s="5" t="s">
        <v>219</v>
      </c>
      <c r="B9" s="16">
        <v>765</v>
      </c>
      <c r="C9" s="17">
        <v>0</v>
      </c>
      <c r="D9" s="16">
        <v>405</v>
      </c>
      <c r="E9" s="17">
        <v>0</v>
      </c>
      <c r="F9" s="16">
        <v>60</v>
      </c>
      <c r="G9" s="16">
        <v>20</v>
      </c>
      <c r="H9" s="16">
        <v>5</v>
      </c>
      <c r="I9" s="16">
        <v>40</v>
      </c>
      <c r="J9" s="17">
        <v>0.3</v>
      </c>
      <c r="K9" s="17">
        <v>0.05</v>
      </c>
      <c r="L9" s="18">
        <v>0.65</v>
      </c>
    </row>
    <row r="10" spans="1:12" x14ac:dyDescent="0.35">
      <c r="A10" s="5" t="s">
        <v>220</v>
      </c>
      <c r="B10" s="16">
        <v>715</v>
      </c>
      <c r="C10" s="17">
        <v>0</v>
      </c>
      <c r="D10" s="16">
        <v>535</v>
      </c>
      <c r="E10" s="17">
        <v>0</v>
      </c>
      <c r="F10" s="16">
        <v>110</v>
      </c>
      <c r="G10" s="16">
        <v>60</v>
      </c>
      <c r="H10" s="16">
        <v>20</v>
      </c>
      <c r="I10" s="16">
        <v>30</v>
      </c>
      <c r="J10" s="17">
        <v>0.54</v>
      </c>
      <c r="K10" s="17">
        <v>0.18</v>
      </c>
      <c r="L10" s="18">
        <v>0.28000000000000003</v>
      </c>
    </row>
    <row r="11" spans="1:12" x14ac:dyDescent="0.35">
      <c r="A11" s="5" t="s">
        <v>221</v>
      </c>
      <c r="B11" s="16">
        <v>1645</v>
      </c>
      <c r="C11" s="17">
        <v>0</v>
      </c>
      <c r="D11" s="16">
        <v>935</v>
      </c>
      <c r="E11" s="17">
        <v>0</v>
      </c>
      <c r="F11" s="16">
        <v>260</v>
      </c>
      <c r="G11" s="16">
        <v>150</v>
      </c>
      <c r="H11" s="16">
        <v>45</v>
      </c>
      <c r="I11" s="16">
        <v>65</v>
      </c>
      <c r="J11" s="17">
        <v>0.56999999999999995</v>
      </c>
      <c r="K11" s="17">
        <v>0.18</v>
      </c>
      <c r="L11" s="18">
        <v>0.25</v>
      </c>
    </row>
    <row r="12" spans="1:12" x14ac:dyDescent="0.35">
      <c r="A12" s="5" t="s">
        <v>222</v>
      </c>
      <c r="B12" s="16">
        <v>3505</v>
      </c>
      <c r="C12" s="17">
        <v>0.01</v>
      </c>
      <c r="D12" s="16">
        <v>1985</v>
      </c>
      <c r="E12" s="17">
        <v>0.01</v>
      </c>
      <c r="F12" s="16">
        <v>505</v>
      </c>
      <c r="G12" s="16">
        <v>285</v>
      </c>
      <c r="H12" s="16">
        <v>135</v>
      </c>
      <c r="I12" s="16">
        <v>80</v>
      </c>
      <c r="J12" s="17">
        <v>0.56999999999999995</v>
      </c>
      <c r="K12" s="17">
        <v>0.27</v>
      </c>
      <c r="L12" s="18">
        <v>0.16</v>
      </c>
    </row>
    <row r="13" spans="1:12" x14ac:dyDescent="0.35">
      <c r="A13" s="5" t="s">
        <v>223</v>
      </c>
      <c r="B13" s="16">
        <v>8890</v>
      </c>
      <c r="C13" s="17">
        <v>0.03</v>
      </c>
      <c r="D13" s="16">
        <v>4950</v>
      </c>
      <c r="E13" s="17">
        <v>0.02</v>
      </c>
      <c r="F13" s="16">
        <v>1040</v>
      </c>
      <c r="G13" s="16">
        <v>645</v>
      </c>
      <c r="H13" s="16">
        <v>250</v>
      </c>
      <c r="I13" s="16">
        <v>145</v>
      </c>
      <c r="J13" s="17">
        <v>0.62</v>
      </c>
      <c r="K13" s="17">
        <v>0.24</v>
      </c>
      <c r="L13" s="18">
        <v>0.14000000000000001</v>
      </c>
    </row>
    <row r="14" spans="1:12" x14ac:dyDescent="0.35">
      <c r="A14" s="5" t="s">
        <v>224</v>
      </c>
      <c r="B14" s="16">
        <v>12750</v>
      </c>
      <c r="C14" s="17">
        <v>0.04</v>
      </c>
      <c r="D14" s="16">
        <v>8335</v>
      </c>
      <c r="E14" s="17">
        <v>0.03</v>
      </c>
      <c r="F14" s="16">
        <v>1440</v>
      </c>
      <c r="G14" s="16">
        <v>925</v>
      </c>
      <c r="H14" s="16">
        <v>330</v>
      </c>
      <c r="I14" s="16">
        <v>185</v>
      </c>
      <c r="J14" s="17">
        <v>0.64</v>
      </c>
      <c r="K14" s="17">
        <v>0.23</v>
      </c>
      <c r="L14" s="18">
        <v>0.13</v>
      </c>
    </row>
    <row r="15" spans="1:12" x14ac:dyDescent="0.35">
      <c r="A15" s="5" t="s">
        <v>225</v>
      </c>
      <c r="B15" s="16">
        <v>10565</v>
      </c>
      <c r="C15" s="17">
        <v>0.03</v>
      </c>
      <c r="D15" s="16">
        <v>8780</v>
      </c>
      <c r="E15" s="17">
        <v>0.03</v>
      </c>
      <c r="F15" s="16">
        <v>2290</v>
      </c>
      <c r="G15" s="16">
        <v>1365</v>
      </c>
      <c r="H15" s="16">
        <v>580</v>
      </c>
      <c r="I15" s="16">
        <v>340</v>
      </c>
      <c r="J15" s="17">
        <v>0.6</v>
      </c>
      <c r="K15" s="17">
        <v>0.25</v>
      </c>
      <c r="L15" s="18">
        <v>0.15</v>
      </c>
    </row>
    <row r="16" spans="1:12" x14ac:dyDescent="0.35">
      <c r="A16" s="5" t="s">
        <v>226</v>
      </c>
      <c r="B16" s="16">
        <v>9930</v>
      </c>
      <c r="C16" s="17">
        <v>0.03</v>
      </c>
      <c r="D16" s="16">
        <v>8680</v>
      </c>
      <c r="E16" s="17">
        <v>0.03</v>
      </c>
      <c r="F16" s="16">
        <v>3855</v>
      </c>
      <c r="G16" s="16">
        <v>2275</v>
      </c>
      <c r="H16" s="16">
        <v>1115</v>
      </c>
      <c r="I16" s="16">
        <v>465</v>
      </c>
      <c r="J16" s="17">
        <v>0.59</v>
      </c>
      <c r="K16" s="17">
        <v>0.28999999999999998</v>
      </c>
      <c r="L16" s="18">
        <v>0.12</v>
      </c>
    </row>
    <row r="17" spans="1:12" x14ac:dyDescent="0.35">
      <c r="A17" s="5" t="s">
        <v>227</v>
      </c>
      <c r="B17" s="16">
        <v>6535</v>
      </c>
      <c r="C17" s="17">
        <v>0.02</v>
      </c>
      <c r="D17" s="16">
        <v>7095</v>
      </c>
      <c r="E17" s="17">
        <v>0.03</v>
      </c>
      <c r="F17" s="16">
        <v>4580</v>
      </c>
      <c r="G17" s="16">
        <v>2615</v>
      </c>
      <c r="H17" s="16">
        <v>1590</v>
      </c>
      <c r="I17" s="16">
        <v>380</v>
      </c>
      <c r="J17" s="17">
        <v>0.56999999999999995</v>
      </c>
      <c r="K17" s="17">
        <v>0.35</v>
      </c>
      <c r="L17" s="18">
        <v>0.08</v>
      </c>
    </row>
    <row r="18" spans="1:12" x14ac:dyDescent="0.35">
      <c r="A18" s="5" t="s">
        <v>228</v>
      </c>
      <c r="B18" s="16">
        <v>9610</v>
      </c>
      <c r="C18" s="17">
        <v>0.03</v>
      </c>
      <c r="D18" s="16">
        <v>8070</v>
      </c>
      <c r="E18" s="17">
        <v>0.03</v>
      </c>
      <c r="F18" s="16">
        <v>5940</v>
      </c>
      <c r="G18" s="16">
        <v>3310</v>
      </c>
      <c r="H18" s="16">
        <v>2240</v>
      </c>
      <c r="I18" s="16">
        <v>390</v>
      </c>
      <c r="J18" s="17">
        <v>0.56000000000000005</v>
      </c>
      <c r="K18" s="17">
        <v>0.38</v>
      </c>
      <c r="L18" s="18">
        <v>7.0000000000000007E-2</v>
      </c>
    </row>
    <row r="19" spans="1:12" x14ac:dyDescent="0.35">
      <c r="A19" s="5" t="s">
        <v>229</v>
      </c>
      <c r="B19" s="16">
        <v>10285</v>
      </c>
      <c r="C19" s="17">
        <v>0.03</v>
      </c>
      <c r="D19" s="16">
        <v>8700</v>
      </c>
      <c r="E19" s="17">
        <v>0.03</v>
      </c>
      <c r="F19" s="16">
        <v>7115</v>
      </c>
      <c r="G19" s="16">
        <v>3920</v>
      </c>
      <c r="H19" s="16">
        <v>2685</v>
      </c>
      <c r="I19" s="16">
        <v>510</v>
      </c>
      <c r="J19" s="17">
        <v>0.55000000000000004</v>
      </c>
      <c r="K19" s="17">
        <v>0.38</v>
      </c>
      <c r="L19" s="18">
        <v>7.0000000000000007E-2</v>
      </c>
    </row>
    <row r="20" spans="1:12" x14ac:dyDescent="0.35">
      <c r="A20" s="5" t="s">
        <v>230</v>
      </c>
      <c r="B20" s="16">
        <v>11895</v>
      </c>
      <c r="C20" s="17">
        <v>0.03</v>
      </c>
      <c r="D20" s="16">
        <v>10095</v>
      </c>
      <c r="E20" s="17">
        <v>0.04</v>
      </c>
      <c r="F20" s="16">
        <v>8760</v>
      </c>
      <c r="G20" s="16">
        <v>4880</v>
      </c>
      <c r="H20" s="16">
        <v>3315</v>
      </c>
      <c r="I20" s="16">
        <v>565</v>
      </c>
      <c r="J20" s="17">
        <v>0.56000000000000005</v>
      </c>
      <c r="K20" s="17">
        <v>0.38</v>
      </c>
      <c r="L20" s="18">
        <v>0.06</v>
      </c>
    </row>
    <row r="21" spans="1:12" x14ac:dyDescent="0.35">
      <c r="A21" s="5" t="s">
        <v>231</v>
      </c>
      <c r="B21" s="16">
        <v>9170</v>
      </c>
      <c r="C21" s="17">
        <v>0.03</v>
      </c>
      <c r="D21" s="16">
        <v>8385</v>
      </c>
      <c r="E21" s="17">
        <v>0.03</v>
      </c>
      <c r="F21" s="16">
        <v>6950</v>
      </c>
      <c r="G21" s="16">
        <v>3835</v>
      </c>
      <c r="H21" s="16">
        <v>2675</v>
      </c>
      <c r="I21" s="16">
        <v>435</v>
      </c>
      <c r="J21" s="17">
        <v>0.55000000000000004</v>
      </c>
      <c r="K21" s="17">
        <v>0.39</v>
      </c>
      <c r="L21" s="18">
        <v>0.06</v>
      </c>
    </row>
    <row r="22" spans="1:12" x14ac:dyDescent="0.35">
      <c r="A22" s="5" t="s">
        <v>232</v>
      </c>
      <c r="B22" s="16">
        <v>10265</v>
      </c>
      <c r="C22" s="17">
        <v>0.03</v>
      </c>
      <c r="D22" s="16">
        <v>8760</v>
      </c>
      <c r="E22" s="17">
        <v>0.03</v>
      </c>
      <c r="F22" s="16">
        <v>9495</v>
      </c>
      <c r="G22" s="16">
        <v>5165</v>
      </c>
      <c r="H22" s="16">
        <v>3875</v>
      </c>
      <c r="I22" s="16">
        <v>460</v>
      </c>
      <c r="J22" s="17">
        <v>0.54</v>
      </c>
      <c r="K22" s="17">
        <v>0.41</v>
      </c>
      <c r="L22" s="18">
        <v>0.05</v>
      </c>
    </row>
    <row r="23" spans="1:12" x14ac:dyDescent="0.35">
      <c r="A23" s="5" t="s">
        <v>233</v>
      </c>
      <c r="B23" s="16">
        <v>10100</v>
      </c>
      <c r="C23" s="17">
        <v>0.03</v>
      </c>
      <c r="D23" s="16">
        <v>8580</v>
      </c>
      <c r="E23" s="17">
        <v>0.03</v>
      </c>
      <c r="F23" s="16">
        <v>12770</v>
      </c>
      <c r="G23" s="16">
        <v>6650</v>
      </c>
      <c r="H23" s="16">
        <v>5550</v>
      </c>
      <c r="I23" s="16">
        <v>565</v>
      </c>
      <c r="J23" s="17">
        <v>0.52</v>
      </c>
      <c r="K23" s="17">
        <v>0.43</v>
      </c>
      <c r="L23" s="18">
        <v>0.04</v>
      </c>
    </row>
    <row r="24" spans="1:12" x14ac:dyDescent="0.35">
      <c r="A24" s="5" t="s">
        <v>234</v>
      </c>
      <c r="B24" s="16">
        <v>10160</v>
      </c>
      <c r="C24" s="17">
        <v>0.03</v>
      </c>
      <c r="D24" s="16">
        <v>8905</v>
      </c>
      <c r="E24" s="17">
        <v>0.03</v>
      </c>
      <c r="F24" s="16">
        <v>11005</v>
      </c>
      <c r="G24" s="16">
        <v>5710</v>
      </c>
      <c r="H24" s="16">
        <v>4840</v>
      </c>
      <c r="I24" s="16">
        <v>455</v>
      </c>
      <c r="J24" s="17">
        <v>0.52</v>
      </c>
      <c r="K24" s="17">
        <v>0.44</v>
      </c>
      <c r="L24" s="18">
        <v>0.04</v>
      </c>
    </row>
    <row r="25" spans="1:12" x14ac:dyDescent="0.35">
      <c r="A25" s="5" t="s">
        <v>235</v>
      </c>
      <c r="B25" s="16">
        <v>10910</v>
      </c>
      <c r="C25" s="17">
        <v>0.03</v>
      </c>
      <c r="D25" s="16">
        <v>8990</v>
      </c>
      <c r="E25" s="17">
        <v>0.03</v>
      </c>
      <c r="F25" s="16">
        <v>13225</v>
      </c>
      <c r="G25" s="16">
        <v>6995</v>
      </c>
      <c r="H25" s="16">
        <v>5695</v>
      </c>
      <c r="I25" s="16">
        <v>535</v>
      </c>
      <c r="J25" s="17">
        <v>0.53</v>
      </c>
      <c r="K25" s="17">
        <v>0.43</v>
      </c>
      <c r="L25" s="18">
        <v>0.04</v>
      </c>
    </row>
    <row r="26" spans="1:12" x14ac:dyDescent="0.35">
      <c r="A26" s="5" t="s">
        <v>236</v>
      </c>
      <c r="B26" s="16">
        <v>9935</v>
      </c>
      <c r="C26" s="17">
        <v>0.03</v>
      </c>
      <c r="D26" s="16">
        <v>8365</v>
      </c>
      <c r="E26" s="17">
        <v>0.03</v>
      </c>
      <c r="F26" s="16">
        <v>11415</v>
      </c>
      <c r="G26" s="16">
        <v>6015</v>
      </c>
      <c r="H26" s="16">
        <v>5040</v>
      </c>
      <c r="I26" s="16">
        <v>360</v>
      </c>
      <c r="J26" s="17">
        <v>0.53</v>
      </c>
      <c r="K26" s="17">
        <v>0.44</v>
      </c>
      <c r="L26" s="18">
        <v>0.03</v>
      </c>
    </row>
    <row r="27" spans="1:12" x14ac:dyDescent="0.35">
      <c r="A27" s="5" t="s">
        <v>237</v>
      </c>
      <c r="B27" s="16">
        <v>10375</v>
      </c>
      <c r="C27" s="17">
        <v>0.03</v>
      </c>
      <c r="D27" s="16">
        <v>8740</v>
      </c>
      <c r="E27" s="17">
        <v>0.03</v>
      </c>
      <c r="F27" s="16">
        <v>11765</v>
      </c>
      <c r="G27" s="16">
        <v>6150</v>
      </c>
      <c r="H27" s="16">
        <v>5140</v>
      </c>
      <c r="I27" s="16">
        <v>475</v>
      </c>
      <c r="J27" s="17">
        <v>0.52</v>
      </c>
      <c r="K27" s="17">
        <v>0.44</v>
      </c>
      <c r="L27" s="18">
        <v>0.04</v>
      </c>
    </row>
    <row r="28" spans="1:12" x14ac:dyDescent="0.35">
      <c r="A28" s="5" t="s">
        <v>238</v>
      </c>
      <c r="B28" s="16">
        <v>9980</v>
      </c>
      <c r="C28" s="17">
        <v>0.03</v>
      </c>
      <c r="D28" s="16">
        <v>8745</v>
      </c>
      <c r="E28" s="17">
        <v>0.03</v>
      </c>
      <c r="F28" s="16">
        <v>15035</v>
      </c>
      <c r="G28" s="16">
        <v>7640</v>
      </c>
      <c r="H28" s="16">
        <v>6795</v>
      </c>
      <c r="I28" s="16">
        <v>595</v>
      </c>
      <c r="J28" s="17">
        <v>0.51</v>
      </c>
      <c r="K28" s="17">
        <v>0.45</v>
      </c>
      <c r="L28" s="18">
        <v>0.04</v>
      </c>
    </row>
    <row r="29" spans="1:12" x14ac:dyDescent="0.35">
      <c r="A29" s="5" t="s">
        <v>239</v>
      </c>
      <c r="B29" s="16">
        <v>7090</v>
      </c>
      <c r="C29" s="17">
        <v>0.02</v>
      </c>
      <c r="D29" s="16">
        <v>6665</v>
      </c>
      <c r="E29" s="17">
        <v>0.02</v>
      </c>
      <c r="F29" s="16">
        <v>11295</v>
      </c>
      <c r="G29" s="16">
        <v>5325</v>
      </c>
      <c r="H29" s="16">
        <v>5640</v>
      </c>
      <c r="I29" s="16">
        <v>325</v>
      </c>
      <c r="J29" s="17">
        <v>0.47</v>
      </c>
      <c r="K29" s="17">
        <v>0.5</v>
      </c>
      <c r="L29" s="18">
        <v>0.03</v>
      </c>
    </row>
    <row r="30" spans="1:12" x14ac:dyDescent="0.35">
      <c r="A30" s="5" t="s">
        <v>240</v>
      </c>
      <c r="B30" s="16">
        <v>11350</v>
      </c>
      <c r="C30" s="17">
        <v>0.03</v>
      </c>
      <c r="D30" s="16">
        <v>8625</v>
      </c>
      <c r="E30" s="17">
        <v>0.03</v>
      </c>
      <c r="F30" s="16">
        <v>13665</v>
      </c>
      <c r="G30" s="16">
        <v>6290</v>
      </c>
      <c r="H30" s="16">
        <v>6925</v>
      </c>
      <c r="I30" s="16">
        <v>450</v>
      </c>
      <c r="J30" s="17">
        <v>0.46</v>
      </c>
      <c r="K30" s="17">
        <v>0.51</v>
      </c>
      <c r="L30" s="18">
        <v>0.03</v>
      </c>
    </row>
    <row r="31" spans="1:12" x14ac:dyDescent="0.35">
      <c r="A31" s="5" t="s">
        <v>241</v>
      </c>
      <c r="B31" s="16">
        <v>11605</v>
      </c>
      <c r="C31" s="17">
        <v>0.03</v>
      </c>
      <c r="D31" s="16">
        <v>9070</v>
      </c>
      <c r="E31" s="17">
        <v>0.03</v>
      </c>
      <c r="F31" s="16">
        <v>12210</v>
      </c>
      <c r="G31" s="16">
        <v>6090</v>
      </c>
      <c r="H31" s="16">
        <v>5560</v>
      </c>
      <c r="I31" s="16">
        <v>560</v>
      </c>
      <c r="J31" s="17">
        <v>0.5</v>
      </c>
      <c r="K31" s="17">
        <v>0.46</v>
      </c>
      <c r="L31" s="18">
        <v>0.05</v>
      </c>
    </row>
    <row r="32" spans="1:12" x14ac:dyDescent="0.35">
      <c r="A32" s="5" t="s">
        <v>242</v>
      </c>
      <c r="B32" s="16">
        <v>11460</v>
      </c>
      <c r="C32" s="17">
        <v>0.03</v>
      </c>
      <c r="D32" s="16">
        <v>9130</v>
      </c>
      <c r="E32" s="17">
        <v>0.03</v>
      </c>
      <c r="F32" s="16">
        <v>10060</v>
      </c>
      <c r="G32" s="16">
        <v>4620</v>
      </c>
      <c r="H32" s="16">
        <v>4995</v>
      </c>
      <c r="I32" s="16">
        <v>450</v>
      </c>
      <c r="J32" s="17">
        <v>0.46</v>
      </c>
      <c r="K32" s="17">
        <v>0.5</v>
      </c>
      <c r="L32" s="18">
        <v>0.04</v>
      </c>
    </row>
    <row r="33" spans="1:12" x14ac:dyDescent="0.35">
      <c r="A33" s="5" t="s">
        <v>243</v>
      </c>
      <c r="B33" s="16">
        <v>11835</v>
      </c>
      <c r="C33" s="17">
        <v>0.03</v>
      </c>
      <c r="D33" s="16">
        <v>9835</v>
      </c>
      <c r="E33" s="17">
        <v>0.04</v>
      </c>
      <c r="F33" s="16">
        <v>9735</v>
      </c>
      <c r="G33" s="16">
        <v>4165</v>
      </c>
      <c r="H33" s="16">
        <v>5290</v>
      </c>
      <c r="I33" s="16">
        <v>280</v>
      </c>
      <c r="J33" s="17">
        <v>0.43</v>
      </c>
      <c r="K33" s="17">
        <v>0.54</v>
      </c>
      <c r="L33" s="18">
        <v>0.03</v>
      </c>
    </row>
    <row r="34" spans="1:12" x14ac:dyDescent="0.35">
      <c r="A34" s="5" t="s">
        <v>244</v>
      </c>
      <c r="B34" s="16">
        <v>10715</v>
      </c>
      <c r="C34" s="17">
        <v>0.03</v>
      </c>
      <c r="D34" s="16">
        <v>9085</v>
      </c>
      <c r="E34" s="17">
        <v>0.03</v>
      </c>
      <c r="F34" s="16">
        <v>10460</v>
      </c>
      <c r="G34" s="16">
        <v>4395</v>
      </c>
      <c r="H34" s="16">
        <v>5760</v>
      </c>
      <c r="I34" s="16">
        <v>305</v>
      </c>
      <c r="J34" s="17">
        <v>0.42</v>
      </c>
      <c r="K34" s="17">
        <v>0.55000000000000004</v>
      </c>
      <c r="L34" s="18">
        <v>0.03</v>
      </c>
    </row>
    <row r="35" spans="1:12" x14ac:dyDescent="0.35">
      <c r="A35" s="5" t="s">
        <v>245</v>
      </c>
      <c r="B35" s="16">
        <v>9335</v>
      </c>
      <c r="C35" s="17">
        <v>0.03</v>
      </c>
      <c r="D35" s="16">
        <v>8225</v>
      </c>
      <c r="E35" s="17">
        <v>0.03</v>
      </c>
      <c r="F35" s="16">
        <v>10750</v>
      </c>
      <c r="G35" s="16">
        <v>4380</v>
      </c>
      <c r="H35" s="16">
        <v>6025</v>
      </c>
      <c r="I35" s="16">
        <v>345</v>
      </c>
      <c r="J35" s="17">
        <v>0.41</v>
      </c>
      <c r="K35" s="17">
        <v>0.56000000000000005</v>
      </c>
      <c r="L35" s="18">
        <v>0.03</v>
      </c>
    </row>
    <row r="36" spans="1:12" x14ac:dyDescent="0.35">
      <c r="A36" s="5" t="s">
        <v>246</v>
      </c>
      <c r="B36" s="16">
        <v>10220</v>
      </c>
      <c r="C36" s="17">
        <v>0.03</v>
      </c>
      <c r="D36" s="16">
        <v>8495</v>
      </c>
      <c r="E36" s="17">
        <v>0.03</v>
      </c>
      <c r="F36" s="16">
        <v>11215</v>
      </c>
      <c r="G36" s="16">
        <v>4560</v>
      </c>
      <c r="H36" s="16">
        <v>6290</v>
      </c>
      <c r="I36" s="16">
        <v>365</v>
      </c>
      <c r="J36" s="17">
        <v>0.41</v>
      </c>
      <c r="K36" s="17">
        <v>0.56000000000000005</v>
      </c>
      <c r="L36" s="18">
        <v>0.03</v>
      </c>
    </row>
    <row r="37" spans="1:12" x14ac:dyDescent="0.35">
      <c r="A37" s="5" t="s">
        <v>247</v>
      </c>
      <c r="B37" s="16">
        <v>11035</v>
      </c>
      <c r="C37" s="17">
        <v>0.03</v>
      </c>
      <c r="D37" s="16">
        <v>8550</v>
      </c>
      <c r="E37" s="17">
        <v>0.03</v>
      </c>
      <c r="F37" s="16">
        <v>10770</v>
      </c>
      <c r="G37" s="16">
        <v>4625</v>
      </c>
      <c r="H37" s="16">
        <v>5825</v>
      </c>
      <c r="I37" s="16">
        <v>320</v>
      </c>
      <c r="J37" s="17">
        <v>0.43</v>
      </c>
      <c r="K37" s="17">
        <v>0.54</v>
      </c>
      <c r="L37" s="18">
        <v>0.03</v>
      </c>
    </row>
    <row r="38" spans="1:12" x14ac:dyDescent="0.35">
      <c r="A38" s="5" t="s">
        <v>248</v>
      </c>
      <c r="B38" s="16">
        <v>10085</v>
      </c>
      <c r="C38" s="17">
        <v>0.03</v>
      </c>
      <c r="D38" s="16">
        <v>8295</v>
      </c>
      <c r="E38" s="17">
        <v>0.03</v>
      </c>
      <c r="F38" s="16">
        <v>10560</v>
      </c>
      <c r="G38" s="16">
        <v>4435</v>
      </c>
      <c r="H38" s="16">
        <v>5850</v>
      </c>
      <c r="I38" s="16">
        <v>275</v>
      </c>
      <c r="J38" s="17">
        <v>0.42</v>
      </c>
      <c r="K38" s="17">
        <v>0.55000000000000004</v>
      </c>
      <c r="L38" s="18">
        <v>0.03</v>
      </c>
    </row>
    <row r="39" spans="1:12" x14ac:dyDescent="0.35">
      <c r="A39" s="5" t="s">
        <v>249</v>
      </c>
      <c r="B39" s="16">
        <v>10005</v>
      </c>
      <c r="C39" s="17">
        <v>0.03</v>
      </c>
      <c r="D39" s="16">
        <v>8380</v>
      </c>
      <c r="E39" s="17">
        <v>0.03</v>
      </c>
      <c r="F39" s="16">
        <v>11935</v>
      </c>
      <c r="G39" s="16">
        <v>5095</v>
      </c>
      <c r="H39" s="16">
        <v>6545</v>
      </c>
      <c r="I39" s="16">
        <v>295</v>
      </c>
      <c r="J39" s="17">
        <v>0.43</v>
      </c>
      <c r="K39" s="17">
        <v>0.55000000000000004</v>
      </c>
      <c r="L39" s="18">
        <v>0.02</v>
      </c>
    </row>
    <row r="40" spans="1:12" x14ac:dyDescent="0.35">
      <c r="A40" s="5" t="s">
        <v>250</v>
      </c>
      <c r="B40" s="16">
        <v>9590</v>
      </c>
      <c r="C40" s="17">
        <v>0.03</v>
      </c>
      <c r="D40" s="16">
        <v>7690</v>
      </c>
      <c r="E40" s="17">
        <v>0.03</v>
      </c>
      <c r="F40" s="16">
        <v>12110</v>
      </c>
      <c r="G40" s="16">
        <v>5055</v>
      </c>
      <c r="H40" s="16">
        <v>6770</v>
      </c>
      <c r="I40" s="16">
        <v>285</v>
      </c>
      <c r="J40" s="17">
        <v>0.42</v>
      </c>
      <c r="K40" s="17">
        <v>0.56000000000000005</v>
      </c>
      <c r="L40" s="18">
        <v>0.02</v>
      </c>
    </row>
    <row r="41" spans="1:12" x14ac:dyDescent="0.35">
      <c r="A41" s="5" t="s">
        <v>251</v>
      </c>
      <c r="B41" s="16">
        <v>7030</v>
      </c>
      <c r="C41" s="17">
        <v>0.02</v>
      </c>
      <c r="D41" s="16">
        <v>6190</v>
      </c>
      <c r="E41" s="17">
        <v>0.02</v>
      </c>
      <c r="F41" s="16">
        <v>10105</v>
      </c>
      <c r="G41" s="16">
        <v>4380</v>
      </c>
      <c r="H41" s="16">
        <v>5555</v>
      </c>
      <c r="I41" s="16">
        <v>170</v>
      </c>
      <c r="J41" s="17">
        <v>0.43</v>
      </c>
      <c r="K41" s="17">
        <v>0.55000000000000004</v>
      </c>
      <c r="L41" s="18">
        <v>0.02</v>
      </c>
    </row>
    <row r="42" spans="1:12" x14ac:dyDescent="0.35">
      <c r="A42" s="5" t="s">
        <v>252</v>
      </c>
      <c r="B42" s="16">
        <v>10880</v>
      </c>
      <c r="C42" s="17">
        <v>0.03</v>
      </c>
      <c r="D42" s="16">
        <v>8110</v>
      </c>
      <c r="E42" s="17">
        <v>0.03</v>
      </c>
      <c r="F42" s="16">
        <v>10640</v>
      </c>
      <c r="G42" s="16">
        <v>4115</v>
      </c>
      <c r="H42" s="16">
        <v>6285</v>
      </c>
      <c r="I42" s="16">
        <v>240</v>
      </c>
      <c r="J42" s="17">
        <v>0.39</v>
      </c>
      <c r="K42" s="17">
        <v>0.59</v>
      </c>
      <c r="L42" s="18">
        <v>0.02</v>
      </c>
    </row>
    <row r="43" spans="1:12" x14ac:dyDescent="0.35">
      <c r="A43" s="5" t="s">
        <v>253</v>
      </c>
      <c r="B43" s="16">
        <v>10520</v>
      </c>
      <c r="C43" s="17">
        <v>0.03</v>
      </c>
      <c r="D43" s="16">
        <v>8070</v>
      </c>
      <c r="E43" s="17">
        <v>0.03</v>
      </c>
      <c r="F43" s="16">
        <v>10285</v>
      </c>
      <c r="G43" s="16">
        <v>4185</v>
      </c>
      <c r="H43" s="16">
        <v>5900</v>
      </c>
      <c r="I43" s="16">
        <v>200</v>
      </c>
      <c r="J43" s="17">
        <v>0.41</v>
      </c>
      <c r="K43" s="17">
        <v>0.56999999999999995</v>
      </c>
      <c r="L43" s="18">
        <v>0.02</v>
      </c>
    </row>
    <row r="44" spans="1:12" x14ac:dyDescent="0.35">
      <c r="A44" s="5" t="s">
        <v>254</v>
      </c>
      <c r="B44" s="16">
        <v>11190</v>
      </c>
      <c r="C44" s="17">
        <v>0.03</v>
      </c>
      <c r="D44" s="16">
        <v>9195</v>
      </c>
      <c r="E44" s="17">
        <v>0.03</v>
      </c>
      <c r="F44" s="16">
        <v>10210</v>
      </c>
      <c r="G44" s="16">
        <v>4200</v>
      </c>
      <c r="H44" s="16">
        <v>5825</v>
      </c>
      <c r="I44" s="16">
        <v>185</v>
      </c>
      <c r="J44" s="17">
        <v>0.41</v>
      </c>
      <c r="K44" s="17">
        <v>0.56999999999999995</v>
      </c>
      <c r="L44" s="18">
        <v>0.02</v>
      </c>
    </row>
    <row r="45" spans="1:12" x14ac:dyDescent="0.35">
      <c r="A45" s="5" t="s">
        <v>255</v>
      </c>
      <c r="B45" s="16">
        <v>8190</v>
      </c>
      <c r="C45" s="17">
        <v>0.02</v>
      </c>
      <c r="D45" s="16">
        <v>6930</v>
      </c>
      <c r="E45" s="17">
        <v>0.02</v>
      </c>
      <c r="F45" s="16">
        <v>9810</v>
      </c>
      <c r="G45" s="16">
        <v>3570</v>
      </c>
      <c r="H45" s="16">
        <v>6115</v>
      </c>
      <c r="I45" s="16">
        <v>125</v>
      </c>
      <c r="J45" s="17">
        <v>0.36</v>
      </c>
      <c r="K45" s="17">
        <v>0.62</v>
      </c>
      <c r="L45" s="18">
        <v>0.01</v>
      </c>
    </row>
    <row r="46" spans="1:12" x14ac:dyDescent="0.35">
      <c r="A46" s="19" t="s">
        <v>256</v>
      </c>
      <c r="B46" s="20">
        <v>520</v>
      </c>
      <c r="C46" s="21">
        <v>0</v>
      </c>
      <c r="D46" s="20">
        <v>195</v>
      </c>
      <c r="E46" s="21">
        <v>0</v>
      </c>
      <c r="F46" s="20">
        <v>20</v>
      </c>
      <c r="G46" s="20">
        <v>5</v>
      </c>
      <c r="H46" s="20" t="s">
        <v>261</v>
      </c>
      <c r="I46" s="20">
        <v>10</v>
      </c>
      <c r="J46" s="21" t="s">
        <v>261</v>
      </c>
      <c r="K46" s="21" t="s">
        <v>261</v>
      </c>
      <c r="L46" s="22">
        <v>0.61</v>
      </c>
    </row>
    <row r="47" spans="1:12" x14ac:dyDescent="0.35">
      <c r="A47" s="12" t="s">
        <v>257</v>
      </c>
      <c r="B47" s="13">
        <v>87095</v>
      </c>
      <c r="C47" s="14">
        <v>0.26</v>
      </c>
      <c r="D47" s="13">
        <v>68570</v>
      </c>
      <c r="E47" s="14">
        <v>0.25</v>
      </c>
      <c r="F47" s="13">
        <v>35955</v>
      </c>
      <c r="G47" s="13">
        <v>20455</v>
      </c>
      <c r="H47" s="13">
        <v>12305</v>
      </c>
      <c r="I47" s="13">
        <v>3195</v>
      </c>
      <c r="J47" s="14">
        <v>0.56999999999999995</v>
      </c>
      <c r="K47" s="14">
        <v>0.34</v>
      </c>
      <c r="L47" s="15">
        <v>0.09</v>
      </c>
    </row>
    <row r="48" spans="1:12" x14ac:dyDescent="0.35">
      <c r="A48" s="12" t="s">
        <v>258</v>
      </c>
      <c r="B48" s="13">
        <v>122405</v>
      </c>
      <c r="C48" s="14">
        <v>0.36</v>
      </c>
      <c r="D48" s="13">
        <v>102960</v>
      </c>
      <c r="E48" s="14">
        <v>0.37</v>
      </c>
      <c r="F48" s="13">
        <v>138880</v>
      </c>
      <c r="G48" s="13">
        <v>70490</v>
      </c>
      <c r="H48" s="13">
        <v>62725</v>
      </c>
      <c r="I48" s="13">
        <v>5670</v>
      </c>
      <c r="J48" s="14">
        <v>0.51</v>
      </c>
      <c r="K48" s="14">
        <v>0.45</v>
      </c>
      <c r="L48" s="15">
        <v>0.04</v>
      </c>
    </row>
    <row r="49" spans="1:12" x14ac:dyDescent="0.35">
      <c r="A49" s="12" t="s">
        <v>259</v>
      </c>
      <c r="B49" s="13">
        <v>122445</v>
      </c>
      <c r="C49" s="14">
        <v>0.36</v>
      </c>
      <c r="D49" s="13">
        <v>100120</v>
      </c>
      <c r="E49" s="14">
        <v>0.36</v>
      </c>
      <c r="F49" s="13">
        <v>128765</v>
      </c>
      <c r="G49" s="13">
        <v>53590</v>
      </c>
      <c r="H49" s="13">
        <v>71905</v>
      </c>
      <c r="I49" s="13">
        <v>3275</v>
      </c>
      <c r="J49" s="14">
        <v>0.42</v>
      </c>
      <c r="K49" s="14">
        <v>0.56000000000000005</v>
      </c>
      <c r="L49" s="15">
        <v>0.03</v>
      </c>
    </row>
    <row r="50" spans="1:12" x14ac:dyDescent="0.35">
      <c r="A50" s="12" t="s">
        <v>260</v>
      </c>
      <c r="B50" s="13">
        <v>8190</v>
      </c>
      <c r="C50" s="14">
        <v>0.02</v>
      </c>
      <c r="D50" s="13">
        <v>6930</v>
      </c>
      <c r="E50" s="14">
        <v>0.02</v>
      </c>
      <c r="F50" s="13">
        <v>9810</v>
      </c>
      <c r="G50" s="13">
        <v>3570</v>
      </c>
      <c r="H50" s="13">
        <v>6115</v>
      </c>
      <c r="I50" s="13">
        <v>125</v>
      </c>
      <c r="J50" s="14">
        <v>0.36</v>
      </c>
      <c r="K50" s="14">
        <v>0.62</v>
      </c>
      <c r="L50" s="15">
        <v>0.01</v>
      </c>
    </row>
    <row r="51" spans="1:12" x14ac:dyDescent="0.35">
      <c r="A51" t="s">
        <v>38</v>
      </c>
      <c r="B51" t="s">
        <v>39</v>
      </c>
    </row>
    <row r="52" spans="1:12" x14ac:dyDescent="0.35">
      <c r="A52" t="s">
        <v>40</v>
      </c>
      <c r="B52" t="s">
        <v>41</v>
      </c>
    </row>
    <row r="53" spans="1:12" x14ac:dyDescent="0.35">
      <c r="A53" t="s">
        <v>42</v>
      </c>
      <c r="B53" t="s">
        <v>43</v>
      </c>
    </row>
    <row r="54" spans="1:12" x14ac:dyDescent="0.35">
      <c r="A54" t="s">
        <v>44</v>
      </c>
      <c r="B54" t="s">
        <v>45</v>
      </c>
    </row>
    <row r="55" spans="1:12" x14ac:dyDescent="0.35">
      <c r="A55" t="s">
        <v>46</v>
      </c>
      <c r="B55" t="s">
        <v>47</v>
      </c>
    </row>
    <row r="56" spans="1:12" x14ac:dyDescent="0.35">
      <c r="A56" t="s">
        <v>48</v>
      </c>
      <c r="B56" t="s">
        <v>49</v>
      </c>
    </row>
    <row r="57" spans="1:12" x14ac:dyDescent="0.35">
      <c r="A57" t="s">
        <v>50</v>
      </c>
      <c r="B57" t="s">
        <v>51</v>
      </c>
    </row>
    <row r="58" spans="1:12" x14ac:dyDescent="0.35">
      <c r="A58" t="s">
        <v>52</v>
      </c>
      <c r="B58" t="s">
        <v>53</v>
      </c>
    </row>
    <row r="59" spans="1:12" x14ac:dyDescent="0.35">
      <c r="A59" t="s">
        <v>54</v>
      </c>
      <c r="B59" t="s">
        <v>55</v>
      </c>
    </row>
    <row r="60" spans="1:12" x14ac:dyDescent="0.35">
      <c r="A60" t="s">
        <v>56</v>
      </c>
      <c r="B60" t="s">
        <v>57</v>
      </c>
    </row>
    <row r="61" spans="1:12" x14ac:dyDescent="0.35">
      <c r="A61" t="s">
        <v>58</v>
      </c>
      <c r="B61" t="s">
        <v>59</v>
      </c>
    </row>
    <row r="62" spans="1:12" x14ac:dyDescent="0.35">
      <c r="A62" t="s">
        <v>180</v>
      </c>
      <c r="B62" t="s">
        <v>181</v>
      </c>
    </row>
  </sheetData>
  <conditionalFormatting sqref="C7:C50">
    <cfRule type="dataBar" priority="2">
      <dataBar>
        <cfvo type="num" val="0"/>
        <cfvo type="num" val="1"/>
        <color theme="7" tint="0.39997558519241921"/>
      </dataBar>
      <extLst>
        <ext xmlns:x14="http://schemas.microsoft.com/office/spreadsheetml/2009/9/main" uri="{B025F937-C7B1-47D3-B67F-A62EFF666E3E}">
          <x14:id>{8F93FD10-E29D-41A8-9363-7A5B61EEB227}</x14:id>
        </ext>
      </extLst>
    </cfRule>
  </conditionalFormatting>
  <conditionalFormatting sqref="E7:E50">
    <cfRule type="dataBar" priority="1">
      <dataBar>
        <cfvo type="num" val="0"/>
        <cfvo type="num" val="1"/>
        <color theme="7" tint="0.39997558519241921"/>
      </dataBar>
      <extLst>
        <ext xmlns:x14="http://schemas.microsoft.com/office/spreadsheetml/2009/9/main" uri="{B025F937-C7B1-47D3-B67F-A62EFF666E3E}">
          <x14:id>{15DEA79D-090D-4C60-A286-39EAFCC40D90}</x14:id>
        </ext>
      </extLst>
    </cfRule>
  </conditionalFormatting>
  <conditionalFormatting sqref="J7:L50">
    <cfRule type="dataBar" priority="3">
      <dataBar>
        <cfvo type="num" val="0"/>
        <cfvo type="num" val="1"/>
        <color theme="7" tint="0.39997558519241921"/>
      </dataBar>
      <extLst>
        <ext xmlns:x14="http://schemas.microsoft.com/office/spreadsheetml/2009/9/main" uri="{B025F937-C7B1-47D3-B67F-A62EFF666E3E}">
          <x14:id>{E65E425E-C7C7-4B43-AC79-B9B3D46B1371}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F93FD10-E29D-41A8-9363-7A5B61EEB227}">
            <x14:dataBar minLength="0" maxLength="100" gradient="0">
              <x14:cfvo type="num">
                <xm:f>0</xm:f>
              </x14:cfvo>
              <x14:cfvo type="num">
                <xm:f>1</xm:f>
              </x14:cfvo>
              <x14:negativeFillColor rgb="FFFF0000"/>
              <x14:axisColor rgb="FF000000"/>
            </x14:dataBar>
          </x14:cfRule>
          <xm:sqref>C7:C50</xm:sqref>
        </x14:conditionalFormatting>
        <x14:conditionalFormatting xmlns:xm="http://schemas.microsoft.com/office/excel/2006/main">
          <x14:cfRule type="dataBar" id="{15DEA79D-090D-4C60-A286-39EAFCC40D90}">
            <x14:dataBar minLength="0" maxLength="100" gradient="0">
              <x14:cfvo type="num">
                <xm:f>0</xm:f>
              </x14:cfvo>
              <x14:cfvo type="num">
                <xm:f>1</xm:f>
              </x14:cfvo>
              <x14:negativeFillColor rgb="FFFF0000"/>
              <x14:axisColor rgb="FF000000"/>
            </x14:dataBar>
          </x14:cfRule>
          <xm:sqref>E7:E50</xm:sqref>
        </x14:conditionalFormatting>
        <x14:conditionalFormatting xmlns:xm="http://schemas.microsoft.com/office/excel/2006/main">
          <x14:cfRule type="dataBar" id="{E65E425E-C7C7-4B43-AC79-B9B3D46B1371}">
            <x14:dataBar minLength="0" maxLength="100" gradient="0">
              <x14:cfvo type="num">
                <xm:f>0</xm:f>
              </x14:cfvo>
              <x14:cfvo type="num">
                <xm:f>1</xm:f>
              </x14:cfvo>
              <x14:negativeFillColor rgb="FFFF0000"/>
              <x14:axisColor rgb="FF000000"/>
            </x14:dataBar>
          </x14:cfRule>
          <xm:sqref>J7:L50</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30"/>
  <sheetViews>
    <sheetView showGridLines="0" zoomScaleNormal="100" workbookViewId="0"/>
  </sheetViews>
  <sheetFormatPr defaultColWidth="11.1640625" defaultRowHeight="15.5" x14ac:dyDescent="0.35"/>
  <cols>
    <col min="1" max="1" width="25.6640625" customWidth="1"/>
    <col min="2" max="9" width="20.6640625" customWidth="1"/>
  </cols>
  <sheetData>
    <row r="1" spans="1:9" ht="19.5" x14ac:dyDescent="0.45">
      <c r="A1" s="2" t="s">
        <v>552</v>
      </c>
    </row>
    <row r="2" spans="1:9" x14ac:dyDescent="0.35">
      <c r="A2" t="s">
        <v>201</v>
      </c>
    </row>
    <row r="3" spans="1:9" x14ac:dyDescent="0.35">
      <c r="A3" t="s">
        <v>202</v>
      </c>
    </row>
    <row r="4" spans="1:9" x14ac:dyDescent="0.35">
      <c r="A4" t="s">
        <v>428</v>
      </c>
    </row>
    <row r="5" spans="1:9" x14ac:dyDescent="0.35">
      <c r="A5" t="s">
        <v>204</v>
      </c>
    </row>
    <row r="6" spans="1:9" ht="31" x14ac:dyDescent="0.35">
      <c r="A6" s="83" t="s">
        <v>542</v>
      </c>
      <c r="B6" s="84" t="s">
        <v>205</v>
      </c>
      <c r="C6" s="84" t="s">
        <v>543</v>
      </c>
      <c r="D6" s="84" t="s">
        <v>544</v>
      </c>
      <c r="E6" s="84" t="s">
        <v>545</v>
      </c>
      <c r="F6" s="84" t="s">
        <v>546</v>
      </c>
      <c r="G6" s="84" t="s">
        <v>547</v>
      </c>
      <c r="H6" s="84" t="s">
        <v>548</v>
      </c>
      <c r="I6" s="84" t="s">
        <v>549</v>
      </c>
    </row>
    <row r="7" spans="1:9" x14ac:dyDescent="0.35">
      <c r="A7" s="23" t="s">
        <v>217</v>
      </c>
      <c r="B7" s="48" t="s">
        <v>217</v>
      </c>
      <c r="C7" s="24">
        <v>29775</v>
      </c>
      <c r="D7" s="24">
        <v>2725</v>
      </c>
      <c r="E7" s="24">
        <v>4500</v>
      </c>
      <c r="F7" s="24">
        <v>22550</v>
      </c>
      <c r="G7" s="25">
        <v>0.09</v>
      </c>
      <c r="H7" s="25">
        <v>0.15</v>
      </c>
      <c r="I7" s="25">
        <v>0.76</v>
      </c>
    </row>
    <row r="8" spans="1:9" x14ac:dyDescent="0.35">
      <c r="A8" s="65" t="s">
        <v>217</v>
      </c>
      <c r="B8" s="72" t="s">
        <v>223</v>
      </c>
      <c r="C8" s="38" t="s">
        <v>261</v>
      </c>
      <c r="D8" s="38">
        <v>0</v>
      </c>
      <c r="E8" s="38" t="s">
        <v>261</v>
      </c>
      <c r="F8" s="38">
        <v>0</v>
      </c>
      <c r="G8" s="73">
        <v>0</v>
      </c>
      <c r="H8" s="73" t="s">
        <v>261</v>
      </c>
      <c r="I8" s="73">
        <v>0</v>
      </c>
    </row>
    <row r="9" spans="1:9" x14ac:dyDescent="0.35">
      <c r="A9" s="65" t="s">
        <v>217</v>
      </c>
      <c r="B9" s="72" t="s">
        <v>224</v>
      </c>
      <c r="C9" s="38" t="s">
        <v>261</v>
      </c>
      <c r="D9" s="38">
        <v>0</v>
      </c>
      <c r="E9" s="38" t="s">
        <v>261</v>
      </c>
      <c r="F9" s="38" t="s">
        <v>261</v>
      </c>
      <c r="G9" s="73">
        <v>0</v>
      </c>
      <c r="H9" s="73" t="s">
        <v>261</v>
      </c>
      <c r="I9" s="73" t="s">
        <v>261</v>
      </c>
    </row>
    <row r="10" spans="1:9" x14ac:dyDescent="0.35">
      <c r="A10" s="65" t="s">
        <v>217</v>
      </c>
      <c r="B10" s="72" t="s">
        <v>225</v>
      </c>
      <c r="C10" s="38" t="s">
        <v>261</v>
      </c>
      <c r="D10" s="38">
        <v>0</v>
      </c>
      <c r="E10" s="38">
        <v>0</v>
      </c>
      <c r="F10" s="38" t="s">
        <v>261</v>
      </c>
      <c r="G10" s="73">
        <v>0</v>
      </c>
      <c r="H10" s="73">
        <v>0</v>
      </c>
      <c r="I10" s="73" t="s">
        <v>261</v>
      </c>
    </row>
    <row r="11" spans="1:9" x14ac:dyDescent="0.35">
      <c r="A11" s="65" t="s">
        <v>217</v>
      </c>
      <c r="B11" s="72" t="s">
        <v>226</v>
      </c>
      <c r="C11" s="38" t="s">
        <v>261</v>
      </c>
      <c r="D11" s="38">
        <v>0</v>
      </c>
      <c r="E11" s="38" t="s">
        <v>261</v>
      </c>
      <c r="F11" s="38">
        <v>0</v>
      </c>
      <c r="G11" s="73">
        <v>0</v>
      </c>
      <c r="H11" s="73" t="s">
        <v>261</v>
      </c>
      <c r="I11" s="73">
        <v>0</v>
      </c>
    </row>
    <row r="12" spans="1:9" x14ac:dyDescent="0.35">
      <c r="A12" s="65" t="s">
        <v>217</v>
      </c>
      <c r="B12" s="72" t="s">
        <v>227</v>
      </c>
      <c r="C12" s="38">
        <v>5</v>
      </c>
      <c r="D12" s="38">
        <v>0</v>
      </c>
      <c r="E12" s="38" t="s">
        <v>261</v>
      </c>
      <c r="F12" s="38">
        <v>5</v>
      </c>
      <c r="G12" s="73">
        <v>0</v>
      </c>
      <c r="H12" s="73" t="s">
        <v>261</v>
      </c>
      <c r="I12" s="73" t="s">
        <v>261</v>
      </c>
    </row>
    <row r="13" spans="1:9" x14ac:dyDescent="0.35">
      <c r="A13" s="65" t="s">
        <v>217</v>
      </c>
      <c r="B13" s="72" t="s">
        <v>228</v>
      </c>
      <c r="C13" s="38">
        <v>40</v>
      </c>
      <c r="D13" s="38" t="s">
        <v>261</v>
      </c>
      <c r="E13" s="38">
        <v>15</v>
      </c>
      <c r="F13" s="38">
        <v>20</v>
      </c>
      <c r="G13" s="73" t="s">
        <v>261</v>
      </c>
      <c r="H13" s="73" t="s">
        <v>261</v>
      </c>
      <c r="I13" s="73">
        <v>0.56000000000000005</v>
      </c>
    </row>
    <row r="14" spans="1:9" x14ac:dyDescent="0.35">
      <c r="A14" s="65" t="s">
        <v>217</v>
      </c>
      <c r="B14" s="72" t="s">
        <v>229</v>
      </c>
      <c r="C14" s="38">
        <v>30</v>
      </c>
      <c r="D14" s="38" t="s">
        <v>261</v>
      </c>
      <c r="E14" s="38">
        <v>15</v>
      </c>
      <c r="F14" s="38">
        <v>15</v>
      </c>
      <c r="G14" s="73" t="s">
        <v>261</v>
      </c>
      <c r="H14" s="73" t="s">
        <v>261</v>
      </c>
      <c r="I14" s="73">
        <v>0.48</v>
      </c>
    </row>
    <row r="15" spans="1:9" x14ac:dyDescent="0.35">
      <c r="A15" s="65" t="s">
        <v>217</v>
      </c>
      <c r="B15" s="72" t="s">
        <v>230</v>
      </c>
      <c r="C15" s="38">
        <v>25</v>
      </c>
      <c r="D15" s="38" t="s">
        <v>261</v>
      </c>
      <c r="E15" s="38">
        <v>10</v>
      </c>
      <c r="F15" s="38">
        <v>15</v>
      </c>
      <c r="G15" s="73" t="s">
        <v>261</v>
      </c>
      <c r="H15" s="73" t="s">
        <v>261</v>
      </c>
      <c r="I15" s="73">
        <v>0.52</v>
      </c>
    </row>
    <row r="16" spans="1:9" x14ac:dyDescent="0.35">
      <c r="A16" s="65" t="s">
        <v>217</v>
      </c>
      <c r="B16" s="72" t="s">
        <v>231</v>
      </c>
      <c r="C16" s="38">
        <v>10</v>
      </c>
      <c r="D16" s="38">
        <v>0</v>
      </c>
      <c r="E16" s="38">
        <v>5</v>
      </c>
      <c r="F16" s="38">
        <v>5</v>
      </c>
      <c r="G16" s="73">
        <v>0</v>
      </c>
      <c r="H16" s="73">
        <v>0.55000000000000004</v>
      </c>
      <c r="I16" s="73">
        <v>0.45</v>
      </c>
    </row>
    <row r="17" spans="1:9" x14ac:dyDescent="0.35">
      <c r="A17" s="65" t="s">
        <v>217</v>
      </c>
      <c r="B17" s="72" t="s">
        <v>232</v>
      </c>
      <c r="C17" s="38">
        <v>20</v>
      </c>
      <c r="D17" s="38">
        <v>0</v>
      </c>
      <c r="E17" s="38">
        <v>10</v>
      </c>
      <c r="F17" s="38">
        <v>15</v>
      </c>
      <c r="G17" s="73">
        <v>0</v>
      </c>
      <c r="H17" s="73">
        <v>0.38</v>
      </c>
      <c r="I17" s="73">
        <v>0.62</v>
      </c>
    </row>
    <row r="18" spans="1:9" x14ac:dyDescent="0.35">
      <c r="A18" s="65" t="s">
        <v>217</v>
      </c>
      <c r="B18" s="72" t="s">
        <v>233</v>
      </c>
      <c r="C18" s="38">
        <v>40</v>
      </c>
      <c r="D18" s="38" t="s">
        <v>261</v>
      </c>
      <c r="E18" s="38">
        <v>20</v>
      </c>
      <c r="F18" s="38">
        <v>15</v>
      </c>
      <c r="G18" s="73" t="s">
        <v>261</v>
      </c>
      <c r="H18" s="73">
        <v>0.51</v>
      </c>
      <c r="I18" s="73" t="s">
        <v>261</v>
      </c>
    </row>
    <row r="19" spans="1:9" x14ac:dyDescent="0.35">
      <c r="A19" s="65" t="s">
        <v>217</v>
      </c>
      <c r="B19" s="72" t="s">
        <v>234</v>
      </c>
      <c r="C19" s="38">
        <v>40</v>
      </c>
      <c r="D19" s="38">
        <v>5</v>
      </c>
      <c r="E19" s="38">
        <v>15</v>
      </c>
      <c r="F19" s="38">
        <v>20</v>
      </c>
      <c r="G19" s="73">
        <v>0.13</v>
      </c>
      <c r="H19" s="73">
        <v>0.37</v>
      </c>
      <c r="I19" s="73">
        <v>0.5</v>
      </c>
    </row>
    <row r="20" spans="1:9" x14ac:dyDescent="0.35">
      <c r="A20" s="65" t="s">
        <v>217</v>
      </c>
      <c r="B20" s="72" t="s">
        <v>235</v>
      </c>
      <c r="C20" s="38">
        <v>40</v>
      </c>
      <c r="D20" s="38">
        <v>5</v>
      </c>
      <c r="E20" s="38">
        <v>10</v>
      </c>
      <c r="F20" s="38">
        <v>25</v>
      </c>
      <c r="G20" s="73">
        <v>0.08</v>
      </c>
      <c r="H20" s="73">
        <v>0.25</v>
      </c>
      <c r="I20" s="73">
        <v>0.68</v>
      </c>
    </row>
    <row r="21" spans="1:9" x14ac:dyDescent="0.35">
      <c r="A21" s="65" t="s">
        <v>217</v>
      </c>
      <c r="B21" s="72" t="s">
        <v>236</v>
      </c>
      <c r="C21" s="38">
        <v>40</v>
      </c>
      <c r="D21" s="38" t="s">
        <v>261</v>
      </c>
      <c r="E21" s="38">
        <v>10</v>
      </c>
      <c r="F21" s="38">
        <v>30</v>
      </c>
      <c r="G21" s="73" t="s">
        <v>261</v>
      </c>
      <c r="H21" s="73" t="s">
        <v>261</v>
      </c>
      <c r="I21" s="73">
        <v>0.69</v>
      </c>
    </row>
    <row r="22" spans="1:9" x14ac:dyDescent="0.35">
      <c r="A22" s="65" t="s">
        <v>217</v>
      </c>
      <c r="B22" s="72" t="s">
        <v>237</v>
      </c>
      <c r="C22" s="38">
        <v>65</v>
      </c>
      <c r="D22" s="38" t="s">
        <v>261</v>
      </c>
      <c r="E22" s="38">
        <v>15</v>
      </c>
      <c r="F22" s="38">
        <v>50</v>
      </c>
      <c r="G22" s="73" t="s">
        <v>261</v>
      </c>
      <c r="H22" s="73" t="s">
        <v>261</v>
      </c>
      <c r="I22" s="73">
        <v>0.73</v>
      </c>
    </row>
    <row r="23" spans="1:9" x14ac:dyDescent="0.35">
      <c r="A23" s="65" t="s">
        <v>217</v>
      </c>
      <c r="B23" s="72" t="s">
        <v>238</v>
      </c>
      <c r="C23" s="38">
        <v>165</v>
      </c>
      <c r="D23" s="38">
        <v>10</v>
      </c>
      <c r="E23" s="38">
        <v>35</v>
      </c>
      <c r="F23" s="38">
        <v>120</v>
      </c>
      <c r="G23" s="73">
        <v>0.06</v>
      </c>
      <c r="H23" s="73">
        <v>0.2</v>
      </c>
      <c r="I23" s="73">
        <v>0.74</v>
      </c>
    </row>
    <row r="24" spans="1:9" x14ac:dyDescent="0.35">
      <c r="A24" s="65" t="s">
        <v>217</v>
      </c>
      <c r="B24" s="72" t="s">
        <v>239</v>
      </c>
      <c r="C24" s="38">
        <v>90</v>
      </c>
      <c r="D24" s="38">
        <v>5</v>
      </c>
      <c r="E24" s="38">
        <v>25</v>
      </c>
      <c r="F24" s="38">
        <v>65</v>
      </c>
      <c r="G24" s="73">
        <v>0.04</v>
      </c>
      <c r="H24" s="73">
        <v>0.26</v>
      </c>
      <c r="I24" s="73">
        <v>0.69</v>
      </c>
    </row>
    <row r="25" spans="1:9" x14ac:dyDescent="0.35">
      <c r="A25" s="65" t="s">
        <v>217</v>
      </c>
      <c r="B25" s="72" t="s">
        <v>240</v>
      </c>
      <c r="C25" s="38">
        <v>215</v>
      </c>
      <c r="D25" s="38">
        <v>5</v>
      </c>
      <c r="E25" s="38">
        <v>50</v>
      </c>
      <c r="F25" s="38">
        <v>155</v>
      </c>
      <c r="G25" s="73">
        <v>0.03</v>
      </c>
      <c r="H25" s="73">
        <v>0.23</v>
      </c>
      <c r="I25" s="73">
        <v>0.73</v>
      </c>
    </row>
    <row r="26" spans="1:9" x14ac:dyDescent="0.35">
      <c r="A26" s="65" t="s">
        <v>217</v>
      </c>
      <c r="B26" s="72" t="s">
        <v>241</v>
      </c>
      <c r="C26" s="38">
        <v>425</v>
      </c>
      <c r="D26" s="38">
        <v>20</v>
      </c>
      <c r="E26" s="38">
        <v>95</v>
      </c>
      <c r="F26" s="38">
        <v>310</v>
      </c>
      <c r="G26" s="73">
        <v>0.04</v>
      </c>
      <c r="H26" s="73">
        <v>0.23</v>
      </c>
      <c r="I26" s="73">
        <v>0.73</v>
      </c>
    </row>
    <row r="27" spans="1:9" x14ac:dyDescent="0.35">
      <c r="A27" s="65" t="s">
        <v>217</v>
      </c>
      <c r="B27" s="72" t="s">
        <v>242</v>
      </c>
      <c r="C27" s="38">
        <v>425</v>
      </c>
      <c r="D27" s="38">
        <v>35</v>
      </c>
      <c r="E27" s="38">
        <v>105</v>
      </c>
      <c r="F27" s="38">
        <v>280</v>
      </c>
      <c r="G27" s="73">
        <v>0.09</v>
      </c>
      <c r="H27" s="73">
        <v>0.25</v>
      </c>
      <c r="I27" s="73">
        <v>0.67</v>
      </c>
    </row>
    <row r="28" spans="1:9" x14ac:dyDescent="0.35">
      <c r="A28" s="65" t="s">
        <v>217</v>
      </c>
      <c r="B28" s="72" t="s">
        <v>243</v>
      </c>
      <c r="C28" s="38">
        <v>570</v>
      </c>
      <c r="D28" s="38">
        <v>35</v>
      </c>
      <c r="E28" s="38">
        <v>155</v>
      </c>
      <c r="F28" s="38">
        <v>385</v>
      </c>
      <c r="G28" s="73">
        <v>0.06</v>
      </c>
      <c r="H28" s="73">
        <v>0.27</v>
      </c>
      <c r="I28" s="73">
        <v>0.67</v>
      </c>
    </row>
    <row r="29" spans="1:9" x14ac:dyDescent="0.35">
      <c r="A29" s="65" t="s">
        <v>217</v>
      </c>
      <c r="B29" s="72" t="s">
        <v>244</v>
      </c>
      <c r="C29" s="38">
        <v>570</v>
      </c>
      <c r="D29" s="38">
        <v>40</v>
      </c>
      <c r="E29" s="38">
        <v>140</v>
      </c>
      <c r="F29" s="38">
        <v>390</v>
      </c>
      <c r="G29" s="73">
        <v>7.0000000000000007E-2</v>
      </c>
      <c r="H29" s="73">
        <v>0.24</v>
      </c>
      <c r="I29" s="73">
        <v>0.68</v>
      </c>
    </row>
    <row r="30" spans="1:9" x14ac:dyDescent="0.35">
      <c r="A30" s="65" t="s">
        <v>217</v>
      </c>
      <c r="B30" s="72" t="s">
        <v>245</v>
      </c>
      <c r="C30" s="38">
        <v>1270</v>
      </c>
      <c r="D30" s="38">
        <v>95</v>
      </c>
      <c r="E30" s="38">
        <v>310</v>
      </c>
      <c r="F30" s="38">
        <v>865</v>
      </c>
      <c r="G30" s="73">
        <v>7.0000000000000007E-2</v>
      </c>
      <c r="H30" s="73">
        <v>0.25</v>
      </c>
      <c r="I30" s="73">
        <v>0.68</v>
      </c>
    </row>
    <row r="31" spans="1:9" x14ac:dyDescent="0.35">
      <c r="A31" s="65" t="s">
        <v>217</v>
      </c>
      <c r="B31" s="72" t="s">
        <v>246</v>
      </c>
      <c r="C31" s="38">
        <v>1795</v>
      </c>
      <c r="D31" s="38">
        <v>110</v>
      </c>
      <c r="E31" s="38">
        <v>435</v>
      </c>
      <c r="F31" s="38">
        <v>1250</v>
      </c>
      <c r="G31" s="73">
        <v>0.06</v>
      </c>
      <c r="H31" s="73">
        <v>0.24</v>
      </c>
      <c r="I31" s="73">
        <v>0.7</v>
      </c>
    </row>
    <row r="32" spans="1:9" x14ac:dyDescent="0.35">
      <c r="A32" s="65" t="s">
        <v>217</v>
      </c>
      <c r="B32" s="72" t="s">
        <v>247</v>
      </c>
      <c r="C32" s="38">
        <v>2205</v>
      </c>
      <c r="D32" s="38">
        <v>155</v>
      </c>
      <c r="E32" s="38">
        <v>450</v>
      </c>
      <c r="F32" s="38">
        <v>1600</v>
      </c>
      <c r="G32" s="73">
        <v>7.0000000000000007E-2</v>
      </c>
      <c r="H32" s="73">
        <v>0.2</v>
      </c>
      <c r="I32" s="73">
        <v>0.73</v>
      </c>
    </row>
    <row r="33" spans="1:9" x14ac:dyDescent="0.35">
      <c r="A33" s="65" t="s">
        <v>217</v>
      </c>
      <c r="B33" s="72" t="s">
        <v>248</v>
      </c>
      <c r="C33" s="38">
        <v>1630</v>
      </c>
      <c r="D33" s="38">
        <v>130</v>
      </c>
      <c r="E33" s="38">
        <v>320</v>
      </c>
      <c r="F33" s="38">
        <v>1180</v>
      </c>
      <c r="G33" s="73">
        <v>0.08</v>
      </c>
      <c r="H33" s="73">
        <v>0.2</v>
      </c>
      <c r="I33" s="73">
        <v>0.72</v>
      </c>
    </row>
    <row r="34" spans="1:9" x14ac:dyDescent="0.35">
      <c r="A34" s="65" t="s">
        <v>217</v>
      </c>
      <c r="B34" s="72" t="s">
        <v>249</v>
      </c>
      <c r="C34" s="38">
        <v>2155</v>
      </c>
      <c r="D34" s="38">
        <v>185</v>
      </c>
      <c r="E34" s="38">
        <v>345</v>
      </c>
      <c r="F34" s="38">
        <v>1625</v>
      </c>
      <c r="G34" s="73">
        <v>0.09</v>
      </c>
      <c r="H34" s="73">
        <v>0.16</v>
      </c>
      <c r="I34" s="73">
        <v>0.75</v>
      </c>
    </row>
    <row r="35" spans="1:9" x14ac:dyDescent="0.35">
      <c r="A35" s="65" t="s">
        <v>217</v>
      </c>
      <c r="B35" s="72" t="s">
        <v>250</v>
      </c>
      <c r="C35" s="38">
        <v>2810</v>
      </c>
      <c r="D35" s="38">
        <v>280</v>
      </c>
      <c r="E35" s="38">
        <v>325</v>
      </c>
      <c r="F35" s="38">
        <v>2205</v>
      </c>
      <c r="G35" s="73">
        <v>0.1</v>
      </c>
      <c r="H35" s="73">
        <v>0.12</v>
      </c>
      <c r="I35" s="73">
        <v>0.78</v>
      </c>
    </row>
    <row r="36" spans="1:9" x14ac:dyDescent="0.35">
      <c r="A36" s="65" t="s">
        <v>217</v>
      </c>
      <c r="B36" s="72" t="s">
        <v>251</v>
      </c>
      <c r="C36" s="38">
        <v>2770</v>
      </c>
      <c r="D36" s="38">
        <v>260</v>
      </c>
      <c r="E36" s="38">
        <v>295</v>
      </c>
      <c r="F36" s="38">
        <v>2215</v>
      </c>
      <c r="G36" s="73">
        <v>0.09</v>
      </c>
      <c r="H36" s="73">
        <v>0.11</v>
      </c>
      <c r="I36" s="73">
        <v>0.8</v>
      </c>
    </row>
    <row r="37" spans="1:9" x14ac:dyDescent="0.35">
      <c r="A37" s="65" t="s">
        <v>217</v>
      </c>
      <c r="B37" s="72" t="s">
        <v>252</v>
      </c>
      <c r="C37" s="38">
        <v>3180</v>
      </c>
      <c r="D37" s="38">
        <v>270</v>
      </c>
      <c r="E37" s="38">
        <v>315</v>
      </c>
      <c r="F37" s="38">
        <v>2590</v>
      </c>
      <c r="G37" s="73">
        <v>0.08</v>
      </c>
      <c r="H37" s="73">
        <v>0.1</v>
      </c>
      <c r="I37" s="73">
        <v>0.82</v>
      </c>
    </row>
    <row r="38" spans="1:9" x14ac:dyDescent="0.35">
      <c r="A38" s="65" t="s">
        <v>217</v>
      </c>
      <c r="B38" s="72" t="s">
        <v>253</v>
      </c>
      <c r="C38" s="38">
        <v>4055</v>
      </c>
      <c r="D38" s="38">
        <v>370</v>
      </c>
      <c r="E38" s="38">
        <v>380</v>
      </c>
      <c r="F38" s="38">
        <v>3305</v>
      </c>
      <c r="G38" s="73">
        <v>0.09</v>
      </c>
      <c r="H38" s="73">
        <v>0.09</v>
      </c>
      <c r="I38" s="73">
        <v>0.82</v>
      </c>
    </row>
    <row r="39" spans="1:9" x14ac:dyDescent="0.35">
      <c r="A39" s="65" t="s">
        <v>217</v>
      </c>
      <c r="B39" s="72" t="s">
        <v>254</v>
      </c>
      <c r="C39" s="38">
        <v>2985</v>
      </c>
      <c r="D39" s="38">
        <v>420</v>
      </c>
      <c r="E39" s="38">
        <v>285</v>
      </c>
      <c r="F39" s="38">
        <v>2280</v>
      </c>
      <c r="G39" s="73">
        <v>0.14000000000000001</v>
      </c>
      <c r="H39" s="73">
        <v>0.1</v>
      </c>
      <c r="I39" s="73">
        <v>0.76</v>
      </c>
    </row>
    <row r="40" spans="1:9" x14ac:dyDescent="0.35">
      <c r="A40" s="75" t="s">
        <v>217</v>
      </c>
      <c r="B40" s="76" t="s">
        <v>255</v>
      </c>
      <c r="C40" s="40">
        <v>2100</v>
      </c>
      <c r="D40" s="40">
        <v>280</v>
      </c>
      <c r="E40" s="40">
        <v>310</v>
      </c>
      <c r="F40" s="40">
        <v>1515</v>
      </c>
      <c r="G40" s="77">
        <v>0.13</v>
      </c>
      <c r="H40" s="77">
        <v>0.15</v>
      </c>
      <c r="I40" s="77">
        <v>0.72</v>
      </c>
    </row>
    <row r="41" spans="1:9" x14ac:dyDescent="0.35">
      <c r="A41" s="23" t="s">
        <v>550</v>
      </c>
      <c r="B41" s="48" t="s">
        <v>217</v>
      </c>
      <c r="C41" s="24">
        <v>17355</v>
      </c>
      <c r="D41" s="24">
        <v>1795</v>
      </c>
      <c r="E41" s="24">
        <v>935</v>
      </c>
      <c r="F41" s="24">
        <v>14630</v>
      </c>
      <c r="G41" s="25">
        <v>0.1</v>
      </c>
      <c r="H41" s="25">
        <v>0.05</v>
      </c>
      <c r="I41" s="25">
        <v>0.84</v>
      </c>
    </row>
    <row r="42" spans="1:9" x14ac:dyDescent="0.35">
      <c r="A42" s="5" t="s">
        <v>550</v>
      </c>
      <c r="B42" s="8" t="s">
        <v>223</v>
      </c>
      <c r="C42" s="16">
        <v>0</v>
      </c>
      <c r="D42" s="16">
        <v>0</v>
      </c>
      <c r="E42" s="16">
        <v>0</v>
      </c>
      <c r="F42" s="16">
        <v>0</v>
      </c>
      <c r="G42" s="17">
        <v>0</v>
      </c>
      <c r="H42" s="17">
        <v>0</v>
      </c>
      <c r="I42" s="17">
        <v>0</v>
      </c>
    </row>
    <row r="43" spans="1:9" x14ac:dyDescent="0.35">
      <c r="A43" s="5" t="s">
        <v>550</v>
      </c>
      <c r="B43" s="8" t="s">
        <v>224</v>
      </c>
      <c r="C43" s="16">
        <v>0</v>
      </c>
      <c r="D43" s="16">
        <v>0</v>
      </c>
      <c r="E43" s="16">
        <v>0</v>
      </c>
      <c r="F43" s="16">
        <v>0</v>
      </c>
      <c r="G43" s="17">
        <v>0</v>
      </c>
      <c r="H43" s="17">
        <v>0</v>
      </c>
      <c r="I43" s="17">
        <v>0</v>
      </c>
    </row>
    <row r="44" spans="1:9" x14ac:dyDescent="0.35">
      <c r="A44" s="5" t="s">
        <v>550</v>
      </c>
      <c r="B44" s="8" t="s">
        <v>225</v>
      </c>
      <c r="C44" s="16">
        <v>0</v>
      </c>
      <c r="D44" s="16">
        <v>0</v>
      </c>
      <c r="E44" s="16">
        <v>0</v>
      </c>
      <c r="F44" s="16">
        <v>0</v>
      </c>
      <c r="G44" s="17">
        <v>0</v>
      </c>
      <c r="H44" s="17">
        <v>0</v>
      </c>
      <c r="I44" s="17">
        <v>0</v>
      </c>
    </row>
    <row r="45" spans="1:9" x14ac:dyDescent="0.35">
      <c r="A45" s="5" t="s">
        <v>550</v>
      </c>
      <c r="B45" s="8" t="s">
        <v>226</v>
      </c>
      <c r="C45" s="16">
        <v>0</v>
      </c>
      <c r="D45" s="16">
        <v>0</v>
      </c>
      <c r="E45" s="16">
        <v>0</v>
      </c>
      <c r="F45" s="16">
        <v>0</v>
      </c>
      <c r="G45" s="17">
        <v>0</v>
      </c>
      <c r="H45" s="17">
        <v>0</v>
      </c>
      <c r="I45" s="17">
        <v>0</v>
      </c>
    </row>
    <row r="46" spans="1:9" x14ac:dyDescent="0.35">
      <c r="A46" s="5" t="s">
        <v>550</v>
      </c>
      <c r="B46" s="8" t="s">
        <v>227</v>
      </c>
      <c r="C46" s="16">
        <v>0</v>
      </c>
      <c r="D46" s="16">
        <v>0</v>
      </c>
      <c r="E46" s="16">
        <v>0</v>
      </c>
      <c r="F46" s="16">
        <v>0</v>
      </c>
      <c r="G46" s="17">
        <v>0</v>
      </c>
      <c r="H46" s="17">
        <v>0</v>
      </c>
      <c r="I46" s="17">
        <v>0</v>
      </c>
    </row>
    <row r="47" spans="1:9" x14ac:dyDescent="0.35">
      <c r="A47" s="5" t="s">
        <v>550</v>
      </c>
      <c r="B47" s="8" t="s">
        <v>228</v>
      </c>
      <c r="C47" s="16">
        <v>0</v>
      </c>
      <c r="D47" s="16">
        <v>0</v>
      </c>
      <c r="E47" s="16">
        <v>0</v>
      </c>
      <c r="F47" s="16">
        <v>0</v>
      </c>
      <c r="G47" s="17">
        <v>0</v>
      </c>
      <c r="H47" s="17">
        <v>0</v>
      </c>
      <c r="I47" s="17">
        <v>0</v>
      </c>
    </row>
    <row r="48" spans="1:9" x14ac:dyDescent="0.35">
      <c r="A48" s="5" t="s">
        <v>550</v>
      </c>
      <c r="B48" s="8" t="s">
        <v>229</v>
      </c>
      <c r="C48" s="16" t="s">
        <v>261</v>
      </c>
      <c r="D48" s="16">
        <v>0</v>
      </c>
      <c r="E48" s="16">
        <v>0</v>
      </c>
      <c r="F48" s="16" t="s">
        <v>261</v>
      </c>
      <c r="G48" s="17">
        <v>0</v>
      </c>
      <c r="H48" s="17">
        <v>0</v>
      </c>
      <c r="I48" s="17" t="s">
        <v>261</v>
      </c>
    </row>
    <row r="49" spans="1:9" x14ac:dyDescent="0.35">
      <c r="A49" s="5" t="s">
        <v>550</v>
      </c>
      <c r="B49" s="8" t="s">
        <v>230</v>
      </c>
      <c r="C49" s="16">
        <v>0</v>
      </c>
      <c r="D49" s="16">
        <v>0</v>
      </c>
      <c r="E49" s="16">
        <v>0</v>
      </c>
      <c r="F49" s="16">
        <v>0</v>
      </c>
      <c r="G49" s="17" t="s">
        <v>372</v>
      </c>
      <c r="H49" s="17" t="s">
        <v>372</v>
      </c>
      <c r="I49" s="17" t="s">
        <v>372</v>
      </c>
    </row>
    <row r="50" spans="1:9" x14ac:dyDescent="0.35">
      <c r="A50" s="5" t="s">
        <v>550</v>
      </c>
      <c r="B50" s="8" t="s">
        <v>231</v>
      </c>
      <c r="C50" s="16" t="s">
        <v>261</v>
      </c>
      <c r="D50" s="16">
        <v>0</v>
      </c>
      <c r="E50" s="16">
        <v>0</v>
      </c>
      <c r="F50" s="16" t="s">
        <v>261</v>
      </c>
      <c r="G50" s="17">
        <v>0</v>
      </c>
      <c r="H50" s="17">
        <v>0</v>
      </c>
      <c r="I50" s="17" t="s">
        <v>261</v>
      </c>
    </row>
    <row r="51" spans="1:9" x14ac:dyDescent="0.35">
      <c r="A51" s="5" t="s">
        <v>550</v>
      </c>
      <c r="B51" s="8" t="s">
        <v>232</v>
      </c>
      <c r="C51" s="16">
        <v>0</v>
      </c>
      <c r="D51" s="16">
        <v>0</v>
      </c>
      <c r="E51" s="16">
        <v>0</v>
      </c>
      <c r="F51" s="16">
        <v>0</v>
      </c>
      <c r="G51" s="17" t="s">
        <v>372</v>
      </c>
      <c r="H51" s="17" t="s">
        <v>372</v>
      </c>
      <c r="I51" s="17" t="s">
        <v>372</v>
      </c>
    </row>
    <row r="52" spans="1:9" x14ac:dyDescent="0.35">
      <c r="A52" s="5" t="s">
        <v>550</v>
      </c>
      <c r="B52" s="8" t="s">
        <v>233</v>
      </c>
      <c r="C52" s="16">
        <v>5</v>
      </c>
      <c r="D52" s="16">
        <v>0</v>
      </c>
      <c r="E52" s="16" t="s">
        <v>261</v>
      </c>
      <c r="F52" s="16">
        <v>5</v>
      </c>
      <c r="G52" s="17">
        <v>0</v>
      </c>
      <c r="H52" s="17" t="s">
        <v>261</v>
      </c>
      <c r="I52" s="17" t="s">
        <v>261</v>
      </c>
    </row>
    <row r="53" spans="1:9" x14ac:dyDescent="0.35">
      <c r="A53" s="5" t="s">
        <v>550</v>
      </c>
      <c r="B53" s="8" t="s">
        <v>234</v>
      </c>
      <c r="C53" s="16">
        <v>5</v>
      </c>
      <c r="D53" s="16">
        <v>0</v>
      </c>
      <c r="E53" s="16">
        <v>0</v>
      </c>
      <c r="F53" s="16">
        <v>5</v>
      </c>
      <c r="G53" s="17">
        <v>0</v>
      </c>
      <c r="H53" s="17">
        <v>0</v>
      </c>
      <c r="I53" s="17">
        <v>1</v>
      </c>
    </row>
    <row r="54" spans="1:9" x14ac:dyDescent="0.35">
      <c r="A54" s="5" t="s">
        <v>550</v>
      </c>
      <c r="B54" s="8" t="s">
        <v>235</v>
      </c>
      <c r="C54" s="16">
        <v>5</v>
      </c>
      <c r="D54" s="16">
        <v>0</v>
      </c>
      <c r="E54" s="16">
        <v>0</v>
      </c>
      <c r="F54" s="16">
        <v>5</v>
      </c>
      <c r="G54" s="17">
        <v>0</v>
      </c>
      <c r="H54" s="17">
        <v>0</v>
      </c>
      <c r="I54" s="17">
        <v>1</v>
      </c>
    </row>
    <row r="55" spans="1:9" x14ac:dyDescent="0.35">
      <c r="A55" s="5" t="s">
        <v>550</v>
      </c>
      <c r="B55" s="8" t="s">
        <v>236</v>
      </c>
      <c r="C55" s="16">
        <v>15</v>
      </c>
      <c r="D55" s="16">
        <v>0</v>
      </c>
      <c r="E55" s="16" t="s">
        <v>261</v>
      </c>
      <c r="F55" s="16">
        <v>15</v>
      </c>
      <c r="G55" s="17">
        <v>0</v>
      </c>
      <c r="H55" s="17" t="s">
        <v>261</v>
      </c>
      <c r="I55" s="17" t="s">
        <v>261</v>
      </c>
    </row>
    <row r="56" spans="1:9" x14ac:dyDescent="0.35">
      <c r="A56" s="5" t="s">
        <v>550</v>
      </c>
      <c r="B56" s="8" t="s">
        <v>237</v>
      </c>
      <c r="C56" s="16">
        <v>30</v>
      </c>
      <c r="D56" s="16">
        <v>0</v>
      </c>
      <c r="E56" s="16" t="s">
        <v>261</v>
      </c>
      <c r="F56" s="16">
        <v>30</v>
      </c>
      <c r="G56" s="17">
        <v>0</v>
      </c>
      <c r="H56" s="17" t="s">
        <v>261</v>
      </c>
      <c r="I56" s="17" t="s">
        <v>261</v>
      </c>
    </row>
    <row r="57" spans="1:9" x14ac:dyDescent="0.35">
      <c r="A57" s="5" t="s">
        <v>550</v>
      </c>
      <c r="B57" s="8" t="s">
        <v>238</v>
      </c>
      <c r="C57" s="16">
        <v>70</v>
      </c>
      <c r="D57" s="16">
        <v>5</v>
      </c>
      <c r="E57" s="16">
        <v>0</v>
      </c>
      <c r="F57" s="16">
        <v>65</v>
      </c>
      <c r="G57" s="17">
        <v>0.04</v>
      </c>
      <c r="H57" s="17">
        <v>0</v>
      </c>
      <c r="I57" s="17">
        <v>0.96</v>
      </c>
    </row>
    <row r="58" spans="1:9" x14ac:dyDescent="0.35">
      <c r="A58" s="5" t="s">
        <v>550</v>
      </c>
      <c r="B58" s="8" t="s">
        <v>239</v>
      </c>
      <c r="C58" s="16">
        <v>25</v>
      </c>
      <c r="D58" s="16" t="s">
        <v>261</v>
      </c>
      <c r="E58" s="16">
        <v>0</v>
      </c>
      <c r="F58" s="16">
        <v>25</v>
      </c>
      <c r="G58" s="17" t="s">
        <v>261</v>
      </c>
      <c r="H58" s="17">
        <v>0</v>
      </c>
      <c r="I58" s="17" t="s">
        <v>261</v>
      </c>
    </row>
    <row r="59" spans="1:9" x14ac:dyDescent="0.35">
      <c r="A59" s="5" t="s">
        <v>550</v>
      </c>
      <c r="B59" s="8" t="s">
        <v>240</v>
      </c>
      <c r="C59" s="16">
        <v>90</v>
      </c>
      <c r="D59" s="16">
        <v>5</v>
      </c>
      <c r="E59" s="16">
        <v>5</v>
      </c>
      <c r="F59" s="16">
        <v>85</v>
      </c>
      <c r="G59" s="17">
        <v>0.03</v>
      </c>
      <c r="H59" s="17">
        <v>0.04</v>
      </c>
      <c r="I59" s="17">
        <v>0.92</v>
      </c>
    </row>
    <row r="60" spans="1:9" x14ac:dyDescent="0.35">
      <c r="A60" s="5" t="s">
        <v>550</v>
      </c>
      <c r="B60" s="8" t="s">
        <v>241</v>
      </c>
      <c r="C60" s="16">
        <v>100</v>
      </c>
      <c r="D60" s="16">
        <v>10</v>
      </c>
      <c r="E60" s="16">
        <v>5</v>
      </c>
      <c r="F60" s="16">
        <v>85</v>
      </c>
      <c r="G60" s="17">
        <v>0.08</v>
      </c>
      <c r="H60" s="17">
        <v>0.06</v>
      </c>
      <c r="I60" s="17">
        <v>0.86</v>
      </c>
    </row>
    <row r="61" spans="1:9" x14ac:dyDescent="0.35">
      <c r="A61" s="5" t="s">
        <v>550</v>
      </c>
      <c r="B61" s="8" t="s">
        <v>242</v>
      </c>
      <c r="C61" s="16">
        <v>55</v>
      </c>
      <c r="D61" s="16">
        <v>10</v>
      </c>
      <c r="E61" s="16">
        <v>5</v>
      </c>
      <c r="F61" s="16">
        <v>40</v>
      </c>
      <c r="G61" s="17">
        <v>0.16</v>
      </c>
      <c r="H61" s="17">
        <v>0.11</v>
      </c>
      <c r="I61" s="17">
        <v>0.74</v>
      </c>
    </row>
    <row r="62" spans="1:9" x14ac:dyDescent="0.35">
      <c r="A62" s="5" t="s">
        <v>550</v>
      </c>
      <c r="B62" s="8" t="s">
        <v>243</v>
      </c>
      <c r="C62" s="16">
        <v>130</v>
      </c>
      <c r="D62" s="16">
        <v>15</v>
      </c>
      <c r="E62" s="16">
        <v>20</v>
      </c>
      <c r="F62" s="16">
        <v>95</v>
      </c>
      <c r="G62" s="17">
        <v>0.11</v>
      </c>
      <c r="H62" s="17">
        <v>0.16</v>
      </c>
      <c r="I62" s="17">
        <v>0.73</v>
      </c>
    </row>
    <row r="63" spans="1:9" x14ac:dyDescent="0.35">
      <c r="A63" s="5" t="s">
        <v>550</v>
      </c>
      <c r="B63" s="8" t="s">
        <v>244</v>
      </c>
      <c r="C63" s="16">
        <v>120</v>
      </c>
      <c r="D63" s="16">
        <v>15</v>
      </c>
      <c r="E63" s="16">
        <v>15</v>
      </c>
      <c r="F63" s="16">
        <v>90</v>
      </c>
      <c r="G63" s="17">
        <v>0.12</v>
      </c>
      <c r="H63" s="17">
        <v>0.13</v>
      </c>
      <c r="I63" s="17">
        <v>0.75</v>
      </c>
    </row>
    <row r="64" spans="1:9" x14ac:dyDescent="0.35">
      <c r="A64" s="5" t="s">
        <v>550</v>
      </c>
      <c r="B64" s="8" t="s">
        <v>245</v>
      </c>
      <c r="C64" s="16">
        <v>395</v>
      </c>
      <c r="D64" s="16">
        <v>25</v>
      </c>
      <c r="E64" s="16">
        <v>50</v>
      </c>
      <c r="F64" s="16">
        <v>320</v>
      </c>
      <c r="G64" s="17">
        <v>0.06</v>
      </c>
      <c r="H64" s="17">
        <v>0.12</v>
      </c>
      <c r="I64" s="17">
        <v>0.81</v>
      </c>
    </row>
    <row r="65" spans="1:9" x14ac:dyDescent="0.35">
      <c r="A65" s="5" t="s">
        <v>550</v>
      </c>
      <c r="B65" s="8" t="s">
        <v>246</v>
      </c>
      <c r="C65" s="16">
        <v>625</v>
      </c>
      <c r="D65" s="16">
        <v>40</v>
      </c>
      <c r="E65" s="16">
        <v>65</v>
      </c>
      <c r="F65" s="16">
        <v>515</v>
      </c>
      <c r="G65" s="17">
        <v>7.0000000000000007E-2</v>
      </c>
      <c r="H65" s="17">
        <v>0.11</v>
      </c>
      <c r="I65" s="17">
        <v>0.83</v>
      </c>
    </row>
    <row r="66" spans="1:9" x14ac:dyDescent="0.35">
      <c r="A66" s="5" t="s">
        <v>550</v>
      </c>
      <c r="B66" s="8" t="s">
        <v>247</v>
      </c>
      <c r="C66" s="16">
        <v>915</v>
      </c>
      <c r="D66" s="16">
        <v>65</v>
      </c>
      <c r="E66" s="16">
        <v>55</v>
      </c>
      <c r="F66" s="16">
        <v>795</v>
      </c>
      <c r="G66" s="17">
        <v>7.0000000000000007E-2</v>
      </c>
      <c r="H66" s="17">
        <v>0.06</v>
      </c>
      <c r="I66" s="17">
        <v>0.87</v>
      </c>
    </row>
    <row r="67" spans="1:9" x14ac:dyDescent="0.35">
      <c r="A67" s="5" t="s">
        <v>550</v>
      </c>
      <c r="B67" s="8" t="s">
        <v>248</v>
      </c>
      <c r="C67" s="16">
        <v>715</v>
      </c>
      <c r="D67" s="16">
        <v>65</v>
      </c>
      <c r="E67" s="16">
        <v>35</v>
      </c>
      <c r="F67" s="16">
        <v>610</v>
      </c>
      <c r="G67" s="17">
        <v>0.09</v>
      </c>
      <c r="H67" s="17">
        <v>0.05</v>
      </c>
      <c r="I67" s="17">
        <v>0.86</v>
      </c>
    </row>
    <row r="68" spans="1:9" x14ac:dyDescent="0.35">
      <c r="A68" s="5" t="s">
        <v>550</v>
      </c>
      <c r="B68" s="8" t="s">
        <v>249</v>
      </c>
      <c r="C68" s="16">
        <v>1245</v>
      </c>
      <c r="D68" s="16">
        <v>115</v>
      </c>
      <c r="E68" s="16">
        <v>65</v>
      </c>
      <c r="F68" s="16">
        <v>1065</v>
      </c>
      <c r="G68" s="17">
        <v>0.09</v>
      </c>
      <c r="H68" s="17">
        <v>0.05</v>
      </c>
      <c r="I68" s="17">
        <v>0.85</v>
      </c>
    </row>
    <row r="69" spans="1:9" x14ac:dyDescent="0.35">
      <c r="A69" s="5" t="s">
        <v>550</v>
      </c>
      <c r="B69" s="8" t="s">
        <v>250</v>
      </c>
      <c r="C69" s="16">
        <v>1930</v>
      </c>
      <c r="D69" s="16">
        <v>190</v>
      </c>
      <c r="E69" s="16">
        <v>95</v>
      </c>
      <c r="F69" s="16">
        <v>1645</v>
      </c>
      <c r="G69" s="17">
        <v>0.1</v>
      </c>
      <c r="H69" s="17">
        <v>0.05</v>
      </c>
      <c r="I69" s="17">
        <v>0.85</v>
      </c>
    </row>
    <row r="70" spans="1:9" x14ac:dyDescent="0.35">
      <c r="A70" s="5" t="s">
        <v>550</v>
      </c>
      <c r="B70" s="8" t="s">
        <v>251</v>
      </c>
      <c r="C70" s="16">
        <v>2025</v>
      </c>
      <c r="D70" s="16">
        <v>200</v>
      </c>
      <c r="E70" s="16">
        <v>95</v>
      </c>
      <c r="F70" s="16">
        <v>1735</v>
      </c>
      <c r="G70" s="17">
        <v>0.1</v>
      </c>
      <c r="H70" s="17">
        <v>0.05</v>
      </c>
      <c r="I70" s="17">
        <v>0.86</v>
      </c>
    </row>
    <row r="71" spans="1:9" x14ac:dyDescent="0.35">
      <c r="A71" s="5" t="s">
        <v>550</v>
      </c>
      <c r="B71" s="8" t="s">
        <v>252</v>
      </c>
      <c r="C71" s="16">
        <v>2340</v>
      </c>
      <c r="D71" s="16">
        <v>205</v>
      </c>
      <c r="E71" s="16">
        <v>110</v>
      </c>
      <c r="F71" s="16">
        <v>2025</v>
      </c>
      <c r="G71" s="17">
        <v>0.09</v>
      </c>
      <c r="H71" s="17">
        <v>0.05</v>
      </c>
      <c r="I71" s="17">
        <v>0.86</v>
      </c>
    </row>
    <row r="72" spans="1:9" x14ac:dyDescent="0.35">
      <c r="A72" s="5" t="s">
        <v>550</v>
      </c>
      <c r="B72" s="8" t="s">
        <v>253</v>
      </c>
      <c r="C72" s="16">
        <v>3020</v>
      </c>
      <c r="D72" s="16">
        <v>275</v>
      </c>
      <c r="E72" s="16">
        <v>120</v>
      </c>
      <c r="F72" s="16">
        <v>2630</v>
      </c>
      <c r="G72" s="17">
        <v>0.09</v>
      </c>
      <c r="H72" s="17">
        <v>0.04</v>
      </c>
      <c r="I72" s="17">
        <v>0.87</v>
      </c>
    </row>
    <row r="73" spans="1:9" x14ac:dyDescent="0.35">
      <c r="A73" s="5" t="s">
        <v>550</v>
      </c>
      <c r="B73" s="8" t="s">
        <v>254</v>
      </c>
      <c r="C73" s="16">
        <v>2385</v>
      </c>
      <c r="D73" s="16">
        <v>370</v>
      </c>
      <c r="E73" s="16">
        <v>115</v>
      </c>
      <c r="F73" s="16">
        <v>1900</v>
      </c>
      <c r="G73" s="17">
        <v>0.15</v>
      </c>
      <c r="H73" s="17">
        <v>0.05</v>
      </c>
      <c r="I73" s="17">
        <v>0.8</v>
      </c>
    </row>
    <row r="74" spans="1:9" x14ac:dyDescent="0.35">
      <c r="A74" s="29" t="s">
        <v>550</v>
      </c>
      <c r="B74" s="50" t="s">
        <v>255</v>
      </c>
      <c r="C74" s="30">
        <v>1105</v>
      </c>
      <c r="D74" s="30">
        <v>195</v>
      </c>
      <c r="E74" s="30">
        <v>75</v>
      </c>
      <c r="F74" s="30">
        <v>840</v>
      </c>
      <c r="G74" s="31">
        <v>0.18</v>
      </c>
      <c r="H74" s="31">
        <v>7.0000000000000007E-2</v>
      </c>
      <c r="I74" s="31">
        <v>0.76</v>
      </c>
    </row>
    <row r="75" spans="1:9" x14ac:dyDescent="0.35">
      <c r="A75" s="23" t="s">
        <v>551</v>
      </c>
      <c r="B75" s="48" t="s">
        <v>217</v>
      </c>
      <c r="C75" s="24">
        <v>12415</v>
      </c>
      <c r="D75" s="24">
        <v>930</v>
      </c>
      <c r="E75" s="24">
        <v>3565</v>
      </c>
      <c r="F75" s="24">
        <v>7925</v>
      </c>
      <c r="G75" s="25">
        <v>7.0000000000000007E-2</v>
      </c>
      <c r="H75" s="25">
        <v>0.28999999999999998</v>
      </c>
      <c r="I75" s="25">
        <v>0.64</v>
      </c>
    </row>
    <row r="76" spans="1:9" x14ac:dyDescent="0.35">
      <c r="A76" s="5" t="s">
        <v>551</v>
      </c>
      <c r="B76" s="8" t="s">
        <v>223</v>
      </c>
      <c r="C76" s="16" t="s">
        <v>261</v>
      </c>
      <c r="D76" s="16">
        <v>0</v>
      </c>
      <c r="E76" s="16" t="s">
        <v>261</v>
      </c>
      <c r="F76" s="16">
        <v>0</v>
      </c>
      <c r="G76" s="17">
        <v>0</v>
      </c>
      <c r="H76" s="17" t="s">
        <v>261</v>
      </c>
      <c r="I76" s="17">
        <v>0</v>
      </c>
    </row>
    <row r="77" spans="1:9" x14ac:dyDescent="0.35">
      <c r="A77" s="5" t="s">
        <v>551</v>
      </c>
      <c r="B77" s="8" t="s">
        <v>224</v>
      </c>
      <c r="C77" s="16" t="s">
        <v>261</v>
      </c>
      <c r="D77" s="16">
        <v>0</v>
      </c>
      <c r="E77" s="16" t="s">
        <v>261</v>
      </c>
      <c r="F77" s="16" t="s">
        <v>261</v>
      </c>
      <c r="G77" s="17">
        <v>0</v>
      </c>
      <c r="H77" s="17" t="s">
        <v>261</v>
      </c>
      <c r="I77" s="17" t="s">
        <v>261</v>
      </c>
    </row>
    <row r="78" spans="1:9" x14ac:dyDescent="0.35">
      <c r="A78" s="5" t="s">
        <v>551</v>
      </c>
      <c r="B78" s="8" t="s">
        <v>225</v>
      </c>
      <c r="C78" s="16" t="s">
        <v>261</v>
      </c>
      <c r="D78" s="16">
        <v>0</v>
      </c>
      <c r="E78" s="16">
        <v>0</v>
      </c>
      <c r="F78" s="16" t="s">
        <v>261</v>
      </c>
      <c r="G78" s="17">
        <v>0</v>
      </c>
      <c r="H78" s="17">
        <v>0</v>
      </c>
      <c r="I78" s="17" t="s">
        <v>261</v>
      </c>
    </row>
    <row r="79" spans="1:9" x14ac:dyDescent="0.35">
      <c r="A79" s="5" t="s">
        <v>551</v>
      </c>
      <c r="B79" s="8" t="s">
        <v>226</v>
      </c>
      <c r="C79" s="16" t="s">
        <v>261</v>
      </c>
      <c r="D79" s="16">
        <v>0</v>
      </c>
      <c r="E79" s="16" t="s">
        <v>261</v>
      </c>
      <c r="F79" s="16">
        <v>0</v>
      </c>
      <c r="G79" s="17">
        <v>0</v>
      </c>
      <c r="H79" s="17" t="s">
        <v>261</v>
      </c>
      <c r="I79" s="17">
        <v>0</v>
      </c>
    </row>
    <row r="80" spans="1:9" x14ac:dyDescent="0.35">
      <c r="A80" s="5" t="s">
        <v>551</v>
      </c>
      <c r="B80" s="8" t="s">
        <v>227</v>
      </c>
      <c r="C80" s="16">
        <v>5</v>
      </c>
      <c r="D80" s="16">
        <v>0</v>
      </c>
      <c r="E80" s="16" t="s">
        <v>261</v>
      </c>
      <c r="F80" s="16">
        <v>5</v>
      </c>
      <c r="G80" s="17">
        <v>0</v>
      </c>
      <c r="H80" s="17" t="s">
        <v>261</v>
      </c>
      <c r="I80" s="17" t="s">
        <v>261</v>
      </c>
    </row>
    <row r="81" spans="1:9" x14ac:dyDescent="0.35">
      <c r="A81" s="5" t="s">
        <v>551</v>
      </c>
      <c r="B81" s="8" t="s">
        <v>228</v>
      </c>
      <c r="C81" s="16">
        <v>40</v>
      </c>
      <c r="D81" s="16" t="s">
        <v>261</v>
      </c>
      <c r="E81" s="16">
        <v>15</v>
      </c>
      <c r="F81" s="16">
        <v>20</v>
      </c>
      <c r="G81" s="17" t="s">
        <v>261</v>
      </c>
      <c r="H81" s="17" t="s">
        <v>261</v>
      </c>
      <c r="I81" s="17">
        <v>0.56000000000000005</v>
      </c>
    </row>
    <row r="82" spans="1:9" x14ac:dyDescent="0.35">
      <c r="A82" s="5" t="s">
        <v>551</v>
      </c>
      <c r="B82" s="8" t="s">
        <v>229</v>
      </c>
      <c r="C82" s="16">
        <v>30</v>
      </c>
      <c r="D82" s="16" t="s">
        <v>261</v>
      </c>
      <c r="E82" s="16">
        <v>15</v>
      </c>
      <c r="F82" s="16">
        <v>15</v>
      </c>
      <c r="G82" s="17" t="s">
        <v>261</v>
      </c>
      <c r="H82" s="17" t="s">
        <v>261</v>
      </c>
      <c r="I82" s="17" t="s">
        <v>261</v>
      </c>
    </row>
    <row r="83" spans="1:9" x14ac:dyDescent="0.35">
      <c r="A83" s="5" t="s">
        <v>551</v>
      </c>
      <c r="B83" s="8" t="s">
        <v>230</v>
      </c>
      <c r="C83" s="16">
        <v>25</v>
      </c>
      <c r="D83" s="16" t="s">
        <v>261</v>
      </c>
      <c r="E83" s="16">
        <v>10</v>
      </c>
      <c r="F83" s="16">
        <v>15</v>
      </c>
      <c r="G83" s="17" t="s">
        <v>261</v>
      </c>
      <c r="H83" s="17" t="s">
        <v>261</v>
      </c>
      <c r="I83" s="17">
        <v>0.52</v>
      </c>
    </row>
    <row r="84" spans="1:9" x14ac:dyDescent="0.35">
      <c r="A84" s="5" t="s">
        <v>551</v>
      </c>
      <c r="B84" s="8" t="s">
        <v>231</v>
      </c>
      <c r="C84" s="16">
        <v>10</v>
      </c>
      <c r="D84" s="16">
        <v>0</v>
      </c>
      <c r="E84" s="16">
        <v>5</v>
      </c>
      <c r="F84" s="16">
        <v>5</v>
      </c>
      <c r="G84" s="17">
        <v>0</v>
      </c>
      <c r="H84" s="17">
        <v>0.6</v>
      </c>
      <c r="I84" s="17">
        <v>0.4</v>
      </c>
    </row>
    <row r="85" spans="1:9" x14ac:dyDescent="0.35">
      <c r="A85" s="5" t="s">
        <v>551</v>
      </c>
      <c r="B85" s="8" t="s">
        <v>232</v>
      </c>
      <c r="C85" s="16">
        <v>20</v>
      </c>
      <c r="D85" s="16">
        <v>0</v>
      </c>
      <c r="E85" s="16">
        <v>10</v>
      </c>
      <c r="F85" s="16">
        <v>15</v>
      </c>
      <c r="G85" s="17">
        <v>0</v>
      </c>
      <c r="H85" s="17">
        <v>0.38</v>
      </c>
      <c r="I85" s="17">
        <v>0.62</v>
      </c>
    </row>
    <row r="86" spans="1:9" x14ac:dyDescent="0.35">
      <c r="A86" s="5" t="s">
        <v>551</v>
      </c>
      <c r="B86" s="8" t="s">
        <v>233</v>
      </c>
      <c r="C86" s="16">
        <v>35</v>
      </c>
      <c r="D86" s="16" t="s">
        <v>261</v>
      </c>
      <c r="E86" s="16">
        <v>20</v>
      </c>
      <c r="F86" s="16">
        <v>10</v>
      </c>
      <c r="G86" s="17" t="s">
        <v>261</v>
      </c>
      <c r="H86" s="17">
        <v>0.57999999999999996</v>
      </c>
      <c r="I86" s="17" t="s">
        <v>261</v>
      </c>
    </row>
    <row r="87" spans="1:9" x14ac:dyDescent="0.35">
      <c r="A87" s="5" t="s">
        <v>551</v>
      </c>
      <c r="B87" s="8" t="s">
        <v>234</v>
      </c>
      <c r="C87" s="16">
        <v>35</v>
      </c>
      <c r="D87" s="16">
        <v>5</v>
      </c>
      <c r="E87" s="16">
        <v>15</v>
      </c>
      <c r="F87" s="16">
        <v>15</v>
      </c>
      <c r="G87" s="17">
        <v>0.14000000000000001</v>
      </c>
      <c r="H87" s="17">
        <v>0.4</v>
      </c>
      <c r="I87" s="17">
        <v>0.46</v>
      </c>
    </row>
    <row r="88" spans="1:9" x14ac:dyDescent="0.35">
      <c r="A88" s="5" t="s">
        <v>551</v>
      </c>
      <c r="B88" s="8" t="s">
        <v>235</v>
      </c>
      <c r="C88" s="16">
        <v>35</v>
      </c>
      <c r="D88" s="16">
        <v>5</v>
      </c>
      <c r="E88" s="16">
        <v>10</v>
      </c>
      <c r="F88" s="16">
        <v>20</v>
      </c>
      <c r="G88" s="17">
        <v>0.09</v>
      </c>
      <c r="H88" s="17">
        <v>0.3</v>
      </c>
      <c r="I88" s="17">
        <v>0.61</v>
      </c>
    </row>
    <row r="89" spans="1:9" x14ac:dyDescent="0.35">
      <c r="A89" s="5" t="s">
        <v>551</v>
      </c>
      <c r="B89" s="8" t="s">
        <v>236</v>
      </c>
      <c r="C89" s="16">
        <v>25</v>
      </c>
      <c r="D89" s="16" t="s">
        <v>261</v>
      </c>
      <c r="E89" s="16">
        <v>10</v>
      </c>
      <c r="F89" s="16">
        <v>15</v>
      </c>
      <c r="G89" s="17" t="s">
        <v>261</v>
      </c>
      <c r="H89" s="17" t="s">
        <v>261</v>
      </c>
      <c r="I89" s="17">
        <v>0.54</v>
      </c>
    </row>
    <row r="90" spans="1:9" x14ac:dyDescent="0.35">
      <c r="A90" s="5" t="s">
        <v>551</v>
      </c>
      <c r="B90" s="8" t="s">
        <v>237</v>
      </c>
      <c r="C90" s="16">
        <v>35</v>
      </c>
      <c r="D90" s="16" t="s">
        <v>261</v>
      </c>
      <c r="E90" s="16">
        <v>15</v>
      </c>
      <c r="F90" s="16">
        <v>20</v>
      </c>
      <c r="G90" s="17" t="s">
        <v>261</v>
      </c>
      <c r="H90" s="17" t="s">
        <v>261</v>
      </c>
      <c r="I90" s="17">
        <v>0.53</v>
      </c>
    </row>
    <row r="91" spans="1:9" x14ac:dyDescent="0.35">
      <c r="A91" s="5" t="s">
        <v>551</v>
      </c>
      <c r="B91" s="8" t="s">
        <v>238</v>
      </c>
      <c r="C91" s="16">
        <v>95</v>
      </c>
      <c r="D91" s="16">
        <v>5</v>
      </c>
      <c r="E91" s="16">
        <v>35</v>
      </c>
      <c r="F91" s="16">
        <v>55</v>
      </c>
      <c r="G91" s="17">
        <v>7.0000000000000007E-2</v>
      </c>
      <c r="H91" s="17">
        <v>0.35</v>
      </c>
      <c r="I91" s="17">
        <v>0.57999999999999996</v>
      </c>
    </row>
    <row r="92" spans="1:9" x14ac:dyDescent="0.35">
      <c r="A92" s="5" t="s">
        <v>551</v>
      </c>
      <c r="B92" s="8" t="s">
        <v>239</v>
      </c>
      <c r="C92" s="16">
        <v>65</v>
      </c>
      <c r="D92" s="16">
        <v>5</v>
      </c>
      <c r="E92" s="16">
        <v>25</v>
      </c>
      <c r="F92" s="16">
        <v>40</v>
      </c>
      <c r="G92" s="17">
        <v>0.04</v>
      </c>
      <c r="H92" s="17">
        <v>0.36</v>
      </c>
      <c r="I92" s="17">
        <v>0.6</v>
      </c>
    </row>
    <row r="93" spans="1:9" x14ac:dyDescent="0.35">
      <c r="A93" s="5" t="s">
        <v>551</v>
      </c>
      <c r="B93" s="8" t="s">
        <v>240</v>
      </c>
      <c r="C93" s="16">
        <v>125</v>
      </c>
      <c r="D93" s="16">
        <v>5</v>
      </c>
      <c r="E93" s="16">
        <v>45</v>
      </c>
      <c r="F93" s="16">
        <v>75</v>
      </c>
      <c r="G93" s="17">
        <v>0.03</v>
      </c>
      <c r="H93" s="17">
        <v>0.37</v>
      </c>
      <c r="I93" s="17">
        <v>0.6</v>
      </c>
    </row>
    <row r="94" spans="1:9" x14ac:dyDescent="0.35">
      <c r="A94" s="5" t="s">
        <v>551</v>
      </c>
      <c r="B94" s="8" t="s">
        <v>241</v>
      </c>
      <c r="C94" s="16">
        <v>330</v>
      </c>
      <c r="D94" s="16">
        <v>10</v>
      </c>
      <c r="E94" s="16">
        <v>90</v>
      </c>
      <c r="F94" s="16">
        <v>225</v>
      </c>
      <c r="G94" s="17">
        <v>0.03</v>
      </c>
      <c r="H94" s="17">
        <v>0.28000000000000003</v>
      </c>
      <c r="I94" s="17">
        <v>0.69</v>
      </c>
    </row>
    <row r="95" spans="1:9" x14ac:dyDescent="0.35">
      <c r="A95" s="5" t="s">
        <v>551</v>
      </c>
      <c r="B95" s="8" t="s">
        <v>242</v>
      </c>
      <c r="C95" s="16">
        <v>365</v>
      </c>
      <c r="D95" s="16">
        <v>30</v>
      </c>
      <c r="E95" s="16">
        <v>100</v>
      </c>
      <c r="F95" s="16">
        <v>240</v>
      </c>
      <c r="G95" s="17">
        <v>0.08</v>
      </c>
      <c r="H95" s="17">
        <v>0.27</v>
      </c>
      <c r="I95" s="17">
        <v>0.66</v>
      </c>
    </row>
    <row r="96" spans="1:9" x14ac:dyDescent="0.35">
      <c r="A96" s="5" t="s">
        <v>551</v>
      </c>
      <c r="B96" s="8" t="s">
        <v>243</v>
      </c>
      <c r="C96" s="16">
        <v>440</v>
      </c>
      <c r="D96" s="16">
        <v>20</v>
      </c>
      <c r="E96" s="16">
        <v>130</v>
      </c>
      <c r="F96" s="16">
        <v>285</v>
      </c>
      <c r="G96" s="17">
        <v>0.05</v>
      </c>
      <c r="H96" s="17">
        <v>0.3</v>
      </c>
      <c r="I96" s="17">
        <v>0.65</v>
      </c>
    </row>
    <row r="97" spans="1:9" x14ac:dyDescent="0.35">
      <c r="A97" s="5" t="s">
        <v>551</v>
      </c>
      <c r="B97" s="8" t="s">
        <v>244</v>
      </c>
      <c r="C97" s="16">
        <v>450</v>
      </c>
      <c r="D97" s="16">
        <v>30</v>
      </c>
      <c r="E97" s="16">
        <v>125</v>
      </c>
      <c r="F97" s="16">
        <v>300</v>
      </c>
      <c r="G97" s="17">
        <v>0.06</v>
      </c>
      <c r="H97" s="17">
        <v>0.27</v>
      </c>
      <c r="I97" s="17">
        <v>0.67</v>
      </c>
    </row>
    <row r="98" spans="1:9" x14ac:dyDescent="0.35">
      <c r="A98" s="5" t="s">
        <v>551</v>
      </c>
      <c r="B98" s="8" t="s">
        <v>245</v>
      </c>
      <c r="C98" s="16">
        <v>875</v>
      </c>
      <c r="D98" s="16">
        <v>70</v>
      </c>
      <c r="E98" s="16">
        <v>260</v>
      </c>
      <c r="F98" s="16">
        <v>545</v>
      </c>
      <c r="G98" s="17">
        <v>0.08</v>
      </c>
      <c r="H98" s="17">
        <v>0.3</v>
      </c>
      <c r="I98" s="17">
        <v>0.62</v>
      </c>
    </row>
    <row r="99" spans="1:9" x14ac:dyDescent="0.35">
      <c r="A99" s="5" t="s">
        <v>551</v>
      </c>
      <c r="B99" s="8" t="s">
        <v>246</v>
      </c>
      <c r="C99" s="16">
        <v>1170</v>
      </c>
      <c r="D99" s="16">
        <v>70</v>
      </c>
      <c r="E99" s="16">
        <v>370</v>
      </c>
      <c r="F99" s="16">
        <v>735</v>
      </c>
      <c r="G99" s="17">
        <v>0.06</v>
      </c>
      <c r="H99" s="17">
        <v>0.31</v>
      </c>
      <c r="I99" s="17">
        <v>0.63</v>
      </c>
    </row>
    <row r="100" spans="1:9" x14ac:dyDescent="0.35">
      <c r="A100" s="5" t="s">
        <v>551</v>
      </c>
      <c r="B100" s="8" t="s">
        <v>247</v>
      </c>
      <c r="C100" s="16">
        <v>1290</v>
      </c>
      <c r="D100" s="16">
        <v>90</v>
      </c>
      <c r="E100" s="16">
        <v>395</v>
      </c>
      <c r="F100" s="16">
        <v>805</v>
      </c>
      <c r="G100" s="17">
        <v>7.0000000000000007E-2</v>
      </c>
      <c r="H100" s="17">
        <v>0.31</v>
      </c>
      <c r="I100" s="17">
        <v>0.62</v>
      </c>
    </row>
    <row r="101" spans="1:9" x14ac:dyDescent="0.35">
      <c r="A101" s="5" t="s">
        <v>551</v>
      </c>
      <c r="B101" s="8" t="s">
        <v>248</v>
      </c>
      <c r="C101" s="16">
        <v>915</v>
      </c>
      <c r="D101" s="16">
        <v>65</v>
      </c>
      <c r="E101" s="16">
        <v>280</v>
      </c>
      <c r="F101" s="16">
        <v>570</v>
      </c>
      <c r="G101" s="17">
        <v>7.0000000000000007E-2</v>
      </c>
      <c r="H101" s="17">
        <v>0.31</v>
      </c>
      <c r="I101" s="17">
        <v>0.62</v>
      </c>
    </row>
    <row r="102" spans="1:9" x14ac:dyDescent="0.35">
      <c r="A102" s="5" t="s">
        <v>551</v>
      </c>
      <c r="B102" s="8" t="s">
        <v>249</v>
      </c>
      <c r="C102" s="16">
        <v>910</v>
      </c>
      <c r="D102" s="16">
        <v>70</v>
      </c>
      <c r="E102" s="16">
        <v>280</v>
      </c>
      <c r="F102" s="16">
        <v>560</v>
      </c>
      <c r="G102" s="17">
        <v>0.08</v>
      </c>
      <c r="H102" s="17">
        <v>0.31</v>
      </c>
      <c r="I102" s="17">
        <v>0.61</v>
      </c>
    </row>
    <row r="103" spans="1:9" x14ac:dyDescent="0.35">
      <c r="A103" s="5" t="s">
        <v>551</v>
      </c>
      <c r="B103" s="8" t="s">
        <v>250</v>
      </c>
      <c r="C103" s="16">
        <v>880</v>
      </c>
      <c r="D103" s="16">
        <v>90</v>
      </c>
      <c r="E103" s="16">
        <v>230</v>
      </c>
      <c r="F103" s="16">
        <v>560</v>
      </c>
      <c r="G103" s="17">
        <v>0.1</v>
      </c>
      <c r="H103" s="17">
        <v>0.26</v>
      </c>
      <c r="I103" s="17">
        <v>0.63</v>
      </c>
    </row>
    <row r="104" spans="1:9" x14ac:dyDescent="0.35">
      <c r="A104" s="5" t="s">
        <v>551</v>
      </c>
      <c r="B104" s="8" t="s">
        <v>251</v>
      </c>
      <c r="C104" s="16">
        <v>745</v>
      </c>
      <c r="D104" s="16">
        <v>60</v>
      </c>
      <c r="E104" s="16">
        <v>205</v>
      </c>
      <c r="F104" s="16">
        <v>480</v>
      </c>
      <c r="G104" s="17">
        <v>0.08</v>
      </c>
      <c r="H104" s="17">
        <v>0.27</v>
      </c>
      <c r="I104" s="17">
        <v>0.64</v>
      </c>
    </row>
    <row r="105" spans="1:9" x14ac:dyDescent="0.35">
      <c r="A105" s="5" t="s">
        <v>551</v>
      </c>
      <c r="B105" s="8" t="s">
        <v>252</v>
      </c>
      <c r="C105" s="16">
        <v>840</v>
      </c>
      <c r="D105" s="16">
        <v>65</v>
      </c>
      <c r="E105" s="16">
        <v>205</v>
      </c>
      <c r="F105" s="16">
        <v>570</v>
      </c>
      <c r="G105" s="17">
        <v>0.08</v>
      </c>
      <c r="H105" s="17">
        <v>0.24</v>
      </c>
      <c r="I105" s="17">
        <v>0.68</v>
      </c>
    </row>
    <row r="106" spans="1:9" x14ac:dyDescent="0.35">
      <c r="A106" s="5" t="s">
        <v>551</v>
      </c>
      <c r="B106" s="8" t="s">
        <v>253</v>
      </c>
      <c r="C106" s="16">
        <v>1030</v>
      </c>
      <c r="D106" s="16">
        <v>95</v>
      </c>
      <c r="E106" s="16">
        <v>260</v>
      </c>
      <c r="F106" s="16">
        <v>675</v>
      </c>
      <c r="G106" s="17">
        <v>0.09</v>
      </c>
      <c r="H106" s="17">
        <v>0.25</v>
      </c>
      <c r="I106" s="17">
        <v>0.65</v>
      </c>
    </row>
    <row r="107" spans="1:9" x14ac:dyDescent="0.35">
      <c r="A107" s="5" t="s">
        <v>551</v>
      </c>
      <c r="B107" s="8" t="s">
        <v>254</v>
      </c>
      <c r="C107" s="16">
        <v>595</v>
      </c>
      <c r="D107" s="16">
        <v>50</v>
      </c>
      <c r="E107" s="16">
        <v>165</v>
      </c>
      <c r="F107" s="16">
        <v>380</v>
      </c>
      <c r="G107" s="17">
        <v>0.08</v>
      </c>
      <c r="H107" s="17">
        <v>0.28000000000000003</v>
      </c>
      <c r="I107" s="17">
        <v>0.64</v>
      </c>
    </row>
    <row r="108" spans="1:9" x14ac:dyDescent="0.35">
      <c r="A108" s="29" t="s">
        <v>551</v>
      </c>
      <c r="B108" s="50" t="s">
        <v>255</v>
      </c>
      <c r="C108" s="30">
        <v>995</v>
      </c>
      <c r="D108" s="30">
        <v>85</v>
      </c>
      <c r="E108" s="30">
        <v>235</v>
      </c>
      <c r="F108" s="30">
        <v>675</v>
      </c>
      <c r="G108" s="31">
        <v>0.08</v>
      </c>
      <c r="H108" s="31">
        <v>0.24</v>
      </c>
      <c r="I108" s="31">
        <v>0.68</v>
      </c>
    </row>
    <row r="109" spans="1:9" x14ac:dyDescent="0.35">
      <c r="A109" s="12" t="s">
        <v>217</v>
      </c>
      <c r="B109" s="45" t="s">
        <v>423</v>
      </c>
      <c r="C109" s="13">
        <v>105</v>
      </c>
      <c r="D109" s="13">
        <v>5</v>
      </c>
      <c r="E109" s="13">
        <v>45</v>
      </c>
      <c r="F109" s="13">
        <v>55</v>
      </c>
      <c r="G109" s="14">
        <v>0.06</v>
      </c>
      <c r="H109" s="14">
        <v>0.41</v>
      </c>
      <c r="I109" s="14">
        <v>0.53</v>
      </c>
    </row>
    <row r="110" spans="1:9" x14ac:dyDescent="0.35">
      <c r="A110" s="12" t="s">
        <v>217</v>
      </c>
      <c r="B110" s="45" t="s">
        <v>424</v>
      </c>
      <c r="C110" s="13">
        <v>1575</v>
      </c>
      <c r="D110" s="13">
        <v>90</v>
      </c>
      <c r="E110" s="13">
        <v>395</v>
      </c>
      <c r="F110" s="13">
        <v>1095</v>
      </c>
      <c r="G110" s="14">
        <v>0.06</v>
      </c>
      <c r="H110" s="14">
        <v>0.25</v>
      </c>
      <c r="I110" s="14">
        <v>0.69</v>
      </c>
    </row>
    <row r="111" spans="1:9" x14ac:dyDescent="0.35">
      <c r="A111" s="12" t="s">
        <v>217</v>
      </c>
      <c r="B111" s="45" t="s">
        <v>425</v>
      </c>
      <c r="C111" s="13">
        <v>25990</v>
      </c>
      <c r="D111" s="13">
        <v>2350</v>
      </c>
      <c r="E111" s="13">
        <v>3755</v>
      </c>
      <c r="F111" s="13">
        <v>19890</v>
      </c>
      <c r="G111" s="14">
        <v>0.09</v>
      </c>
      <c r="H111" s="14">
        <v>0.14000000000000001</v>
      </c>
      <c r="I111" s="14">
        <v>0.77</v>
      </c>
    </row>
    <row r="112" spans="1:9" x14ac:dyDescent="0.35">
      <c r="A112" s="23" t="s">
        <v>217</v>
      </c>
      <c r="B112" s="48" t="s">
        <v>426</v>
      </c>
      <c r="C112" s="24">
        <v>2100</v>
      </c>
      <c r="D112" s="24">
        <v>280</v>
      </c>
      <c r="E112" s="24">
        <v>310</v>
      </c>
      <c r="F112" s="24">
        <v>1515</v>
      </c>
      <c r="G112" s="25">
        <v>0.13</v>
      </c>
      <c r="H112" s="25">
        <v>0.15</v>
      </c>
      <c r="I112" s="25">
        <v>0.72</v>
      </c>
    </row>
    <row r="113" spans="1:9" x14ac:dyDescent="0.35">
      <c r="A113" s="12" t="s">
        <v>550</v>
      </c>
      <c r="B113" s="45" t="s">
        <v>423</v>
      </c>
      <c r="C113" s="13" t="s">
        <v>261</v>
      </c>
      <c r="D113" s="13">
        <v>0</v>
      </c>
      <c r="E113" s="13">
        <v>0</v>
      </c>
      <c r="F113" s="13" t="s">
        <v>261</v>
      </c>
      <c r="G113" s="14">
        <v>0</v>
      </c>
      <c r="H113" s="14">
        <v>0</v>
      </c>
      <c r="I113" s="14" t="s">
        <v>261</v>
      </c>
    </row>
    <row r="114" spans="1:9" x14ac:dyDescent="0.35">
      <c r="A114" s="12" t="s">
        <v>550</v>
      </c>
      <c r="B114" s="45" t="s">
        <v>424</v>
      </c>
      <c r="C114" s="13">
        <v>405</v>
      </c>
      <c r="D114" s="13">
        <v>25</v>
      </c>
      <c r="E114" s="13">
        <v>20</v>
      </c>
      <c r="F114" s="13">
        <v>360</v>
      </c>
      <c r="G114" s="14">
        <v>0.06</v>
      </c>
      <c r="H114" s="14">
        <v>0.05</v>
      </c>
      <c r="I114" s="14">
        <v>0.89</v>
      </c>
    </row>
    <row r="115" spans="1:9" x14ac:dyDescent="0.35">
      <c r="A115" s="12" t="s">
        <v>550</v>
      </c>
      <c r="B115" s="45" t="s">
        <v>425</v>
      </c>
      <c r="C115" s="13">
        <v>15845</v>
      </c>
      <c r="D115" s="13">
        <v>1575</v>
      </c>
      <c r="E115" s="13">
        <v>845</v>
      </c>
      <c r="F115" s="13">
        <v>13430</v>
      </c>
      <c r="G115" s="14">
        <v>0.1</v>
      </c>
      <c r="H115" s="14">
        <v>0.05</v>
      </c>
      <c r="I115" s="14">
        <v>0.85</v>
      </c>
    </row>
    <row r="116" spans="1:9" x14ac:dyDescent="0.35">
      <c r="A116" s="23" t="s">
        <v>550</v>
      </c>
      <c r="B116" s="48" t="s">
        <v>426</v>
      </c>
      <c r="C116" s="24">
        <v>1105</v>
      </c>
      <c r="D116" s="24">
        <v>195</v>
      </c>
      <c r="E116" s="24">
        <v>75</v>
      </c>
      <c r="F116" s="24">
        <v>840</v>
      </c>
      <c r="G116" s="25">
        <v>0.18</v>
      </c>
      <c r="H116" s="25">
        <v>7.0000000000000007E-2</v>
      </c>
      <c r="I116" s="25">
        <v>0.76</v>
      </c>
    </row>
    <row r="117" spans="1:9" x14ac:dyDescent="0.35">
      <c r="A117" s="12" t="s">
        <v>551</v>
      </c>
      <c r="B117" s="45" t="s">
        <v>423</v>
      </c>
      <c r="C117" s="13">
        <v>105</v>
      </c>
      <c r="D117" s="13">
        <v>5</v>
      </c>
      <c r="E117" s="13">
        <v>45</v>
      </c>
      <c r="F117" s="13">
        <v>55</v>
      </c>
      <c r="G117" s="14">
        <v>0.06</v>
      </c>
      <c r="H117" s="14">
        <v>0.42</v>
      </c>
      <c r="I117" s="14">
        <v>0.52</v>
      </c>
    </row>
    <row r="118" spans="1:9" x14ac:dyDescent="0.35">
      <c r="A118" s="12" t="s">
        <v>551</v>
      </c>
      <c r="B118" s="45" t="s">
        <v>424</v>
      </c>
      <c r="C118" s="13">
        <v>1175</v>
      </c>
      <c r="D118" s="13">
        <v>65</v>
      </c>
      <c r="E118" s="13">
        <v>375</v>
      </c>
      <c r="F118" s="13">
        <v>735</v>
      </c>
      <c r="G118" s="14">
        <v>0.06</v>
      </c>
      <c r="H118" s="14">
        <v>0.32</v>
      </c>
      <c r="I118" s="14">
        <v>0.62</v>
      </c>
    </row>
    <row r="119" spans="1:9" x14ac:dyDescent="0.35">
      <c r="A119" s="12" t="s">
        <v>551</v>
      </c>
      <c r="B119" s="45" t="s">
        <v>425</v>
      </c>
      <c r="C119" s="13">
        <v>10145</v>
      </c>
      <c r="D119" s="13">
        <v>775</v>
      </c>
      <c r="E119" s="13">
        <v>2910</v>
      </c>
      <c r="F119" s="13">
        <v>6460</v>
      </c>
      <c r="G119" s="14">
        <v>0.08</v>
      </c>
      <c r="H119" s="14">
        <v>0.28999999999999998</v>
      </c>
      <c r="I119" s="14">
        <v>0.64</v>
      </c>
    </row>
    <row r="120" spans="1:9" x14ac:dyDescent="0.35">
      <c r="A120" s="12" t="s">
        <v>551</v>
      </c>
      <c r="B120" s="45" t="s">
        <v>426</v>
      </c>
      <c r="C120" s="13">
        <v>995</v>
      </c>
      <c r="D120" s="13">
        <v>85</v>
      </c>
      <c r="E120" s="13">
        <v>235</v>
      </c>
      <c r="F120" s="13">
        <v>675</v>
      </c>
      <c r="G120" s="14">
        <v>0.08</v>
      </c>
      <c r="H120" s="14">
        <v>0.24</v>
      </c>
      <c r="I120" s="14">
        <v>0.68</v>
      </c>
    </row>
    <row r="121" spans="1:9" x14ac:dyDescent="0.35">
      <c r="A121" t="s">
        <v>38</v>
      </c>
      <c r="B121" t="s">
        <v>39</v>
      </c>
    </row>
    <row r="122" spans="1:9" x14ac:dyDescent="0.35">
      <c r="A122" t="s">
        <v>58</v>
      </c>
      <c r="B122" t="s">
        <v>59</v>
      </c>
    </row>
    <row r="123" spans="1:9" x14ac:dyDescent="0.35">
      <c r="A123" t="s">
        <v>128</v>
      </c>
      <c r="B123" t="s">
        <v>129</v>
      </c>
    </row>
    <row r="124" spans="1:9" x14ac:dyDescent="0.35">
      <c r="A124" t="s">
        <v>182</v>
      </c>
      <c r="B124" t="s">
        <v>183</v>
      </c>
    </row>
    <row r="125" spans="1:9" x14ac:dyDescent="0.35">
      <c r="A125" t="s">
        <v>184</v>
      </c>
      <c r="B125" t="s">
        <v>185</v>
      </c>
    </row>
    <row r="126" spans="1:9" x14ac:dyDescent="0.35">
      <c r="A126" t="s">
        <v>186</v>
      </c>
      <c r="B126" t="s">
        <v>187</v>
      </c>
    </row>
    <row r="127" spans="1:9" x14ac:dyDescent="0.35">
      <c r="A127" t="s">
        <v>188</v>
      </c>
      <c r="B127" t="s">
        <v>189</v>
      </c>
    </row>
    <row r="128" spans="1:9" x14ac:dyDescent="0.35">
      <c r="A128" t="s">
        <v>190</v>
      </c>
      <c r="B128" t="s">
        <v>191</v>
      </c>
    </row>
    <row r="129" spans="1:2" x14ac:dyDescent="0.35">
      <c r="A129" t="s">
        <v>194</v>
      </c>
      <c r="B129" t="s">
        <v>195</v>
      </c>
    </row>
    <row r="130" spans="1:2" x14ac:dyDescent="0.35">
      <c r="A130" t="s">
        <v>196</v>
      </c>
      <c r="B130" t="s">
        <v>197</v>
      </c>
    </row>
  </sheetData>
  <conditionalFormatting sqref="G7:I120">
    <cfRule type="dataBar" priority="1">
      <dataBar>
        <cfvo type="num" val="0"/>
        <cfvo type="num" val="1"/>
        <color theme="7" tint="0.39997558519241921"/>
      </dataBar>
      <extLst>
        <ext xmlns:x14="http://schemas.microsoft.com/office/spreadsheetml/2009/9/main" uri="{B025F937-C7B1-47D3-B67F-A62EFF666E3E}">
          <x14:id>{10D532B5-0A61-43FF-8FB0-345AA82A990C}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0D532B5-0A61-43FF-8FB0-345AA82A990C}">
            <x14:dataBar minLength="0" maxLength="100" gradient="0">
              <x14:cfvo type="num">
                <xm:f>0</xm:f>
              </x14:cfvo>
              <x14:cfvo type="num">
                <xm:f>1</xm:f>
              </x14:cfvo>
              <x14:negativeFillColor rgb="FFFF0000"/>
              <x14:axisColor rgb="FF000000"/>
            </x14:dataBar>
          </x14:cfRule>
          <xm:sqref>G7:I120</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30"/>
  <sheetViews>
    <sheetView showGridLines="0" zoomScaleNormal="100" workbookViewId="0"/>
  </sheetViews>
  <sheetFormatPr defaultColWidth="11.1640625" defaultRowHeight="15.5" x14ac:dyDescent="0.35"/>
  <cols>
    <col min="1" max="1" width="25.6640625" customWidth="1"/>
    <col min="2" max="9" width="20.6640625" customWidth="1"/>
  </cols>
  <sheetData>
    <row r="1" spans="1:9" ht="19.5" x14ac:dyDescent="0.45">
      <c r="A1" s="2" t="s">
        <v>553</v>
      </c>
    </row>
    <row r="2" spans="1:9" x14ac:dyDescent="0.35">
      <c r="A2" t="s">
        <v>201</v>
      </c>
    </row>
    <row r="3" spans="1:9" x14ac:dyDescent="0.35">
      <c r="A3" t="s">
        <v>202</v>
      </c>
    </row>
    <row r="4" spans="1:9" x14ac:dyDescent="0.35">
      <c r="A4" t="s">
        <v>428</v>
      </c>
    </row>
    <row r="5" spans="1:9" x14ac:dyDescent="0.35">
      <c r="A5" t="s">
        <v>204</v>
      </c>
    </row>
    <row r="6" spans="1:9" ht="31" x14ac:dyDescent="0.35">
      <c r="A6" s="83" t="s">
        <v>542</v>
      </c>
      <c r="B6" s="84" t="s">
        <v>205</v>
      </c>
      <c r="C6" s="84" t="s">
        <v>543</v>
      </c>
      <c r="D6" s="84" t="s">
        <v>544</v>
      </c>
      <c r="E6" s="84" t="s">
        <v>545</v>
      </c>
      <c r="F6" s="84" t="s">
        <v>546</v>
      </c>
      <c r="G6" s="84" t="s">
        <v>547</v>
      </c>
      <c r="H6" s="84" t="s">
        <v>548</v>
      </c>
      <c r="I6" s="84" t="s">
        <v>549</v>
      </c>
    </row>
    <row r="7" spans="1:9" x14ac:dyDescent="0.35">
      <c r="A7" s="23" t="s">
        <v>217</v>
      </c>
      <c r="B7" s="48" t="s">
        <v>217</v>
      </c>
      <c r="C7" s="24">
        <v>142100</v>
      </c>
      <c r="D7" s="24">
        <v>2365</v>
      </c>
      <c r="E7" s="24">
        <v>28145</v>
      </c>
      <c r="F7" s="24">
        <v>111590</v>
      </c>
      <c r="G7" s="25">
        <v>0.02</v>
      </c>
      <c r="H7" s="25">
        <v>0.2</v>
      </c>
      <c r="I7" s="25">
        <v>0.79</v>
      </c>
    </row>
    <row r="8" spans="1:9" x14ac:dyDescent="0.35">
      <c r="A8" s="65" t="s">
        <v>217</v>
      </c>
      <c r="B8" s="72" t="s">
        <v>223</v>
      </c>
      <c r="C8" s="38">
        <v>0</v>
      </c>
      <c r="D8" s="38">
        <v>0</v>
      </c>
      <c r="E8" s="38">
        <v>0</v>
      </c>
      <c r="F8" s="38">
        <v>0</v>
      </c>
      <c r="G8" s="73">
        <v>0</v>
      </c>
      <c r="H8" s="73">
        <v>0</v>
      </c>
      <c r="I8" s="73">
        <v>0</v>
      </c>
    </row>
    <row r="9" spans="1:9" x14ac:dyDescent="0.35">
      <c r="A9" s="65" t="s">
        <v>217</v>
      </c>
      <c r="B9" s="72" t="s">
        <v>224</v>
      </c>
      <c r="C9" s="38">
        <v>0</v>
      </c>
      <c r="D9" s="38">
        <v>0</v>
      </c>
      <c r="E9" s="38">
        <v>0</v>
      </c>
      <c r="F9" s="38">
        <v>0</v>
      </c>
      <c r="G9" s="73">
        <v>0</v>
      </c>
      <c r="H9" s="73">
        <v>0</v>
      </c>
      <c r="I9" s="73">
        <v>0</v>
      </c>
    </row>
    <row r="10" spans="1:9" x14ac:dyDescent="0.35">
      <c r="A10" s="65" t="s">
        <v>217</v>
      </c>
      <c r="B10" s="72" t="s">
        <v>225</v>
      </c>
      <c r="C10" s="38">
        <v>0</v>
      </c>
      <c r="D10" s="38">
        <v>0</v>
      </c>
      <c r="E10" s="38">
        <v>0</v>
      </c>
      <c r="F10" s="38">
        <v>0</v>
      </c>
      <c r="G10" s="73">
        <v>0</v>
      </c>
      <c r="H10" s="73">
        <v>0</v>
      </c>
      <c r="I10" s="73">
        <v>0</v>
      </c>
    </row>
    <row r="11" spans="1:9" x14ac:dyDescent="0.35">
      <c r="A11" s="65" t="s">
        <v>217</v>
      </c>
      <c r="B11" s="72" t="s">
        <v>226</v>
      </c>
      <c r="C11" s="38">
        <v>0</v>
      </c>
      <c r="D11" s="38">
        <v>0</v>
      </c>
      <c r="E11" s="38">
        <v>0</v>
      </c>
      <c r="F11" s="38">
        <v>0</v>
      </c>
      <c r="G11" s="73">
        <v>0</v>
      </c>
      <c r="H11" s="73">
        <v>0</v>
      </c>
      <c r="I11" s="73">
        <v>0</v>
      </c>
    </row>
    <row r="12" spans="1:9" x14ac:dyDescent="0.35">
      <c r="A12" s="65" t="s">
        <v>217</v>
      </c>
      <c r="B12" s="72" t="s">
        <v>227</v>
      </c>
      <c r="C12" s="38" t="s">
        <v>261</v>
      </c>
      <c r="D12" s="38">
        <v>0</v>
      </c>
      <c r="E12" s="38">
        <v>0</v>
      </c>
      <c r="F12" s="38" t="s">
        <v>261</v>
      </c>
      <c r="G12" s="73">
        <v>0</v>
      </c>
      <c r="H12" s="73">
        <v>0</v>
      </c>
      <c r="I12" s="73" t="s">
        <v>261</v>
      </c>
    </row>
    <row r="13" spans="1:9" x14ac:dyDescent="0.35">
      <c r="A13" s="65" t="s">
        <v>217</v>
      </c>
      <c r="B13" s="72" t="s">
        <v>228</v>
      </c>
      <c r="C13" s="38">
        <v>10</v>
      </c>
      <c r="D13" s="38" t="s">
        <v>261</v>
      </c>
      <c r="E13" s="38">
        <v>10</v>
      </c>
      <c r="F13" s="38" t="s">
        <v>261</v>
      </c>
      <c r="G13" s="73" t="s">
        <v>261</v>
      </c>
      <c r="H13" s="73" t="s">
        <v>261</v>
      </c>
      <c r="I13" s="73" t="s">
        <v>261</v>
      </c>
    </row>
    <row r="14" spans="1:9" x14ac:dyDescent="0.35">
      <c r="A14" s="65" t="s">
        <v>217</v>
      </c>
      <c r="B14" s="72" t="s">
        <v>229</v>
      </c>
      <c r="C14" s="38">
        <v>100</v>
      </c>
      <c r="D14" s="38" t="s">
        <v>261</v>
      </c>
      <c r="E14" s="38">
        <v>40</v>
      </c>
      <c r="F14" s="38">
        <v>60</v>
      </c>
      <c r="G14" s="73" t="s">
        <v>261</v>
      </c>
      <c r="H14" s="73" t="s">
        <v>261</v>
      </c>
      <c r="I14" s="73">
        <v>0.59</v>
      </c>
    </row>
    <row r="15" spans="1:9" x14ac:dyDescent="0.35">
      <c r="A15" s="65" t="s">
        <v>217</v>
      </c>
      <c r="B15" s="72" t="s">
        <v>230</v>
      </c>
      <c r="C15" s="38">
        <v>130</v>
      </c>
      <c r="D15" s="38" t="s">
        <v>261</v>
      </c>
      <c r="E15" s="38">
        <v>60</v>
      </c>
      <c r="F15" s="38">
        <v>70</v>
      </c>
      <c r="G15" s="73" t="s">
        <v>261</v>
      </c>
      <c r="H15" s="73" t="s">
        <v>261</v>
      </c>
      <c r="I15" s="73">
        <v>0.55000000000000004</v>
      </c>
    </row>
    <row r="16" spans="1:9" x14ac:dyDescent="0.35">
      <c r="A16" s="65" t="s">
        <v>217</v>
      </c>
      <c r="B16" s="72" t="s">
        <v>231</v>
      </c>
      <c r="C16" s="38">
        <v>240</v>
      </c>
      <c r="D16" s="38" t="s">
        <v>261</v>
      </c>
      <c r="E16" s="38">
        <v>55</v>
      </c>
      <c r="F16" s="38">
        <v>185</v>
      </c>
      <c r="G16" s="73" t="s">
        <v>261</v>
      </c>
      <c r="H16" s="73" t="s">
        <v>261</v>
      </c>
      <c r="I16" s="73">
        <v>0.77</v>
      </c>
    </row>
    <row r="17" spans="1:9" x14ac:dyDescent="0.35">
      <c r="A17" s="65" t="s">
        <v>217</v>
      </c>
      <c r="B17" s="72" t="s">
        <v>232</v>
      </c>
      <c r="C17" s="38">
        <v>330</v>
      </c>
      <c r="D17" s="38">
        <v>5</v>
      </c>
      <c r="E17" s="38">
        <v>140</v>
      </c>
      <c r="F17" s="38">
        <v>185</v>
      </c>
      <c r="G17" s="73">
        <v>0.01</v>
      </c>
      <c r="H17" s="73">
        <v>0.42</v>
      </c>
      <c r="I17" s="73">
        <v>0.56999999999999995</v>
      </c>
    </row>
    <row r="18" spans="1:9" x14ac:dyDescent="0.35">
      <c r="A18" s="65" t="s">
        <v>217</v>
      </c>
      <c r="B18" s="72" t="s">
        <v>233</v>
      </c>
      <c r="C18" s="38">
        <v>515</v>
      </c>
      <c r="D18" s="38">
        <v>10</v>
      </c>
      <c r="E18" s="38">
        <v>160</v>
      </c>
      <c r="F18" s="38">
        <v>345</v>
      </c>
      <c r="G18" s="73">
        <v>0.02</v>
      </c>
      <c r="H18" s="73">
        <v>0.32</v>
      </c>
      <c r="I18" s="73">
        <v>0.67</v>
      </c>
    </row>
    <row r="19" spans="1:9" x14ac:dyDescent="0.35">
      <c r="A19" s="65" t="s">
        <v>217</v>
      </c>
      <c r="B19" s="72" t="s">
        <v>234</v>
      </c>
      <c r="C19" s="38">
        <v>2350</v>
      </c>
      <c r="D19" s="38">
        <v>10</v>
      </c>
      <c r="E19" s="38">
        <v>210</v>
      </c>
      <c r="F19" s="38">
        <v>2130</v>
      </c>
      <c r="G19" s="73">
        <v>0</v>
      </c>
      <c r="H19" s="73">
        <v>0.09</v>
      </c>
      <c r="I19" s="73">
        <v>0.91</v>
      </c>
    </row>
    <row r="20" spans="1:9" x14ac:dyDescent="0.35">
      <c r="A20" s="65" t="s">
        <v>217</v>
      </c>
      <c r="B20" s="72" t="s">
        <v>235</v>
      </c>
      <c r="C20" s="38">
        <v>3320</v>
      </c>
      <c r="D20" s="38">
        <v>10</v>
      </c>
      <c r="E20" s="38">
        <v>400</v>
      </c>
      <c r="F20" s="38">
        <v>2910</v>
      </c>
      <c r="G20" s="73">
        <v>0</v>
      </c>
      <c r="H20" s="73">
        <v>0.12</v>
      </c>
      <c r="I20" s="73">
        <v>0.88</v>
      </c>
    </row>
    <row r="21" spans="1:9" x14ac:dyDescent="0.35">
      <c r="A21" s="65" t="s">
        <v>217</v>
      </c>
      <c r="B21" s="72" t="s">
        <v>236</v>
      </c>
      <c r="C21" s="38">
        <v>3925</v>
      </c>
      <c r="D21" s="38">
        <v>10</v>
      </c>
      <c r="E21" s="38">
        <v>415</v>
      </c>
      <c r="F21" s="38">
        <v>3500</v>
      </c>
      <c r="G21" s="73">
        <v>0</v>
      </c>
      <c r="H21" s="73">
        <v>0.11</v>
      </c>
      <c r="I21" s="73">
        <v>0.89</v>
      </c>
    </row>
    <row r="22" spans="1:9" x14ac:dyDescent="0.35">
      <c r="A22" s="65" t="s">
        <v>217</v>
      </c>
      <c r="B22" s="72" t="s">
        <v>237</v>
      </c>
      <c r="C22" s="38">
        <v>3830</v>
      </c>
      <c r="D22" s="38">
        <v>15</v>
      </c>
      <c r="E22" s="38">
        <v>740</v>
      </c>
      <c r="F22" s="38">
        <v>3075</v>
      </c>
      <c r="G22" s="73">
        <v>0</v>
      </c>
      <c r="H22" s="73">
        <v>0.19</v>
      </c>
      <c r="I22" s="73">
        <v>0.8</v>
      </c>
    </row>
    <row r="23" spans="1:9" x14ac:dyDescent="0.35">
      <c r="A23" s="65" t="s">
        <v>217</v>
      </c>
      <c r="B23" s="72" t="s">
        <v>238</v>
      </c>
      <c r="C23" s="38">
        <v>4640</v>
      </c>
      <c r="D23" s="38">
        <v>25</v>
      </c>
      <c r="E23" s="38">
        <v>1165</v>
      </c>
      <c r="F23" s="38">
        <v>3450</v>
      </c>
      <c r="G23" s="73">
        <v>0.01</v>
      </c>
      <c r="H23" s="73">
        <v>0.25</v>
      </c>
      <c r="I23" s="73">
        <v>0.74</v>
      </c>
    </row>
    <row r="24" spans="1:9" x14ac:dyDescent="0.35">
      <c r="A24" s="65" t="s">
        <v>217</v>
      </c>
      <c r="B24" s="72" t="s">
        <v>239</v>
      </c>
      <c r="C24" s="38">
        <v>2785</v>
      </c>
      <c r="D24" s="38">
        <v>30</v>
      </c>
      <c r="E24" s="38">
        <v>950</v>
      </c>
      <c r="F24" s="38">
        <v>1805</v>
      </c>
      <c r="G24" s="73">
        <v>0.01</v>
      </c>
      <c r="H24" s="73">
        <v>0.34</v>
      </c>
      <c r="I24" s="73">
        <v>0.65</v>
      </c>
    </row>
    <row r="25" spans="1:9" x14ac:dyDescent="0.35">
      <c r="A25" s="65" t="s">
        <v>217</v>
      </c>
      <c r="B25" s="72" t="s">
        <v>240</v>
      </c>
      <c r="C25" s="38">
        <v>6275</v>
      </c>
      <c r="D25" s="38">
        <v>30</v>
      </c>
      <c r="E25" s="38">
        <v>1310</v>
      </c>
      <c r="F25" s="38">
        <v>4930</v>
      </c>
      <c r="G25" s="73">
        <v>0.01</v>
      </c>
      <c r="H25" s="73">
        <v>0.21</v>
      </c>
      <c r="I25" s="73">
        <v>0.79</v>
      </c>
    </row>
    <row r="26" spans="1:9" x14ac:dyDescent="0.35">
      <c r="A26" s="65" t="s">
        <v>217</v>
      </c>
      <c r="B26" s="72" t="s">
        <v>241</v>
      </c>
      <c r="C26" s="38">
        <v>5255</v>
      </c>
      <c r="D26" s="38">
        <v>80</v>
      </c>
      <c r="E26" s="38">
        <v>1715</v>
      </c>
      <c r="F26" s="38">
        <v>3460</v>
      </c>
      <c r="G26" s="73">
        <v>0.02</v>
      </c>
      <c r="H26" s="73">
        <v>0.33</v>
      </c>
      <c r="I26" s="73">
        <v>0.66</v>
      </c>
    </row>
    <row r="27" spans="1:9" x14ac:dyDescent="0.35">
      <c r="A27" s="65" t="s">
        <v>217</v>
      </c>
      <c r="B27" s="72" t="s">
        <v>242</v>
      </c>
      <c r="C27" s="38">
        <v>5560</v>
      </c>
      <c r="D27" s="38">
        <v>140</v>
      </c>
      <c r="E27" s="38">
        <v>2150</v>
      </c>
      <c r="F27" s="38">
        <v>3270</v>
      </c>
      <c r="G27" s="73">
        <v>0.03</v>
      </c>
      <c r="H27" s="73">
        <v>0.39</v>
      </c>
      <c r="I27" s="73">
        <v>0.59</v>
      </c>
    </row>
    <row r="28" spans="1:9" x14ac:dyDescent="0.35">
      <c r="A28" s="65" t="s">
        <v>217</v>
      </c>
      <c r="B28" s="72" t="s">
        <v>243</v>
      </c>
      <c r="C28" s="38">
        <v>6440</v>
      </c>
      <c r="D28" s="38">
        <v>105</v>
      </c>
      <c r="E28" s="38">
        <v>2405</v>
      </c>
      <c r="F28" s="38">
        <v>3930</v>
      </c>
      <c r="G28" s="73">
        <v>0.02</v>
      </c>
      <c r="H28" s="73">
        <v>0.37</v>
      </c>
      <c r="I28" s="73">
        <v>0.61</v>
      </c>
    </row>
    <row r="29" spans="1:9" x14ac:dyDescent="0.35">
      <c r="A29" s="65" t="s">
        <v>217</v>
      </c>
      <c r="B29" s="72" t="s">
        <v>244</v>
      </c>
      <c r="C29" s="38">
        <v>7065</v>
      </c>
      <c r="D29" s="38">
        <v>150</v>
      </c>
      <c r="E29" s="38">
        <v>2705</v>
      </c>
      <c r="F29" s="38">
        <v>4210</v>
      </c>
      <c r="G29" s="73">
        <v>0.02</v>
      </c>
      <c r="H29" s="73">
        <v>0.38</v>
      </c>
      <c r="I29" s="73">
        <v>0.6</v>
      </c>
    </row>
    <row r="30" spans="1:9" x14ac:dyDescent="0.35">
      <c r="A30" s="65" t="s">
        <v>217</v>
      </c>
      <c r="B30" s="72" t="s">
        <v>245</v>
      </c>
      <c r="C30" s="38">
        <v>12150</v>
      </c>
      <c r="D30" s="38">
        <v>145</v>
      </c>
      <c r="E30" s="38">
        <v>2180</v>
      </c>
      <c r="F30" s="38">
        <v>9830</v>
      </c>
      <c r="G30" s="73">
        <v>0.01</v>
      </c>
      <c r="H30" s="73">
        <v>0.18</v>
      </c>
      <c r="I30" s="73">
        <v>0.81</v>
      </c>
    </row>
    <row r="31" spans="1:9" x14ac:dyDescent="0.35">
      <c r="A31" s="65" t="s">
        <v>217</v>
      </c>
      <c r="B31" s="72" t="s">
        <v>246</v>
      </c>
      <c r="C31" s="38">
        <v>11670</v>
      </c>
      <c r="D31" s="38">
        <v>175</v>
      </c>
      <c r="E31" s="38">
        <v>2265</v>
      </c>
      <c r="F31" s="38">
        <v>9230</v>
      </c>
      <c r="G31" s="73">
        <v>0.02</v>
      </c>
      <c r="H31" s="73">
        <v>0.19</v>
      </c>
      <c r="I31" s="73">
        <v>0.79</v>
      </c>
    </row>
    <row r="32" spans="1:9" x14ac:dyDescent="0.35">
      <c r="A32" s="65" t="s">
        <v>217</v>
      </c>
      <c r="B32" s="72" t="s">
        <v>247</v>
      </c>
      <c r="C32" s="38">
        <v>12035</v>
      </c>
      <c r="D32" s="38">
        <v>180</v>
      </c>
      <c r="E32" s="38">
        <v>1950</v>
      </c>
      <c r="F32" s="38">
        <v>9905</v>
      </c>
      <c r="G32" s="73">
        <v>0.01</v>
      </c>
      <c r="H32" s="73">
        <v>0.16</v>
      </c>
      <c r="I32" s="73">
        <v>0.82</v>
      </c>
    </row>
    <row r="33" spans="1:9" x14ac:dyDescent="0.35">
      <c r="A33" s="65" t="s">
        <v>217</v>
      </c>
      <c r="B33" s="72" t="s">
        <v>248</v>
      </c>
      <c r="C33" s="38">
        <v>8320</v>
      </c>
      <c r="D33" s="38">
        <v>165</v>
      </c>
      <c r="E33" s="38">
        <v>1310</v>
      </c>
      <c r="F33" s="38">
        <v>6845</v>
      </c>
      <c r="G33" s="73">
        <v>0.02</v>
      </c>
      <c r="H33" s="73">
        <v>0.16</v>
      </c>
      <c r="I33" s="73">
        <v>0.82</v>
      </c>
    </row>
    <row r="34" spans="1:9" x14ac:dyDescent="0.35">
      <c r="A34" s="65" t="s">
        <v>217</v>
      </c>
      <c r="B34" s="72" t="s">
        <v>249</v>
      </c>
      <c r="C34" s="38">
        <v>7240</v>
      </c>
      <c r="D34" s="38">
        <v>165</v>
      </c>
      <c r="E34" s="38">
        <v>1150</v>
      </c>
      <c r="F34" s="38">
        <v>5925</v>
      </c>
      <c r="G34" s="73">
        <v>0.02</v>
      </c>
      <c r="H34" s="73">
        <v>0.16</v>
      </c>
      <c r="I34" s="73">
        <v>0.82</v>
      </c>
    </row>
    <row r="35" spans="1:9" x14ac:dyDescent="0.35">
      <c r="A35" s="65" t="s">
        <v>217</v>
      </c>
      <c r="B35" s="72" t="s">
        <v>250</v>
      </c>
      <c r="C35" s="38">
        <v>6455</v>
      </c>
      <c r="D35" s="38">
        <v>165</v>
      </c>
      <c r="E35" s="38">
        <v>965</v>
      </c>
      <c r="F35" s="38">
        <v>5320</v>
      </c>
      <c r="G35" s="73">
        <v>0.03</v>
      </c>
      <c r="H35" s="73">
        <v>0.15</v>
      </c>
      <c r="I35" s="73">
        <v>0.82</v>
      </c>
    </row>
    <row r="36" spans="1:9" x14ac:dyDescent="0.35">
      <c r="A36" s="65" t="s">
        <v>217</v>
      </c>
      <c r="B36" s="72" t="s">
        <v>251</v>
      </c>
      <c r="C36" s="38">
        <v>5460</v>
      </c>
      <c r="D36" s="38">
        <v>125</v>
      </c>
      <c r="E36" s="38">
        <v>775</v>
      </c>
      <c r="F36" s="38">
        <v>4565</v>
      </c>
      <c r="G36" s="73">
        <v>0.02</v>
      </c>
      <c r="H36" s="73">
        <v>0.14000000000000001</v>
      </c>
      <c r="I36" s="73">
        <v>0.84</v>
      </c>
    </row>
    <row r="37" spans="1:9" x14ac:dyDescent="0.35">
      <c r="A37" s="65" t="s">
        <v>217</v>
      </c>
      <c r="B37" s="72" t="s">
        <v>252</v>
      </c>
      <c r="C37" s="38">
        <v>6175</v>
      </c>
      <c r="D37" s="38">
        <v>155</v>
      </c>
      <c r="E37" s="38">
        <v>875</v>
      </c>
      <c r="F37" s="38">
        <v>5145</v>
      </c>
      <c r="G37" s="73">
        <v>0.02</v>
      </c>
      <c r="H37" s="73">
        <v>0.14000000000000001</v>
      </c>
      <c r="I37" s="73">
        <v>0.83</v>
      </c>
    </row>
    <row r="38" spans="1:9" x14ac:dyDescent="0.35">
      <c r="A38" s="65" t="s">
        <v>217</v>
      </c>
      <c r="B38" s="72" t="s">
        <v>253</v>
      </c>
      <c r="C38" s="38">
        <v>6030</v>
      </c>
      <c r="D38" s="38">
        <v>150</v>
      </c>
      <c r="E38" s="38">
        <v>715</v>
      </c>
      <c r="F38" s="38">
        <v>5165</v>
      </c>
      <c r="G38" s="73">
        <v>0.03</v>
      </c>
      <c r="H38" s="73">
        <v>0.12</v>
      </c>
      <c r="I38" s="73">
        <v>0.86</v>
      </c>
    </row>
    <row r="39" spans="1:9" x14ac:dyDescent="0.35">
      <c r="A39" s="65" t="s">
        <v>217</v>
      </c>
      <c r="B39" s="72" t="s">
        <v>254</v>
      </c>
      <c r="C39" s="38">
        <v>7905</v>
      </c>
      <c r="D39" s="38">
        <v>175</v>
      </c>
      <c r="E39" s="38">
        <v>425</v>
      </c>
      <c r="F39" s="38">
        <v>7305</v>
      </c>
      <c r="G39" s="73">
        <v>0.02</v>
      </c>
      <c r="H39" s="73">
        <v>0.05</v>
      </c>
      <c r="I39" s="73">
        <v>0.92</v>
      </c>
    </row>
    <row r="40" spans="1:9" x14ac:dyDescent="0.35">
      <c r="A40" s="75" t="s">
        <v>217</v>
      </c>
      <c r="B40" s="76" t="s">
        <v>255</v>
      </c>
      <c r="C40" s="40">
        <v>5905</v>
      </c>
      <c r="D40" s="40">
        <v>145</v>
      </c>
      <c r="E40" s="40">
        <v>910</v>
      </c>
      <c r="F40" s="40">
        <v>4845</v>
      </c>
      <c r="G40" s="77">
        <v>0.02</v>
      </c>
      <c r="H40" s="77">
        <v>0.15</v>
      </c>
      <c r="I40" s="77">
        <v>0.82</v>
      </c>
    </row>
    <row r="41" spans="1:9" x14ac:dyDescent="0.35">
      <c r="A41" s="23" t="s">
        <v>550</v>
      </c>
      <c r="B41" s="48" t="s">
        <v>217</v>
      </c>
      <c r="C41" s="24">
        <v>114310</v>
      </c>
      <c r="D41" s="24">
        <v>1840</v>
      </c>
      <c r="E41" s="24">
        <v>14225</v>
      </c>
      <c r="F41" s="24">
        <v>98245</v>
      </c>
      <c r="G41" s="25">
        <v>0.02</v>
      </c>
      <c r="H41" s="25">
        <v>0.12</v>
      </c>
      <c r="I41" s="25">
        <v>0.86</v>
      </c>
    </row>
    <row r="42" spans="1:9" x14ac:dyDescent="0.35">
      <c r="A42" s="5" t="s">
        <v>550</v>
      </c>
      <c r="B42" s="8" t="s">
        <v>223</v>
      </c>
      <c r="C42" s="16">
        <v>0</v>
      </c>
      <c r="D42" s="16">
        <v>0</v>
      </c>
      <c r="E42" s="16">
        <v>0</v>
      </c>
      <c r="F42" s="16">
        <v>0</v>
      </c>
      <c r="G42" s="17">
        <v>0</v>
      </c>
      <c r="H42" s="17">
        <v>0</v>
      </c>
      <c r="I42" s="17">
        <v>0</v>
      </c>
    </row>
    <row r="43" spans="1:9" x14ac:dyDescent="0.35">
      <c r="A43" s="5" t="s">
        <v>550</v>
      </c>
      <c r="B43" s="8" t="s">
        <v>224</v>
      </c>
      <c r="C43" s="16">
        <v>0</v>
      </c>
      <c r="D43" s="16">
        <v>0</v>
      </c>
      <c r="E43" s="16">
        <v>0</v>
      </c>
      <c r="F43" s="16">
        <v>0</v>
      </c>
      <c r="G43" s="17">
        <v>0</v>
      </c>
      <c r="H43" s="17">
        <v>0</v>
      </c>
      <c r="I43" s="17">
        <v>0</v>
      </c>
    </row>
    <row r="44" spans="1:9" x14ac:dyDescent="0.35">
      <c r="A44" s="5" t="s">
        <v>550</v>
      </c>
      <c r="B44" s="8" t="s">
        <v>225</v>
      </c>
      <c r="C44" s="16">
        <v>0</v>
      </c>
      <c r="D44" s="16">
        <v>0</v>
      </c>
      <c r="E44" s="16">
        <v>0</v>
      </c>
      <c r="F44" s="16">
        <v>0</v>
      </c>
      <c r="G44" s="17">
        <v>0</v>
      </c>
      <c r="H44" s="17">
        <v>0</v>
      </c>
      <c r="I44" s="17">
        <v>0</v>
      </c>
    </row>
    <row r="45" spans="1:9" x14ac:dyDescent="0.35">
      <c r="A45" s="5" t="s">
        <v>550</v>
      </c>
      <c r="B45" s="8" t="s">
        <v>226</v>
      </c>
      <c r="C45" s="16">
        <v>0</v>
      </c>
      <c r="D45" s="16">
        <v>0</v>
      </c>
      <c r="E45" s="16">
        <v>0</v>
      </c>
      <c r="F45" s="16">
        <v>0</v>
      </c>
      <c r="G45" s="17">
        <v>0</v>
      </c>
      <c r="H45" s="17">
        <v>0</v>
      </c>
      <c r="I45" s="17">
        <v>0</v>
      </c>
    </row>
    <row r="46" spans="1:9" x14ac:dyDescent="0.35">
      <c r="A46" s="5" t="s">
        <v>550</v>
      </c>
      <c r="B46" s="8" t="s">
        <v>227</v>
      </c>
      <c r="C46" s="16">
        <v>0</v>
      </c>
      <c r="D46" s="16">
        <v>0</v>
      </c>
      <c r="E46" s="16">
        <v>0</v>
      </c>
      <c r="F46" s="16">
        <v>0</v>
      </c>
      <c r="G46" s="17">
        <v>0</v>
      </c>
      <c r="H46" s="17">
        <v>0</v>
      </c>
      <c r="I46" s="17">
        <v>0</v>
      </c>
    </row>
    <row r="47" spans="1:9" x14ac:dyDescent="0.35">
      <c r="A47" s="5" t="s">
        <v>550</v>
      </c>
      <c r="B47" s="8" t="s">
        <v>228</v>
      </c>
      <c r="C47" s="16">
        <v>0</v>
      </c>
      <c r="D47" s="16">
        <v>0</v>
      </c>
      <c r="E47" s="16">
        <v>0</v>
      </c>
      <c r="F47" s="16">
        <v>0</v>
      </c>
      <c r="G47" s="17">
        <v>0</v>
      </c>
      <c r="H47" s="17">
        <v>0</v>
      </c>
      <c r="I47" s="17">
        <v>0</v>
      </c>
    </row>
    <row r="48" spans="1:9" x14ac:dyDescent="0.35">
      <c r="A48" s="5" t="s">
        <v>550</v>
      </c>
      <c r="B48" s="8" t="s">
        <v>229</v>
      </c>
      <c r="C48" s="16">
        <v>50</v>
      </c>
      <c r="D48" s="16">
        <v>0</v>
      </c>
      <c r="E48" s="16">
        <v>5</v>
      </c>
      <c r="F48" s="16">
        <v>45</v>
      </c>
      <c r="G48" s="17">
        <v>0</v>
      </c>
      <c r="H48" s="17">
        <v>0.08</v>
      </c>
      <c r="I48" s="17">
        <v>0.92</v>
      </c>
    </row>
    <row r="49" spans="1:9" x14ac:dyDescent="0.35">
      <c r="A49" s="5" t="s">
        <v>550</v>
      </c>
      <c r="B49" s="8" t="s">
        <v>230</v>
      </c>
      <c r="C49" s="16">
        <v>55</v>
      </c>
      <c r="D49" s="16" t="s">
        <v>261</v>
      </c>
      <c r="E49" s="16">
        <v>5</v>
      </c>
      <c r="F49" s="16">
        <v>45</v>
      </c>
      <c r="G49" s="17" t="s">
        <v>261</v>
      </c>
      <c r="H49" s="17" t="s">
        <v>261</v>
      </c>
      <c r="I49" s="17">
        <v>0.87</v>
      </c>
    </row>
    <row r="50" spans="1:9" x14ac:dyDescent="0.35">
      <c r="A50" s="5" t="s">
        <v>550</v>
      </c>
      <c r="B50" s="8" t="s">
        <v>231</v>
      </c>
      <c r="C50" s="16">
        <v>180</v>
      </c>
      <c r="D50" s="16" t="s">
        <v>261</v>
      </c>
      <c r="E50" s="16">
        <v>5</v>
      </c>
      <c r="F50" s="16">
        <v>175</v>
      </c>
      <c r="G50" s="17" t="s">
        <v>261</v>
      </c>
      <c r="H50" s="17" t="s">
        <v>261</v>
      </c>
      <c r="I50" s="17">
        <v>0.97</v>
      </c>
    </row>
    <row r="51" spans="1:9" x14ac:dyDescent="0.35">
      <c r="A51" s="5" t="s">
        <v>550</v>
      </c>
      <c r="B51" s="8" t="s">
        <v>232</v>
      </c>
      <c r="C51" s="16">
        <v>195</v>
      </c>
      <c r="D51" s="16" t="s">
        <v>261</v>
      </c>
      <c r="E51" s="16">
        <v>35</v>
      </c>
      <c r="F51" s="16">
        <v>160</v>
      </c>
      <c r="G51" s="17" t="s">
        <v>261</v>
      </c>
      <c r="H51" s="17" t="s">
        <v>261</v>
      </c>
      <c r="I51" s="17">
        <v>0.82</v>
      </c>
    </row>
    <row r="52" spans="1:9" x14ac:dyDescent="0.35">
      <c r="A52" s="5" t="s">
        <v>550</v>
      </c>
      <c r="B52" s="8" t="s">
        <v>233</v>
      </c>
      <c r="C52" s="16">
        <v>385</v>
      </c>
      <c r="D52" s="16">
        <v>0</v>
      </c>
      <c r="E52" s="16">
        <v>75</v>
      </c>
      <c r="F52" s="16">
        <v>310</v>
      </c>
      <c r="G52" s="17">
        <v>0</v>
      </c>
      <c r="H52" s="17">
        <v>0.19</v>
      </c>
      <c r="I52" s="17">
        <v>0.81</v>
      </c>
    </row>
    <row r="53" spans="1:9" x14ac:dyDescent="0.35">
      <c r="A53" s="5" t="s">
        <v>550</v>
      </c>
      <c r="B53" s="8" t="s">
        <v>234</v>
      </c>
      <c r="C53" s="16">
        <v>2180</v>
      </c>
      <c r="D53" s="16">
        <v>5</v>
      </c>
      <c r="E53" s="16">
        <v>115</v>
      </c>
      <c r="F53" s="16">
        <v>2065</v>
      </c>
      <c r="G53" s="17">
        <v>0</v>
      </c>
      <c r="H53" s="17">
        <v>0.05</v>
      </c>
      <c r="I53" s="17">
        <v>0.95</v>
      </c>
    </row>
    <row r="54" spans="1:9" x14ac:dyDescent="0.35">
      <c r="A54" s="5" t="s">
        <v>550</v>
      </c>
      <c r="B54" s="8" t="s">
        <v>235</v>
      </c>
      <c r="C54" s="16">
        <v>2995</v>
      </c>
      <c r="D54" s="16">
        <v>5</v>
      </c>
      <c r="E54" s="16">
        <v>170</v>
      </c>
      <c r="F54" s="16">
        <v>2820</v>
      </c>
      <c r="G54" s="17">
        <v>0</v>
      </c>
      <c r="H54" s="17">
        <v>0.06</v>
      </c>
      <c r="I54" s="17">
        <v>0.94</v>
      </c>
    </row>
    <row r="55" spans="1:9" x14ac:dyDescent="0.35">
      <c r="A55" s="5" t="s">
        <v>550</v>
      </c>
      <c r="B55" s="8" t="s">
        <v>236</v>
      </c>
      <c r="C55" s="16">
        <v>3570</v>
      </c>
      <c r="D55" s="16">
        <v>10</v>
      </c>
      <c r="E55" s="16">
        <v>160</v>
      </c>
      <c r="F55" s="16">
        <v>3400</v>
      </c>
      <c r="G55" s="17">
        <v>0</v>
      </c>
      <c r="H55" s="17">
        <v>0.04</v>
      </c>
      <c r="I55" s="17">
        <v>0.95</v>
      </c>
    </row>
    <row r="56" spans="1:9" x14ac:dyDescent="0.35">
      <c r="A56" s="5" t="s">
        <v>550</v>
      </c>
      <c r="B56" s="8" t="s">
        <v>237</v>
      </c>
      <c r="C56" s="16">
        <v>3200</v>
      </c>
      <c r="D56" s="16">
        <v>10</v>
      </c>
      <c r="E56" s="16">
        <v>275</v>
      </c>
      <c r="F56" s="16">
        <v>2915</v>
      </c>
      <c r="G56" s="17">
        <v>0</v>
      </c>
      <c r="H56" s="17">
        <v>0.09</v>
      </c>
      <c r="I56" s="17">
        <v>0.91</v>
      </c>
    </row>
    <row r="57" spans="1:9" x14ac:dyDescent="0.35">
      <c r="A57" s="5" t="s">
        <v>550</v>
      </c>
      <c r="B57" s="8" t="s">
        <v>238</v>
      </c>
      <c r="C57" s="16">
        <v>3600</v>
      </c>
      <c r="D57" s="16">
        <v>20</v>
      </c>
      <c r="E57" s="16">
        <v>450</v>
      </c>
      <c r="F57" s="16">
        <v>3130</v>
      </c>
      <c r="G57" s="17">
        <v>0.01</v>
      </c>
      <c r="H57" s="17">
        <v>0.13</v>
      </c>
      <c r="I57" s="17">
        <v>0.87</v>
      </c>
    </row>
    <row r="58" spans="1:9" x14ac:dyDescent="0.35">
      <c r="A58" s="5" t="s">
        <v>550</v>
      </c>
      <c r="B58" s="8" t="s">
        <v>239</v>
      </c>
      <c r="C58" s="16">
        <v>2040</v>
      </c>
      <c r="D58" s="16">
        <v>25</v>
      </c>
      <c r="E58" s="16">
        <v>420</v>
      </c>
      <c r="F58" s="16">
        <v>1600</v>
      </c>
      <c r="G58" s="17">
        <v>0.01</v>
      </c>
      <c r="H58" s="17">
        <v>0.2</v>
      </c>
      <c r="I58" s="17">
        <v>0.78</v>
      </c>
    </row>
    <row r="59" spans="1:9" x14ac:dyDescent="0.35">
      <c r="A59" s="5" t="s">
        <v>550</v>
      </c>
      <c r="B59" s="8" t="s">
        <v>240</v>
      </c>
      <c r="C59" s="16">
        <v>5110</v>
      </c>
      <c r="D59" s="16">
        <v>20</v>
      </c>
      <c r="E59" s="16">
        <v>545</v>
      </c>
      <c r="F59" s="16">
        <v>4550</v>
      </c>
      <c r="G59" s="17">
        <v>0</v>
      </c>
      <c r="H59" s="17">
        <v>0.11</v>
      </c>
      <c r="I59" s="17">
        <v>0.89</v>
      </c>
    </row>
    <row r="60" spans="1:9" x14ac:dyDescent="0.35">
      <c r="A60" s="5" t="s">
        <v>550</v>
      </c>
      <c r="B60" s="8" t="s">
        <v>241</v>
      </c>
      <c r="C60" s="16">
        <v>3995</v>
      </c>
      <c r="D60" s="16">
        <v>60</v>
      </c>
      <c r="E60" s="16">
        <v>905</v>
      </c>
      <c r="F60" s="16">
        <v>3030</v>
      </c>
      <c r="G60" s="17">
        <v>0.02</v>
      </c>
      <c r="H60" s="17">
        <v>0.23</v>
      </c>
      <c r="I60" s="17">
        <v>0.76</v>
      </c>
    </row>
    <row r="61" spans="1:9" x14ac:dyDescent="0.35">
      <c r="A61" s="5" t="s">
        <v>550</v>
      </c>
      <c r="B61" s="8" t="s">
        <v>242</v>
      </c>
      <c r="C61" s="16">
        <v>3845</v>
      </c>
      <c r="D61" s="16">
        <v>95</v>
      </c>
      <c r="E61" s="16">
        <v>1125</v>
      </c>
      <c r="F61" s="16">
        <v>2625</v>
      </c>
      <c r="G61" s="17">
        <v>0.02</v>
      </c>
      <c r="H61" s="17">
        <v>0.28999999999999998</v>
      </c>
      <c r="I61" s="17">
        <v>0.68</v>
      </c>
    </row>
    <row r="62" spans="1:9" x14ac:dyDescent="0.35">
      <c r="A62" s="5" t="s">
        <v>550</v>
      </c>
      <c r="B62" s="8" t="s">
        <v>243</v>
      </c>
      <c r="C62" s="16">
        <v>3905</v>
      </c>
      <c r="D62" s="16">
        <v>75</v>
      </c>
      <c r="E62" s="16">
        <v>1055</v>
      </c>
      <c r="F62" s="16">
        <v>2775</v>
      </c>
      <c r="G62" s="17">
        <v>0.02</v>
      </c>
      <c r="H62" s="17">
        <v>0.27</v>
      </c>
      <c r="I62" s="17">
        <v>0.71</v>
      </c>
    </row>
    <row r="63" spans="1:9" x14ac:dyDescent="0.35">
      <c r="A63" s="5" t="s">
        <v>550</v>
      </c>
      <c r="B63" s="8" t="s">
        <v>244</v>
      </c>
      <c r="C63" s="16">
        <v>3975</v>
      </c>
      <c r="D63" s="16">
        <v>110</v>
      </c>
      <c r="E63" s="16">
        <v>1045</v>
      </c>
      <c r="F63" s="16">
        <v>2820</v>
      </c>
      <c r="G63" s="17">
        <v>0.03</v>
      </c>
      <c r="H63" s="17">
        <v>0.26</v>
      </c>
      <c r="I63" s="17">
        <v>0.71</v>
      </c>
    </row>
    <row r="64" spans="1:9" x14ac:dyDescent="0.35">
      <c r="A64" s="5" t="s">
        <v>550</v>
      </c>
      <c r="B64" s="8" t="s">
        <v>245</v>
      </c>
      <c r="C64" s="16">
        <v>10605</v>
      </c>
      <c r="D64" s="16">
        <v>125</v>
      </c>
      <c r="E64" s="16">
        <v>1395</v>
      </c>
      <c r="F64" s="16">
        <v>9085</v>
      </c>
      <c r="G64" s="17">
        <v>0.01</v>
      </c>
      <c r="H64" s="17">
        <v>0.13</v>
      </c>
      <c r="I64" s="17">
        <v>0.86</v>
      </c>
    </row>
    <row r="65" spans="1:9" x14ac:dyDescent="0.35">
      <c r="A65" s="5" t="s">
        <v>550</v>
      </c>
      <c r="B65" s="8" t="s">
        <v>246</v>
      </c>
      <c r="C65" s="16">
        <v>10105</v>
      </c>
      <c r="D65" s="16">
        <v>150</v>
      </c>
      <c r="E65" s="16">
        <v>1565</v>
      </c>
      <c r="F65" s="16">
        <v>8390</v>
      </c>
      <c r="G65" s="17">
        <v>0.01</v>
      </c>
      <c r="H65" s="17">
        <v>0.15</v>
      </c>
      <c r="I65" s="17">
        <v>0.83</v>
      </c>
    </row>
    <row r="66" spans="1:9" x14ac:dyDescent="0.35">
      <c r="A66" s="5" t="s">
        <v>550</v>
      </c>
      <c r="B66" s="8" t="s">
        <v>247</v>
      </c>
      <c r="C66" s="16">
        <v>10210</v>
      </c>
      <c r="D66" s="16">
        <v>150</v>
      </c>
      <c r="E66" s="16">
        <v>1190</v>
      </c>
      <c r="F66" s="16">
        <v>8870</v>
      </c>
      <c r="G66" s="17">
        <v>0.01</v>
      </c>
      <c r="H66" s="17">
        <v>0.12</v>
      </c>
      <c r="I66" s="17">
        <v>0.87</v>
      </c>
    </row>
    <row r="67" spans="1:9" x14ac:dyDescent="0.35">
      <c r="A67" s="5" t="s">
        <v>550</v>
      </c>
      <c r="B67" s="8" t="s">
        <v>248</v>
      </c>
      <c r="C67" s="16">
        <v>6940</v>
      </c>
      <c r="D67" s="16">
        <v>125</v>
      </c>
      <c r="E67" s="16">
        <v>710</v>
      </c>
      <c r="F67" s="16">
        <v>6100</v>
      </c>
      <c r="G67" s="17">
        <v>0.02</v>
      </c>
      <c r="H67" s="17">
        <v>0.1</v>
      </c>
      <c r="I67" s="17">
        <v>0.88</v>
      </c>
    </row>
    <row r="68" spans="1:9" x14ac:dyDescent="0.35">
      <c r="A68" s="5" t="s">
        <v>550</v>
      </c>
      <c r="B68" s="8" t="s">
        <v>249</v>
      </c>
      <c r="C68" s="16">
        <v>5880</v>
      </c>
      <c r="D68" s="16">
        <v>135</v>
      </c>
      <c r="E68" s="16">
        <v>630</v>
      </c>
      <c r="F68" s="16">
        <v>5115</v>
      </c>
      <c r="G68" s="17">
        <v>0.02</v>
      </c>
      <c r="H68" s="17">
        <v>0.11</v>
      </c>
      <c r="I68" s="17">
        <v>0.87</v>
      </c>
    </row>
    <row r="69" spans="1:9" x14ac:dyDescent="0.35">
      <c r="A69" s="5" t="s">
        <v>550</v>
      </c>
      <c r="B69" s="8" t="s">
        <v>250</v>
      </c>
      <c r="C69" s="16">
        <v>5190</v>
      </c>
      <c r="D69" s="16">
        <v>130</v>
      </c>
      <c r="E69" s="16">
        <v>470</v>
      </c>
      <c r="F69" s="16">
        <v>4585</v>
      </c>
      <c r="G69" s="17">
        <v>0.03</v>
      </c>
      <c r="H69" s="17">
        <v>0.09</v>
      </c>
      <c r="I69" s="17">
        <v>0.88</v>
      </c>
    </row>
    <row r="70" spans="1:9" x14ac:dyDescent="0.35">
      <c r="A70" s="5" t="s">
        <v>550</v>
      </c>
      <c r="B70" s="8" t="s">
        <v>251</v>
      </c>
      <c r="C70" s="16">
        <v>4475</v>
      </c>
      <c r="D70" s="16">
        <v>95</v>
      </c>
      <c r="E70" s="16">
        <v>410</v>
      </c>
      <c r="F70" s="16">
        <v>3975</v>
      </c>
      <c r="G70" s="17">
        <v>0.02</v>
      </c>
      <c r="H70" s="17">
        <v>0.09</v>
      </c>
      <c r="I70" s="17">
        <v>0.89</v>
      </c>
    </row>
    <row r="71" spans="1:9" x14ac:dyDescent="0.35">
      <c r="A71" s="5" t="s">
        <v>550</v>
      </c>
      <c r="B71" s="8" t="s">
        <v>252</v>
      </c>
      <c r="C71" s="16">
        <v>4965</v>
      </c>
      <c r="D71" s="16">
        <v>125</v>
      </c>
      <c r="E71" s="16">
        <v>440</v>
      </c>
      <c r="F71" s="16">
        <v>4400</v>
      </c>
      <c r="G71" s="17">
        <v>0.02</v>
      </c>
      <c r="H71" s="17">
        <v>0.09</v>
      </c>
      <c r="I71" s="17">
        <v>0.89</v>
      </c>
    </row>
    <row r="72" spans="1:9" x14ac:dyDescent="0.35">
      <c r="A72" s="5" t="s">
        <v>550</v>
      </c>
      <c r="B72" s="8" t="s">
        <v>253</v>
      </c>
      <c r="C72" s="16">
        <v>5030</v>
      </c>
      <c r="D72" s="16">
        <v>120</v>
      </c>
      <c r="E72" s="16">
        <v>375</v>
      </c>
      <c r="F72" s="16">
        <v>4535</v>
      </c>
      <c r="G72" s="17">
        <v>0.02</v>
      </c>
      <c r="H72" s="17">
        <v>7.0000000000000007E-2</v>
      </c>
      <c r="I72" s="17">
        <v>0.9</v>
      </c>
    </row>
    <row r="73" spans="1:9" x14ac:dyDescent="0.35">
      <c r="A73" s="5" t="s">
        <v>550</v>
      </c>
      <c r="B73" s="8" t="s">
        <v>254</v>
      </c>
      <c r="C73" s="16">
        <v>6905</v>
      </c>
      <c r="D73" s="16">
        <v>130</v>
      </c>
      <c r="E73" s="16">
        <v>120</v>
      </c>
      <c r="F73" s="16">
        <v>6655</v>
      </c>
      <c r="G73" s="17">
        <v>0.02</v>
      </c>
      <c r="H73" s="17">
        <v>0.02</v>
      </c>
      <c r="I73" s="17">
        <v>0.96</v>
      </c>
    </row>
    <row r="74" spans="1:9" x14ac:dyDescent="0.35">
      <c r="A74" s="29" t="s">
        <v>550</v>
      </c>
      <c r="B74" s="50" t="s">
        <v>255</v>
      </c>
      <c r="C74" s="30">
        <v>4730</v>
      </c>
      <c r="D74" s="30">
        <v>115</v>
      </c>
      <c r="E74" s="30">
        <v>535</v>
      </c>
      <c r="F74" s="30">
        <v>4080</v>
      </c>
      <c r="G74" s="31">
        <v>0.02</v>
      </c>
      <c r="H74" s="31">
        <v>0.11</v>
      </c>
      <c r="I74" s="31">
        <v>0.86</v>
      </c>
    </row>
    <row r="75" spans="1:9" x14ac:dyDescent="0.35">
      <c r="A75" s="23" t="s">
        <v>551</v>
      </c>
      <c r="B75" s="48" t="s">
        <v>217</v>
      </c>
      <c r="C75" s="24">
        <v>27790</v>
      </c>
      <c r="D75" s="24">
        <v>530</v>
      </c>
      <c r="E75" s="24">
        <v>13920</v>
      </c>
      <c r="F75" s="24">
        <v>13340</v>
      </c>
      <c r="G75" s="25">
        <v>0.02</v>
      </c>
      <c r="H75" s="25">
        <v>0.5</v>
      </c>
      <c r="I75" s="25">
        <v>0.48</v>
      </c>
    </row>
    <row r="76" spans="1:9" x14ac:dyDescent="0.35">
      <c r="A76" s="5" t="s">
        <v>551</v>
      </c>
      <c r="B76" s="8" t="s">
        <v>223</v>
      </c>
      <c r="C76" s="16">
        <v>0</v>
      </c>
      <c r="D76" s="16">
        <v>0</v>
      </c>
      <c r="E76" s="16">
        <v>0</v>
      </c>
      <c r="F76" s="16">
        <v>0</v>
      </c>
      <c r="G76" s="17">
        <v>0</v>
      </c>
      <c r="H76" s="17">
        <v>0</v>
      </c>
      <c r="I76" s="17">
        <v>0</v>
      </c>
    </row>
    <row r="77" spans="1:9" x14ac:dyDescent="0.35">
      <c r="A77" s="5" t="s">
        <v>551</v>
      </c>
      <c r="B77" s="8" t="s">
        <v>224</v>
      </c>
      <c r="C77" s="16">
        <v>0</v>
      </c>
      <c r="D77" s="16">
        <v>0</v>
      </c>
      <c r="E77" s="16">
        <v>0</v>
      </c>
      <c r="F77" s="16">
        <v>0</v>
      </c>
      <c r="G77" s="17">
        <v>0</v>
      </c>
      <c r="H77" s="17">
        <v>0</v>
      </c>
      <c r="I77" s="17">
        <v>0</v>
      </c>
    </row>
    <row r="78" spans="1:9" x14ac:dyDescent="0.35">
      <c r="A78" s="5" t="s">
        <v>551</v>
      </c>
      <c r="B78" s="8" t="s">
        <v>225</v>
      </c>
      <c r="C78" s="16">
        <v>0</v>
      </c>
      <c r="D78" s="16">
        <v>0</v>
      </c>
      <c r="E78" s="16">
        <v>0</v>
      </c>
      <c r="F78" s="16">
        <v>0</v>
      </c>
      <c r="G78" s="17">
        <v>0</v>
      </c>
      <c r="H78" s="17">
        <v>0</v>
      </c>
      <c r="I78" s="17">
        <v>0</v>
      </c>
    </row>
    <row r="79" spans="1:9" x14ac:dyDescent="0.35">
      <c r="A79" s="5" t="s">
        <v>551</v>
      </c>
      <c r="B79" s="8" t="s">
        <v>226</v>
      </c>
      <c r="C79" s="16">
        <v>0</v>
      </c>
      <c r="D79" s="16">
        <v>0</v>
      </c>
      <c r="E79" s="16">
        <v>0</v>
      </c>
      <c r="F79" s="16">
        <v>0</v>
      </c>
      <c r="G79" s="17">
        <v>0</v>
      </c>
      <c r="H79" s="17">
        <v>0</v>
      </c>
      <c r="I79" s="17">
        <v>0</v>
      </c>
    </row>
    <row r="80" spans="1:9" x14ac:dyDescent="0.35">
      <c r="A80" s="5" t="s">
        <v>551</v>
      </c>
      <c r="B80" s="8" t="s">
        <v>227</v>
      </c>
      <c r="C80" s="16" t="s">
        <v>261</v>
      </c>
      <c r="D80" s="16">
        <v>0</v>
      </c>
      <c r="E80" s="16">
        <v>0</v>
      </c>
      <c r="F80" s="16" t="s">
        <v>261</v>
      </c>
      <c r="G80" s="17">
        <v>0</v>
      </c>
      <c r="H80" s="17">
        <v>0</v>
      </c>
      <c r="I80" s="17" t="s">
        <v>261</v>
      </c>
    </row>
    <row r="81" spans="1:9" x14ac:dyDescent="0.35">
      <c r="A81" s="5" t="s">
        <v>551</v>
      </c>
      <c r="B81" s="8" t="s">
        <v>228</v>
      </c>
      <c r="C81" s="16">
        <v>10</v>
      </c>
      <c r="D81" s="16" t="s">
        <v>261</v>
      </c>
      <c r="E81" s="16">
        <v>10</v>
      </c>
      <c r="F81" s="16" t="s">
        <v>261</v>
      </c>
      <c r="G81" s="17" t="s">
        <v>261</v>
      </c>
      <c r="H81" s="17" t="s">
        <v>261</v>
      </c>
      <c r="I81" s="17" t="s">
        <v>261</v>
      </c>
    </row>
    <row r="82" spans="1:9" x14ac:dyDescent="0.35">
      <c r="A82" s="5" t="s">
        <v>551</v>
      </c>
      <c r="B82" s="8" t="s">
        <v>229</v>
      </c>
      <c r="C82" s="16">
        <v>50</v>
      </c>
      <c r="D82" s="16" t="s">
        <v>261</v>
      </c>
      <c r="E82" s="16">
        <v>35</v>
      </c>
      <c r="F82" s="16">
        <v>15</v>
      </c>
      <c r="G82" s="17" t="s">
        <v>261</v>
      </c>
      <c r="H82" s="17">
        <v>0.72</v>
      </c>
      <c r="I82" s="17" t="s">
        <v>261</v>
      </c>
    </row>
    <row r="83" spans="1:9" x14ac:dyDescent="0.35">
      <c r="A83" s="5" t="s">
        <v>551</v>
      </c>
      <c r="B83" s="8" t="s">
        <v>230</v>
      </c>
      <c r="C83" s="16">
        <v>75</v>
      </c>
      <c r="D83" s="16">
        <v>0</v>
      </c>
      <c r="E83" s="16">
        <v>50</v>
      </c>
      <c r="F83" s="16">
        <v>25</v>
      </c>
      <c r="G83" s="17">
        <v>0</v>
      </c>
      <c r="H83" s="17">
        <v>0.68</v>
      </c>
      <c r="I83" s="17">
        <v>0.32</v>
      </c>
    </row>
    <row r="84" spans="1:9" x14ac:dyDescent="0.35">
      <c r="A84" s="5" t="s">
        <v>551</v>
      </c>
      <c r="B84" s="8" t="s">
        <v>231</v>
      </c>
      <c r="C84" s="16">
        <v>60</v>
      </c>
      <c r="D84" s="16">
        <v>0</v>
      </c>
      <c r="E84" s="16">
        <v>50</v>
      </c>
      <c r="F84" s="16">
        <v>10</v>
      </c>
      <c r="G84" s="17">
        <v>0</v>
      </c>
      <c r="H84" s="17">
        <v>0.82</v>
      </c>
      <c r="I84" s="17">
        <v>0.18</v>
      </c>
    </row>
    <row r="85" spans="1:9" x14ac:dyDescent="0.35">
      <c r="A85" s="5" t="s">
        <v>551</v>
      </c>
      <c r="B85" s="8" t="s">
        <v>232</v>
      </c>
      <c r="C85" s="16">
        <v>135</v>
      </c>
      <c r="D85" s="16" t="s">
        <v>261</v>
      </c>
      <c r="E85" s="16">
        <v>105</v>
      </c>
      <c r="F85" s="16">
        <v>30</v>
      </c>
      <c r="G85" s="17" t="s">
        <v>261</v>
      </c>
      <c r="H85" s="17">
        <v>0.78</v>
      </c>
      <c r="I85" s="17" t="s">
        <v>261</v>
      </c>
    </row>
    <row r="86" spans="1:9" x14ac:dyDescent="0.35">
      <c r="A86" s="5" t="s">
        <v>551</v>
      </c>
      <c r="B86" s="8" t="s">
        <v>233</v>
      </c>
      <c r="C86" s="16">
        <v>130</v>
      </c>
      <c r="D86" s="16">
        <v>10</v>
      </c>
      <c r="E86" s="16">
        <v>90</v>
      </c>
      <c r="F86" s="16">
        <v>35</v>
      </c>
      <c r="G86" s="17">
        <v>0.06</v>
      </c>
      <c r="H86" s="17">
        <v>0.67</v>
      </c>
      <c r="I86" s="17">
        <v>0.27</v>
      </c>
    </row>
    <row r="87" spans="1:9" x14ac:dyDescent="0.35">
      <c r="A87" s="5" t="s">
        <v>551</v>
      </c>
      <c r="B87" s="8" t="s">
        <v>234</v>
      </c>
      <c r="C87" s="16">
        <v>165</v>
      </c>
      <c r="D87" s="16">
        <v>5</v>
      </c>
      <c r="E87" s="16">
        <v>95</v>
      </c>
      <c r="F87" s="16">
        <v>70</v>
      </c>
      <c r="G87" s="17">
        <v>0.02</v>
      </c>
      <c r="H87" s="17">
        <v>0.56999999999999995</v>
      </c>
      <c r="I87" s="17">
        <v>0.41</v>
      </c>
    </row>
    <row r="88" spans="1:9" x14ac:dyDescent="0.35">
      <c r="A88" s="5" t="s">
        <v>551</v>
      </c>
      <c r="B88" s="8" t="s">
        <v>235</v>
      </c>
      <c r="C88" s="16">
        <v>325</v>
      </c>
      <c r="D88" s="16" t="s">
        <v>261</v>
      </c>
      <c r="E88" s="16">
        <v>230</v>
      </c>
      <c r="F88" s="16">
        <v>90</v>
      </c>
      <c r="G88" s="17" t="s">
        <v>261</v>
      </c>
      <c r="H88" s="17">
        <v>0.72</v>
      </c>
      <c r="I88" s="17" t="s">
        <v>261</v>
      </c>
    </row>
    <row r="89" spans="1:9" x14ac:dyDescent="0.35">
      <c r="A89" s="5" t="s">
        <v>551</v>
      </c>
      <c r="B89" s="8" t="s">
        <v>236</v>
      </c>
      <c r="C89" s="16">
        <v>355</v>
      </c>
      <c r="D89" s="16" t="s">
        <v>261</v>
      </c>
      <c r="E89" s="16">
        <v>255</v>
      </c>
      <c r="F89" s="16">
        <v>100</v>
      </c>
      <c r="G89" s="17" t="s">
        <v>261</v>
      </c>
      <c r="H89" s="17">
        <v>0.72</v>
      </c>
      <c r="I89" s="17" t="s">
        <v>261</v>
      </c>
    </row>
    <row r="90" spans="1:9" x14ac:dyDescent="0.35">
      <c r="A90" s="5" t="s">
        <v>551</v>
      </c>
      <c r="B90" s="8" t="s">
        <v>237</v>
      </c>
      <c r="C90" s="16">
        <v>630</v>
      </c>
      <c r="D90" s="16">
        <v>5</v>
      </c>
      <c r="E90" s="16">
        <v>465</v>
      </c>
      <c r="F90" s="16">
        <v>160</v>
      </c>
      <c r="G90" s="17">
        <v>0.01</v>
      </c>
      <c r="H90" s="17">
        <v>0.74</v>
      </c>
      <c r="I90" s="17">
        <v>0.26</v>
      </c>
    </row>
    <row r="91" spans="1:9" x14ac:dyDescent="0.35">
      <c r="A91" s="5" t="s">
        <v>551</v>
      </c>
      <c r="B91" s="8" t="s">
        <v>238</v>
      </c>
      <c r="C91" s="16">
        <v>1040</v>
      </c>
      <c r="D91" s="16">
        <v>10</v>
      </c>
      <c r="E91" s="16">
        <v>715</v>
      </c>
      <c r="F91" s="16">
        <v>320</v>
      </c>
      <c r="G91" s="17">
        <v>0.01</v>
      </c>
      <c r="H91" s="17">
        <v>0.68</v>
      </c>
      <c r="I91" s="17">
        <v>0.31</v>
      </c>
    </row>
    <row r="92" spans="1:9" x14ac:dyDescent="0.35">
      <c r="A92" s="5" t="s">
        <v>551</v>
      </c>
      <c r="B92" s="8" t="s">
        <v>239</v>
      </c>
      <c r="C92" s="16">
        <v>745</v>
      </c>
      <c r="D92" s="16">
        <v>10</v>
      </c>
      <c r="E92" s="16">
        <v>530</v>
      </c>
      <c r="F92" s="16">
        <v>200</v>
      </c>
      <c r="G92" s="17">
        <v>0.01</v>
      </c>
      <c r="H92" s="17">
        <v>0.72</v>
      </c>
      <c r="I92" s="17">
        <v>0.27</v>
      </c>
    </row>
    <row r="93" spans="1:9" x14ac:dyDescent="0.35">
      <c r="A93" s="5" t="s">
        <v>551</v>
      </c>
      <c r="B93" s="8" t="s">
        <v>240</v>
      </c>
      <c r="C93" s="16">
        <v>1165</v>
      </c>
      <c r="D93" s="16">
        <v>15</v>
      </c>
      <c r="E93" s="16">
        <v>765</v>
      </c>
      <c r="F93" s="16">
        <v>385</v>
      </c>
      <c r="G93" s="17">
        <v>0.01</v>
      </c>
      <c r="H93" s="17">
        <v>0.66</v>
      </c>
      <c r="I93" s="17">
        <v>0.33</v>
      </c>
    </row>
    <row r="94" spans="1:9" x14ac:dyDescent="0.35">
      <c r="A94" s="5" t="s">
        <v>551</v>
      </c>
      <c r="B94" s="8" t="s">
        <v>241</v>
      </c>
      <c r="C94" s="16">
        <v>1260</v>
      </c>
      <c r="D94" s="16">
        <v>20</v>
      </c>
      <c r="E94" s="16">
        <v>805</v>
      </c>
      <c r="F94" s="16">
        <v>435</v>
      </c>
      <c r="G94" s="17">
        <v>0.02</v>
      </c>
      <c r="H94" s="17">
        <v>0.64</v>
      </c>
      <c r="I94" s="17">
        <v>0.34</v>
      </c>
    </row>
    <row r="95" spans="1:9" x14ac:dyDescent="0.35">
      <c r="A95" s="5" t="s">
        <v>551</v>
      </c>
      <c r="B95" s="8" t="s">
        <v>242</v>
      </c>
      <c r="C95" s="16">
        <v>1715</v>
      </c>
      <c r="D95" s="16">
        <v>45</v>
      </c>
      <c r="E95" s="16">
        <v>1025</v>
      </c>
      <c r="F95" s="16">
        <v>645</v>
      </c>
      <c r="G95" s="17">
        <v>0.03</v>
      </c>
      <c r="H95" s="17">
        <v>0.6</v>
      </c>
      <c r="I95" s="17">
        <v>0.38</v>
      </c>
    </row>
    <row r="96" spans="1:9" x14ac:dyDescent="0.35">
      <c r="A96" s="5" t="s">
        <v>551</v>
      </c>
      <c r="B96" s="8" t="s">
        <v>243</v>
      </c>
      <c r="C96" s="16">
        <v>2535</v>
      </c>
      <c r="D96" s="16">
        <v>30</v>
      </c>
      <c r="E96" s="16">
        <v>1350</v>
      </c>
      <c r="F96" s="16">
        <v>1160</v>
      </c>
      <c r="G96" s="17">
        <v>0.01</v>
      </c>
      <c r="H96" s="17">
        <v>0.53</v>
      </c>
      <c r="I96" s="17">
        <v>0.46</v>
      </c>
    </row>
    <row r="97" spans="1:9" x14ac:dyDescent="0.35">
      <c r="A97" s="5" t="s">
        <v>551</v>
      </c>
      <c r="B97" s="8" t="s">
        <v>244</v>
      </c>
      <c r="C97" s="16">
        <v>3090</v>
      </c>
      <c r="D97" s="16">
        <v>40</v>
      </c>
      <c r="E97" s="16">
        <v>1660</v>
      </c>
      <c r="F97" s="16">
        <v>1390</v>
      </c>
      <c r="G97" s="17">
        <v>0.01</v>
      </c>
      <c r="H97" s="17">
        <v>0.54</v>
      </c>
      <c r="I97" s="17">
        <v>0.45</v>
      </c>
    </row>
    <row r="98" spans="1:9" x14ac:dyDescent="0.35">
      <c r="A98" s="5" t="s">
        <v>551</v>
      </c>
      <c r="B98" s="8" t="s">
        <v>245</v>
      </c>
      <c r="C98" s="16">
        <v>1550</v>
      </c>
      <c r="D98" s="16">
        <v>20</v>
      </c>
      <c r="E98" s="16">
        <v>785</v>
      </c>
      <c r="F98" s="16">
        <v>745</v>
      </c>
      <c r="G98" s="17">
        <v>0.01</v>
      </c>
      <c r="H98" s="17">
        <v>0.51</v>
      </c>
      <c r="I98" s="17">
        <v>0.48</v>
      </c>
    </row>
    <row r="99" spans="1:9" x14ac:dyDescent="0.35">
      <c r="A99" s="5" t="s">
        <v>551</v>
      </c>
      <c r="B99" s="8" t="s">
        <v>246</v>
      </c>
      <c r="C99" s="16">
        <v>1565</v>
      </c>
      <c r="D99" s="16">
        <v>25</v>
      </c>
      <c r="E99" s="16">
        <v>700</v>
      </c>
      <c r="F99" s="16">
        <v>840</v>
      </c>
      <c r="G99" s="17">
        <v>0.02</v>
      </c>
      <c r="H99" s="17">
        <v>0.45</v>
      </c>
      <c r="I99" s="17">
        <v>0.54</v>
      </c>
    </row>
    <row r="100" spans="1:9" x14ac:dyDescent="0.35">
      <c r="A100" s="5" t="s">
        <v>551</v>
      </c>
      <c r="B100" s="8" t="s">
        <v>247</v>
      </c>
      <c r="C100" s="16">
        <v>1820</v>
      </c>
      <c r="D100" s="16">
        <v>30</v>
      </c>
      <c r="E100" s="16">
        <v>760</v>
      </c>
      <c r="F100" s="16">
        <v>1035</v>
      </c>
      <c r="G100" s="17">
        <v>0.02</v>
      </c>
      <c r="H100" s="17">
        <v>0.42</v>
      </c>
      <c r="I100" s="17">
        <v>0.56999999999999995</v>
      </c>
    </row>
    <row r="101" spans="1:9" x14ac:dyDescent="0.35">
      <c r="A101" s="5" t="s">
        <v>551</v>
      </c>
      <c r="B101" s="8" t="s">
        <v>248</v>
      </c>
      <c r="C101" s="16">
        <v>1380</v>
      </c>
      <c r="D101" s="16">
        <v>35</v>
      </c>
      <c r="E101" s="16">
        <v>600</v>
      </c>
      <c r="F101" s="16">
        <v>745</v>
      </c>
      <c r="G101" s="17">
        <v>0.03</v>
      </c>
      <c r="H101" s="17">
        <v>0.43</v>
      </c>
      <c r="I101" s="17">
        <v>0.54</v>
      </c>
    </row>
    <row r="102" spans="1:9" x14ac:dyDescent="0.35">
      <c r="A102" s="5" t="s">
        <v>551</v>
      </c>
      <c r="B102" s="8" t="s">
        <v>249</v>
      </c>
      <c r="C102" s="16">
        <v>1355</v>
      </c>
      <c r="D102" s="16">
        <v>30</v>
      </c>
      <c r="E102" s="16">
        <v>520</v>
      </c>
      <c r="F102" s="16">
        <v>805</v>
      </c>
      <c r="G102" s="17">
        <v>0.02</v>
      </c>
      <c r="H102" s="17">
        <v>0.38</v>
      </c>
      <c r="I102" s="17">
        <v>0.59</v>
      </c>
    </row>
    <row r="103" spans="1:9" x14ac:dyDescent="0.35">
      <c r="A103" s="5" t="s">
        <v>551</v>
      </c>
      <c r="B103" s="8" t="s">
        <v>250</v>
      </c>
      <c r="C103" s="16">
        <v>1265</v>
      </c>
      <c r="D103" s="16">
        <v>35</v>
      </c>
      <c r="E103" s="16">
        <v>495</v>
      </c>
      <c r="F103" s="16">
        <v>735</v>
      </c>
      <c r="G103" s="17">
        <v>0.03</v>
      </c>
      <c r="H103" s="17">
        <v>0.39</v>
      </c>
      <c r="I103" s="17">
        <v>0.57999999999999996</v>
      </c>
    </row>
    <row r="104" spans="1:9" x14ac:dyDescent="0.35">
      <c r="A104" s="5" t="s">
        <v>551</v>
      </c>
      <c r="B104" s="8" t="s">
        <v>251</v>
      </c>
      <c r="C104" s="16">
        <v>980</v>
      </c>
      <c r="D104" s="16">
        <v>30</v>
      </c>
      <c r="E104" s="16">
        <v>365</v>
      </c>
      <c r="F104" s="16">
        <v>590</v>
      </c>
      <c r="G104" s="17">
        <v>0.03</v>
      </c>
      <c r="H104" s="17">
        <v>0.37</v>
      </c>
      <c r="I104" s="17">
        <v>0.6</v>
      </c>
    </row>
    <row r="105" spans="1:9" x14ac:dyDescent="0.35">
      <c r="A105" s="5" t="s">
        <v>551</v>
      </c>
      <c r="B105" s="8" t="s">
        <v>252</v>
      </c>
      <c r="C105" s="16">
        <v>1210</v>
      </c>
      <c r="D105" s="16">
        <v>30</v>
      </c>
      <c r="E105" s="16">
        <v>435</v>
      </c>
      <c r="F105" s="16">
        <v>745</v>
      </c>
      <c r="G105" s="17">
        <v>0.02</v>
      </c>
      <c r="H105" s="17">
        <v>0.36</v>
      </c>
      <c r="I105" s="17">
        <v>0.62</v>
      </c>
    </row>
    <row r="106" spans="1:9" x14ac:dyDescent="0.35">
      <c r="A106" s="5" t="s">
        <v>551</v>
      </c>
      <c r="B106" s="8" t="s">
        <v>253</v>
      </c>
      <c r="C106" s="16">
        <v>1000</v>
      </c>
      <c r="D106" s="16">
        <v>30</v>
      </c>
      <c r="E106" s="16">
        <v>340</v>
      </c>
      <c r="F106" s="16">
        <v>630</v>
      </c>
      <c r="G106" s="17">
        <v>0.03</v>
      </c>
      <c r="H106" s="17">
        <v>0.34</v>
      </c>
      <c r="I106" s="17">
        <v>0.63</v>
      </c>
    </row>
    <row r="107" spans="1:9" x14ac:dyDescent="0.35">
      <c r="A107" s="5" t="s">
        <v>551</v>
      </c>
      <c r="B107" s="8" t="s">
        <v>254</v>
      </c>
      <c r="C107" s="16">
        <v>995</v>
      </c>
      <c r="D107" s="16">
        <v>45</v>
      </c>
      <c r="E107" s="16">
        <v>305</v>
      </c>
      <c r="F107" s="16">
        <v>650</v>
      </c>
      <c r="G107" s="17">
        <v>0.04</v>
      </c>
      <c r="H107" s="17">
        <v>0.31</v>
      </c>
      <c r="I107" s="17">
        <v>0.65</v>
      </c>
    </row>
    <row r="108" spans="1:9" x14ac:dyDescent="0.35">
      <c r="A108" s="29" t="s">
        <v>551</v>
      </c>
      <c r="B108" s="50" t="s">
        <v>255</v>
      </c>
      <c r="C108" s="30">
        <v>1175</v>
      </c>
      <c r="D108" s="30">
        <v>30</v>
      </c>
      <c r="E108" s="30">
        <v>375</v>
      </c>
      <c r="F108" s="30">
        <v>770</v>
      </c>
      <c r="G108" s="31">
        <v>0.03</v>
      </c>
      <c r="H108" s="31">
        <v>0.32</v>
      </c>
      <c r="I108" s="31">
        <v>0.65</v>
      </c>
    </row>
    <row r="109" spans="1:9" x14ac:dyDescent="0.35">
      <c r="A109" s="12" t="s">
        <v>217</v>
      </c>
      <c r="B109" s="45" t="s">
        <v>423</v>
      </c>
      <c r="C109" s="13">
        <v>245</v>
      </c>
      <c r="D109" s="13">
        <v>5</v>
      </c>
      <c r="E109" s="13">
        <v>105</v>
      </c>
      <c r="F109" s="13">
        <v>135</v>
      </c>
      <c r="G109" s="14">
        <v>0.02</v>
      </c>
      <c r="H109" s="14">
        <v>0.44</v>
      </c>
      <c r="I109" s="14">
        <v>0.55000000000000004</v>
      </c>
    </row>
    <row r="110" spans="1:9" x14ac:dyDescent="0.35">
      <c r="A110" s="12" t="s">
        <v>217</v>
      </c>
      <c r="B110" s="45" t="s">
        <v>424</v>
      </c>
      <c r="C110" s="13">
        <v>39015</v>
      </c>
      <c r="D110" s="13">
        <v>365</v>
      </c>
      <c r="E110" s="13">
        <v>9410</v>
      </c>
      <c r="F110" s="13">
        <v>29240</v>
      </c>
      <c r="G110" s="14">
        <v>0.01</v>
      </c>
      <c r="H110" s="14">
        <v>0.24</v>
      </c>
      <c r="I110" s="14">
        <v>0.75</v>
      </c>
    </row>
    <row r="111" spans="1:9" x14ac:dyDescent="0.35">
      <c r="A111" s="12" t="s">
        <v>217</v>
      </c>
      <c r="B111" s="45" t="s">
        <v>425</v>
      </c>
      <c r="C111" s="13">
        <v>96935</v>
      </c>
      <c r="D111" s="13">
        <v>1850</v>
      </c>
      <c r="E111" s="13">
        <v>17715</v>
      </c>
      <c r="F111" s="13">
        <v>77370</v>
      </c>
      <c r="G111" s="14">
        <v>0.02</v>
      </c>
      <c r="H111" s="14">
        <v>0.18</v>
      </c>
      <c r="I111" s="14">
        <v>0.8</v>
      </c>
    </row>
    <row r="112" spans="1:9" x14ac:dyDescent="0.35">
      <c r="A112" s="23" t="s">
        <v>217</v>
      </c>
      <c r="B112" s="48" t="s">
        <v>426</v>
      </c>
      <c r="C112" s="24">
        <v>5905</v>
      </c>
      <c r="D112" s="24">
        <v>145</v>
      </c>
      <c r="E112" s="24">
        <v>910</v>
      </c>
      <c r="F112" s="24">
        <v>4845</v>
      </c>
      <c r="G112" s="25">
        <v>0.02</v>
      </c>
      <c r="H112" s="25">
        <v>0.15</v>
      </c>
      <c r="I112" s="25">
        <v>0.82</v>
      </c>
    </row>
    <row r="113" spans="1:9" x14ac:dyDescent="0.35">
      <c r="A113" s="12" t="s">
        <v>550</v>
      </c>
      <c r="B113" s="45" t="s">
        <v>423</v>
      </c>
      <c r="C113" s="13">
        <v>105</v>
      </c>
      <c r="D113" s="13" t="s">
        <v>261</v>
      </c>
      <c r="E113" s="13">
        <v>10</v>
      </c>
      <c r="F113" s="13">
        <v>95</v>
      </c>
      <c r="G113" s="14" t="s">
        <v>261</v>
      </c>
      <c r="H113" s="14" t="s">
        <v>261</v>
      </c>
      <c r="I113" s="14">
        <v>0.89</v>
      </c>
    </row>
    <row r="114" spans="1:9" x14ac:dyDescent="0.35">
      <c r="A114" s="12" t="s">
        <v>550</v>
      </c>
      <c r="B114" s="45" t="s">
        <v>424</v>
      </c>
      <c r="C114" s="13">
        <v>31295</v>
      </c>
      <c r="D114" s="13">
        <v>250</v>
      </c>
      <c r="E114" s="13">
        <v>4275</v>
      </c>
      <c r="F114" s="13">
        <v>26770</v>
      </c>
      <c r="G114" s="14">
        <v>0.01</v>
      </c>
      <c r="H114" s="14">
        <v>0.14000000000000001</v>
      </c>
      <c r="I114" s="14">
        <v>0.86</v>
      </c>
    </row>
    <row r="115" spans="1:9" x14ac:dyDescent="0.35">
      <c r="A115" s="12" t="s">
        <v>550</v>
      </c>
      <c r="B115" s="45" t="s">
        <v>425</v>
      </c>
      <c r="C115" s="13">
        <v>78185</v>
      </c>
      <c r="D115" s="13">
        <v>1475</v>
      </c>
      <c r="E115" s="13">
        <v>9405</v>
      </c>
      <c r="F115" s="13">
        <v>67305</v>
      </c>
      <c r="G115" s="14">
        <v>0.02</v>
      </c>
      <c r="H115" s="14">
        <v>0.12</v>
      </c>
      <c r="I115" s="14">
        <v>0.86</v>
      </c>
    </row>
    <row r="116" spans="1:9" x14ac:dyDescent="0.35">
      <c r="A116" s="23" t="s">
        <v>550</v>
      </c>
      <c r="B116" s="48" t="s">
        <v>426</v>
      </c>
      <c r="C116" s="24">
        <v>4730</v>
      </c>
      <c r="D116" s="24">
        <v>115</v>
      </c>
      <c r="E116" s="24">
        <v>535</v>
      </c>
      <c r="F116" s="24">
        <v>4080</v>
      </c>
      <c r="G116" s="25">
        <v>0.02</v>
      </c>
      <c r="H116" s="25">
        <v>0.11</v>
      </c>
      <c r="I116" s="25">
        <v>0.86</v>
      </c>
    </row>
    <row r="117" spans="1:9" x14ac:dyDescent="0.35">
      <c r="A117" s="12" t="s">
        <v>551</v>
      </c>
      <c r="B117" s="45" t="s">
        <v>423</v>
      </c>
      <c r="C117" s="13">
        <v>140</v>
      </c>
      <c r="D117" s="13">
        <v>5</v>
      </c>
      <c r="E117" s="13">
        <v>95</v>
      </c>
      <c r="F117" s="13">
        <v>40</v>
      </c>
      <c r="G117" s="14">
        <v>0.02</v>
      </c>
      <c r="H117" s="14">
        <v>0.69</v>
      </c>
      <c r="I117" s="14">
        <v>0.28999999999999998</v>
      </c>
    </row>
    <row r="118" spans="1:9" x14ac:dyDescent="0.35">
      <c r="A118" s="12" t="s">
        <v>551</v>
      </c>
      <c r="B118" s="45" t="s">
        <v>424</v>
      </c>
      <c r="C118" s="13">
        <v>7720</v>
      </c>
      <c r="D118" s="13">
        <v>115</v>
      </c>
      <c r="E118" s="13">
        <v>5135</v>
      </c>
      <c r="F118" s="13">
        <v>2470</v>
      </c>
      <c r="G118" s="14">
        <v>0.02</v>
      </c>
      <c r="H118" s="14">
        <v>0.66</v>
      </c>
      <c r="I118" s="14">
        <v>0.32</v>
      </c>
    </row>
    <row r="119" spans="1:9" x14ac:dyDescent="0.35">
      <c r="A119" s="12" t="s">
        <v>551</v>
      </c>
      <c r="B119" s="45" t="s">
        <v>425</v>
      </c>
      <c r="C119" s="13">
        <v>18750</v>
      </c>
      <c r="D119" s="13">
        <v>380</v>
      </c>
      <c r="E119" s="13">
        <v>8310</v>
      </c>
      <c r="F119" s="13">
        <v>10060</v>
      </c>
      <c r="G119" s="14">
        <v>0.02</v>
      </c>
      <c r="H119" s="14">
        <v>0.44</v>
      </c>
      <c r="I119" s="14">
        <v>0.54</v>
      </c>
    </row>
    <row r="120" spans="1:9" x14ac:dyDescent="0.35">
      <c r="A120" s="12" t="s">
        <v>551</v>
      </c>
      <c r="B120" s="45" t="s">
        <v>426</v>
      </c>
      <c r="C120" s="13">
        <v>1175</v>
      </c>
      <c r="D120" s="13">
        <v>30</v>
      </c>
      <c r="E120" s="13">
        <v>375</v>
      </c>
      <c r="F120" s="13">
        <v>770</v>
      </c>
      <c r="G120" s="14">
        <v>0.03</v>
      </c>
      <c r="H120" s="14">
        <v>0.32</v>
      </c>
      <c r="I120" s="14">
        <v>0.65</v>
      </c>
    </row>
    <row r="121" spans="1:9" x14ac:dyDescent="0.35">
      <c r="A121" t="s">
        <v>38</v>
      </c>
      <c r="B121" t="s">
        <v>39</v>
      </c>
    </row>
    <row r="122" spans="1:9" x14ac:dyDescent="0.35">
      <c r="A122" t="s">
        <v>58</v>
      </c>
      <c r="B122" t="s">
        <v>59</v>
      </c>
    </row>
    <row r="123" spans="1:9" x14ac:dyDescent="0.35">
      <c r="A123" t="s">
        <v>128</v>
      </c>
      <c r="B123" t="s">
        <v>129</v>
      </c>
    </row>
    <row r="124" spans="1:9" x14ac:dyDescent="0.35">
      <c r="A124" t="s">
        <v>182</v>
      </c>
      <c r="B124" t="s">
        <v>183</v>
      </c>
    </row>
    <row r="125" spans="1:9" x14ac:dyDescent="0.35">
      <c r="A125" t="s">
        <v>184</v>
      </c>
      <c r="B125" t="s">
        <v>185</v>
      </c>
    </row>
    <row r="126" spans="1:9" x14ac:dyDescent="0.35">
      <c r="A126" t="s">
        <v>186</v>
      </c>
      <c r="B126" t="s">
        <v>187</v>
      </c>
    </row>
    <row r="127" spans="1:9" x14ac:dyDescent="0.35">
      <c r="A127" t="s">
        <v>188</v>
      </c>
      <c r="B127" t="s">
        <v>189</v>
      </c>
    </row>
    <row r="128" spans="1:9" x14ac:dyDescent="0.35">
      <c r="A128" t="s">
        <v>192</v>
      </c>
      <c r="B128" t="s">
        <v>193</v>
      </c>
    </row>
    <row r="129" spans="1:2" x14ac:dyDescent="0.35">
      <c r="A129" t="s">
        <v>194</v>
      </c>
      <c r="B129" t="s">
        <v>195</v>
      </c>
    </row>
    <row r="130" spans="1:2" x14ac:dyDescent="0.35">
      <c r="A130" t="s">
        <v>196</v>
      </c>
      <c r="B130" t="s">
        <v>197</v>
      </c>
    </row>
  </sheetData>
  <conditionalFormatting sqref="G7:I120">
    <cfRule type="dataBar" priority="1">
      <dataBar>
        <cfvo type="num" val="0"/>
        <cfvo type="num" val="1"/>
        <color theme="7" tint="0.39997558519241921"/>
      </dataBar>
      <extLst>
        <ext xmlns:x14="http://schemas.microsoft.com/office/spreadsheetml/2009/9/main" uri="{B025F937-C7B1-47D3-B67F-A62EFF666E3E}">
          <x14:id>{B07E19A9-0DA2-4DF3-AA88-7B2E157B471D}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07E19A9-0DA2-4DF3-AA88-7B2E157B471D}">
            <x14:dataBar minLength="0" maxLength="100" gradient="0">
              <x14:cfvo type="num">
                <xm:f>0</xm:f>
              </x14:cfvo>
              <x14:cfvo type="num">
                <xm:f>1</xm:f>
              </x14:cfvo>
              <x14:negativeFillColor rgb="FFFF0000"/>
              <x14:axisColor rgb="FF000000"/>
            </x14:dataBar>
          </x14:cfRule>
          <xm:sqref>G7:I120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5"/>
  <sheetViews>
    <sheetView showGridLines="0" zoomScaleNormal="100" workbookViewId="0"/>
  </sheetViews>
  <sheetFormatPr defaultColWidth="11.1640625" defaultRowHeight="15.5" x14ac:dyDescent="0.35"/>
  <cols>
    <col min="1" max="1" width="24.1640625" customWidth="1"/>
    <col min="2" max="8" width="20.6640625" customWidth="1"/>
  </cols>
  <sheetData>
    <row r="1" spans="1:8" ht="19.5" x14ac:dyDescent="0.45">
      <c r="A1" s="2" t="s">
        <v>262</v>
      </c>
    </row>
    <row r="2" spans="1:8" x14ac:dyDescent="0.35">
      <c r="A2" t="s">
        <v>201</v>
      </c>
    </row>
    <row r="3" spans="1:8" x14ac:dyDescent="0.35">
      <c r="A3" t="s">
        <v>202</v>
      </c>
    </row>
    <row r="4" spans="1:8" x14ac:dyDescent="0.35">
      <c r="A4" t="s">
        <v>203</v>
      </c>
    </row>
    <row r="5" spans="1:8" x14ac:dyDescent="0.35">
      <c r="A5" t="s">
        <v>204</v>
      </c>
    </row>
    <row r="6" spans="1:8" ht="46.5" x14ac:dyDescent="0.35">
      <c r="A6" s="83" t="s">
        <v>205</v>
      </c>
      <c r="B6" s="84" t="s">
        <v>217</v>
      </c>
      <c r="C6" s="84" t="s">
        <v>263</v>
      </c>
      <c r="D6" s="84" t="s">
        <v>264</v>
      </c>
      <c r="E6" s="84" t="s">
        <v>265</v>
      </c>
      <c r="F6" s="84" t="s">
        <v>266</v>
      </c>
      <c r="G6" s="84" t="s">
        <v>267</v>
      </c>
      <c r="H6" s="85" t="s">
        <v>268</v>
      </c>
    </row>
    <row r="7" spans="1:8" x14ac:dyDescent="0.35">
      <c r="A7" s="23" t="s">
        <v>217</v>
      </c>
      <c r="B7" s="24">
        <v>148110</v>
      </c>
      <c r="C7" s="24">
        <v>56215</v>
      </c>
      <c r="D7" s="24">
        <v>10475</v>
      </c>
      <c r="E7" s="24">
        <v>81410</v>
      </c>
      <c r="F7" s="25">
        <v>0.38</v>
      </c>
      <c r="G7" s="25">
        <v>7.0000000000000007E-2</v>
      </c>
      <c r="H7" s="26">
        <v>0.55000000000000004</v>
      </c>
    </row>
    <row r="8" spans="1:8" x14ac:dyDescent="0.35">
      <c r="A8" s="5" t="s">
        <v>218</v>
      </c>
      <c r="B8" s="16">
        <v>5</v>
      </c>
      <c r="C8" s="16">
        <v>0</v>
      </c>
      <c r="D8" s="16">
        <v>0</v>
      </c>
      <c r="E8" s="16">
        <v>5</v>
      </c>
      <c r="F8" s="17">
        <v>0</v>
      </c>
      <c r="G8" s="17">
        <v>0</v>
      </c>
      <c r="H8" s="18">
        <v>1</v>
      </c>
    </row>
    <row r="9" spans="1:8" x14ac:dyDescent="0.35">
      <c r="A9" s="5" t="s">
        <v>219</v>
      </c>
      <c r="B9" s="16">
        <v>20</v>
      </c>
      <c r="C9" s="16">
        <v>0</v>
      </c>
      <c r="D9" s="16" t="s">
        <v>261</v>
      </c>
      <c r="E9" s="16">
        <v>15</v>
      </c>
      <c r="F9" s="17">
        <v>0</v>
      </c>
      <c r="G9" s="17" t="s">
        <v>261</v>
      </c>
      <c r="H9" s="18" t="s">
        <v>261</v>
      </c>
    </row>
    <row r="10" spans="1:8" x14ac:dyDescent="0.35">
      <c r="A10" s="5" t="s">
        <v>220</v>
      </c>
      <c r="B10" s="16">
        <v>60</v>
      </c>
      <c r="C10" s="16">
        <v>10</v>
      </c>
      <c r="D10" s="16">
        <v>5</v>
      </c>
      <c r="E10" s="16">
        <v>45</v>
      </c>
      <c r="F10" s="17">
        <v>0.16</v>
      </c>
      <c r="G10" s="17">
        <v>7.0000000000000007E-2</v>
      </c>
      <c r="H10" s="18">
        <v>0.77</v>
      </c>
    </row>
    <row r="11" spans="1:8" x14ac:dyDescent="0.35">
      <c r="A11" s="5" t="s">
        <v>221</v>
      </c>
      <c r="B11" s="16">
        <v>150</v>
      </c>
      <c r="C11" s="16">
        <v>30</v>
      </c>
      <c r="D11" s="16">
        <v>15</v>
      </c>
      <c r="E11" s="16">
        <v>105</v>
      </c>
      <c r="F11" s="17">
        <v>0.19</v>
      </c>
      <c r="G11" s="17">
        <v>0.09</v>
      </c>
      <c r="H11" s="18">
        <v>0.72</v>
      </c>
    </row>
    <row r="12" spans="1:8" x14ac:dyDescent="0.35">
      <c r="A12" s="5" t="s">
        <v>222</v>
      </c>
      <c r="B12" s="16">
        <v>285</v>
      </c>
      <c r="C12" s="16">
        <v>70</v>
      </c>
      <c r="D12" s="16">
        <v>20</v>
      </c>
      <c r="E12" s="16">
        <v>200</v>
      </c>
      <c r="F12" s="17">
        <v>0.24</v>
      </c>
      <c r="G12" s="17">
        <v>0.06</v>
      </c>
      <c r="H12" s="18">
        <v>0.69</v>
      </c>
    </row>
    <row r="13" spans="1:8" x14ac:dyDescent="0.35">
      <c r="A13" s="5" t="s">
        <v>223</v>
      </c>
      <c r="B13" s="16">
        <v>645</v>
      </c>
      <c r="C13" s="16">
        <v>125</v>
      </c>
      <c r="D13" s="16">
        <v>55</v>
      </c>
      <c r="E13" s="16">
        <v>470</v>
      </c>
      <c r="F13" s="17">
        <v>0.19</v>
      </c>
      <c r="G13" s="17">
        <v>0.08</v>
      </c>
      <c r="H13" s="18">
        <v>0.72</v>
      </c>
    </row>
    <row r="14" spans="1:8" x14ac:dyDescent="0.35">
      <c r="A14" s="5" t="s">
        <v>224</v>
      </c>
      <c r="B14" s="16">
        <v>925</v>
      </c>
      <c r="C14" s="16">
        <v>185</v>
      </c>
      <c r="D14" s="16">
        <v>60</v>
      </c>
      <c r="E14" s="16">
        <v>680</v>
      </c>
      <c r="F14" s="17">
        <v>0.2</v>
      </c>
      <c r="G14" s="17">
        <v>7.0000000000000007E-2</v>
      </c>
      <c r="H14" s="18">
        <v>0.74</v>
      </c>
    </row>
    <row r="15" spans="1:8" x14ac:dyDescent="0.35">
      <c r="A15" s="5" t="s">
        <v>225</v>
      </c>
      <c r="B15" s="16">
        <v>1365</v>
      </c>
      <c r="C15" s="16">
        <v>310</v>
      </c>
      <c r="D15" s="16">
        <v>90</v>
      </c>
      <c r="E15" s="16">
        <v>965</v>
      </c>
      <c r="F15" s="17">
        <v>0.23</v>
      </c>
      <c r="G15" s="17">
        <v>7.0000000000000007E-2</v>
      </c>
      <c r="H15" s="18">
        <v>0.71</v>
      </c>
    </row>
    <row r="16" spans="1:8" x14ac:dyDescent="0.35">
      <c r="A16" s="5" t="s">
        <v>226</v>
      </c>
      <c r="B16" s="16">
        <v>2275</v>
      </c>
      <c r="C16" s="16">
        <v>500</v>
      </c>
      <c r="D16" s="16">
        <v>180</v>
      </c>
      <c r="E16" s="16">
        <v>1595</v>
      </c>
      <c r="F16" s="17">
        <v>0.22</v>
      </c>
      <c r="G16" s="17">
        <v>0.08</v>
      </c>
      <c r="H16" s="18">
        <v>0.7</v>
      </c>
    </row>
    <row r="17" spans="1:8" x14ac:dyDescent="0.35">
      <c r="A17" s="5" t="s">
        <v>227</v>
      </c>
      <c r="B17" s="16">
        <v>2615</v>
      </c>
      <c r="C17" s="16">
        <v>555</v>
      </c>
      <c r="D17" s="16">
        <v>230</v>
      </c>
      <c r="E17" s="16">
        <v>1830</v>
      </c>
      <c r="F17" s="17">
        <v>0.21</v>
      </c>
      <c r="G17" s="17">
        <v>0.09</v>
      </c>
      <c r="H17" s="18">
        <v>0.7</v>
      </c>
    </row>
    <row r="18" spans="1:8" x14ac:dyDescent="0.35">
      <c r="A18" s="5" t="s">
        <v>228</v>
      </c>
      <c r="B18" s="16">
        <v>3310</v>
      </c>
      <c r="C18" s="16">
        <v>810</v>
      </c>
      <c r="D18" s="16">
        <v>285</v>
      </c>
      <c r="E18" s="16">
        <v>2215</v>
      </c>
      <c r="F18" s="17">
        <v>0.24</v>
      </c>
      <c r="G18" s="17">
        <v>0.09</v>
      </c>
      <c r="H18" s="18">
        <v>0.67</v>
      </c>
    </row>
    <row r="19" spans="1:8" x14ac:dyDescent="0.35">
      <c r="A19" s="5" t="s">
        <v>229</v>
      </c>
      <c r="B19" s="16">
        <v>3920</v>
      </c>
      <c r="C19" s="16">
        <v>1045</v>
      </c>
      <c r="D19" s="16">
        <v>335</v>
      </c>
      <c r="E19" s="16">
        <v>2540</v>
      </c>
      <c r="F19" s="17">
        <v>0.27</v>
      </c>
      <c r="G19" s="17">
        <v>0.09</v>
      </c>
      <c r="H19" s="18">
        <v>0.65</v>
      </c>
    </row>
    <row r="20" spans="1:8" x14ac:dyDescent="0.35">
      <c r="A20" s="5" t="s">
        <v>230</v>
      </c>
      <c r="B20" s="16">
        <v>4880</v>
      </c>
      <c r="C20" s="16">
        <v>1440</v>
      </c>
      <c r="D20" s="16">
        <v>400</v>
      </c>
      <c r="E20" s="16">
        <v>3040</v>
      </c>
      <c r="F20" s="17">
        <v>0.28999999999999998</v>
      </c>
      <c r="G20" s="17">
        <v>0.08</v>
      </c>
      <c r="H20" s="18">
        <v>0.62</v>
      </c>
    </row>
    <row r="21" spans="1:8" x14ac:dyDescent="0.35">
      <c r="A21" s="5" t="s">
        <v>231</v>
      </c>
      <c r="B21" s="16">
        <v>3835</v>
      </c>
      <c r="C21" s="16">
        <v>1160</v>
      </c>
      <c r="D21" s="16">
        <v>345</v>
      </c>
      <c r="E21" s="16">
        <v>2325</v>
      </c>
      <c r="F21" s="17">
        <v>0.3</v>
      </c>
      <c r="G21" s="17">
        <v>0.09</v>
      </c>
      <c r="H21" s="18">
        <v>0.61</v>
      </c>
    </row>
    <row r="22" spans="1:8" x14ac:dyDescent="0.35">
      <c r="A22" s="5" t="s">
        <v>232</v>
      </c>
      <c r="B22" s="16">
        <v>5165</v>
      </c>
      <c r="C22" s="16">
        <v>1660</v>
      </c>
      <c r="D22" s="16">
        <v>450</v>
      </c>
      <c r="E22" s="16">
        <v>3050</v>
      </c>
      <c r="F22" s="17">
        <v>0.32</v>
      </c>
      <c r="G22" s="17">
        <v>0.09</v>
      </c>
      <c r="H22" s="18">
        <v>0.59</v>
      </c>
    </row>
    <row r="23" spans="1:8" x14ac:dyDescent="0.35">
      <c r="A23" s="5" t="s">
        <v>233</v>
      </c>
      <c r="B23" s="16">
        <v>6650</v>
      </c>
      <c r="C23" s="16">
        <v>2285</v>
      </c>
      <c r="D23" s="16">
        <v>580</v>
      </c>
      <c r="E23" s="16">
        <v>3785</v>
      </c>
      <c r="F23" s="17">
        <v>0.34</v>
      </c>
      <c r="G23" s="17">
        <v>0.09</v>
      </c>
      <c r="H23" s="18">
        <v>0.56999999999999995</v>
      </c>
    </row>
    <row r="24" spans="1:8" x14ac:dyDescent="0.35">
      <c r="A24" s="5" t="s">
        <v>234</v>
      </c>
      <c r="B24" s="16">
        <v>5710</v>
      </c>
      <c r="C24" s="16">
        <v>1970</v>
      </c>
      <c r="D24" s="16">
        <v>485</v>
      </c>
      <c r="E24" s="16">
        <v>3255</v>
      </c>
      <c r="F24" s="17">
        <v>0.34</v>
      </c>
      <c r="G24" s="17">
        <v>0.08</v>
      </c>
      <c r="H24" s="18">
        <v>0.56999999999999995</v>
      </c>
    </row>
    <row r="25" spans="1:8" x14ac:dyDescent="0.35">
      <c r="A25" s="5" t="s">
        <v>235</v>
      </c>
      <c r="B25" s="16">
        <v>6995</v>
      </c>
      <c r="C25" s="16">
        <v>2635</v>
      </c>
      <c r="D25" s="16">
        <v>540</v>
      </c>
      <c r="E25" s="16">
        <v>3820</v>
      </c>
      <c r="F25" s="17">
        <v>0.38</v>
      </c>
      <c r="G25" s="17">
        <v>0.08</v>
      </c>
      <c r="H25" s="18">
        <v>0.55000000000000004</v>
      </c>
    </row>
    <row r="26" spans="1:8" x14ac:dyDescent="0.35">
      <c r="A26" s="5" t="s">
        <v>236</v>
      </c>
      <c r="B26" s="16">
        <v>6015</v>
      </c>
      <c r="C26" s="16">
        <v>2270</v>
      </c>
      <c r="D26" s="16">
        <v>460</v>
      </c>
      <c r="E26" s="16">
        <v>3285</v>
      </c>
      <c r="F26" s="17">
        <v>0.38</v>
      </c>
      <c r="G26" s="17">
        <v>0.08</v>
      </c>
      <c r="H26" s="18">
        <v>0.55000000000000004</v>
      </c>
    </row>
    <row r="27" spans="1:8" x14ac:dyDescent="0.35">
      <c r="A27" s="5" t="s">
        <v>237</v>
      </c>
      <c r="B27" s="16">
        <v>6150</v>
      </c>
      <c r="C27" s="16">
        <v>2235</v>
      </c>
      <c r="D27" s="16">
        <v>465</v>
      </c>
      <c r="E27" s="16">
        <v>3450</v>
      </c>
      <c r="F27" s="17">
        <v>0.36</v>
      </c>
      <c r="G27" s="17">
        <v>0.08</v>
      </c>
      <c r="H27" s="18">
        <v>0.56000000000000005</v>
      </c>
    </row>
    <row r="28" spans="1:8" x14ac:dyDescent="0.35">
      <c r="A28" s="5" t="s">
        <v>238</v>
      </c>
      <c r="B28" s="16">
        <v>7640</v>
      </c>
      <c r="C28" s="16">
        <v>2975</v>
      </c>
      <c r="D28" s="16">
        <v>560</v>
      </c>
      <c r="E28" s="16">
        <v>4105</v>
      </c>
      <c r="F28" s="17">
        <v>0.39</v>
      </c>
      <c r="G28" s="17">
        <v>7.0000000000000007E-2</v>
      </c>
      <c r="H28" s="18">
        <v>0.54</v>
      </c>
    </row>
    <row r="29" spans="1:8" x14ac:dyDescent="0.35">
      <c r="A29" s="5" t="s">
        <v>239</v>
      </c>
      <c r="B29" s="16">
        <v>5325</v>
      </c>
      <c r="C29" s="16">
        <v>2120</v>
      </c>
      <c r="D29" s="16">
        <v>360</v>
      </c>
      <c r="E29" s="16">
        <v>2850</v>
      </c>
      <c r="F29" s="17">
        <v>0.4</v>
      </c>
      <c r="G29" s="17">
        <v>7.0000000000000007E-2</v>
      </c>
      <c r="H29" s="18">
        <v>0.53</v>
      </c>
    </row>
    <row r="30" spans="1:8" x14ac:dyDescent="0.35">
      <c r="A30" s="5" t="s">
        <v>240</v>
      </c>
      <c r="B30" s="16">
        <v>6290</v>
      </c>
      <c r="C30" s="16">
        <v>2605</v>
      </c>
      <c r="D30" s="16">
        <v>460</v>
      </c>
      <c r="E30" s="16">
        <v>3225</v>
      </c>
      <c r="F30" s="17">
        <v>0.41</v>
      </c>
      <c r="G30" s="17">
        <v>7.0000000000000007E-2</v>
      </c>
      <c r="H30" s="18">
        <v>0.51</v>
      </c>
    </row>
    <row r="31" spans="1:8" x14ac:dyDescent="0.35">
      <c r="A31" s="5" t="s">
        <v>241</v>
      </c>
      <c r="B31" s="16">
        <v>6090</v>
      </c>
      <c r="C31" s="16">
        <v>2520</v>
      </c>
      <c r="D31" s="16">
        <v>390</v>
      </c>
      <c r="E31" s="16">
        <v>3185</v>
      </c>
      <c r="F31" s="17">
        <v>0.41</v>
      </c>
      <c r="G31" s="17">
        <v>0.06</v>
      </c>
      <c r="H31" s="18">
        <v>0.52</v>
      </c>
    </row>
    <row r="32" spans="1:8" x14ac:dyDescent="0.35">
      <c r="A32" s="5" t="s">
        <v>242</v>
      </c>
      <c r="B32" s="16">
        <v>4620</v>
      </c>
      <c r="C32" s="16">
        <v>1945</v>
      </c>
      <c r="D32" s="16">
        <v>300</v>
      </c>
      <c r="E32" s="16">
        <v>2380</v>
      </c>
      <c r="F32" s="17">
        <v>0.42</v>
      </c>
      <c r="G32" s="17">
        <v>0.06</v>
      </c>
      <c r="H32" s="18">
        <v>0.51</v>
      </c>
    </row>
    <row r="33" spans="1:8" x14ac:dyDescent="0.35">
      <c r="A33" s="5" t="s">
        <v>243</v>
      </c>
      <c r="B33" s="16">
        <v>4165</v>
      </c>
      <c r="C33" s="16">
        <v>1750</v>
      </c>
      <c r="D33" s="16">
        <v>270</v>
      </c>
      <c r="E33" s="16">
        <v>2145</v>
      </c>
      <c r="F33" s="17">
        <v>0.42</v>
      </c>
      <c r="G33" s="17">
        <v>0.06</v>
      </c>
      <c r="H33" s="18">
        <v>0.51</v>
      </c>
    </row>
    <row r="34" spans="1:8" x14ac:dyDescent="0.35">
      <c r="A34" s="5" t="s">
        <v>244</v>
      </c>
      <c r="B34" s="16">
        <v>4395</v>
      </c>
      <c r="C34" s="16">
        <v>1795</v>
      </c>
      <c r="D34" s="16">
        <v>300</v>
      </c>
      <c r="E34" s="16">
        <v>2300</v>
      </c>
      <c r="F34" s="17">
        <v>0.41</v>
      </c>
      <c r="G34" s="17">
        <v>7.0000000000000007E-2</v>
      </c>
      <c r="H34" s="18">
        <v>0.52</v>
      </c>
    </row>
    <row r="35" spans="1:8" x14ac:dyDescent="0.35">
      <c r="A35" s="5" t="s">
        <v>245</v>
      </c>
      <c r="B35" s="16">
        <v>4380</v>
      </c>
      <c r="C35" s="16">
        <v>1825</v>
      </c>
      <c r="D35" s="16">
        <v>265</v>
      </c>
      <c r="E35" s="16">
        <v>2295</v>
      </c>
      <c r="F35" s="17">
        <v>0.42</v>
      </c>
      <c r="G35" s="17">
        <v>0.06</v>
      </c>
      <c r="H35" s="18">
        <v>0.52</v>
      </c>
    </row>
    <row r="36" spans="1:8" x14ac:dyDescent="0.35">
      <c r="A36" s="5" t="s">
        <v>246</v>
      </c>
      <c r="B36" s="16">
        <v>4560</v>
      </c>
      <c r="C36" s="16">
        <v>1920</v>
      </c>
      <c r="D36" s="16">
        <v>260</v>
      </c>
      <c r="E36" s="16">
        <v>2375</v>
      </c>
      <c r="F36" s="17">
        <v>0.42</v>
      </c>
      <c r="G36" s="17">
        <v>0.06</v>
      </c>
      <c r="H36" s="18">
        <v>0.52</v>
      </c>
    </row>
    <row r="37" spans="1:8" x14ac:dyDescent="0.35">
      <c r="A37" s="5" t="s">
        <v>247</v>
      </c>
      <c r="B37" s="16">
        <v>4625</v>
      </c>
      <c r="C37" s="16">
        <v>2030</v>
      </c>
      <c r="D37" s="16">
        <v>260</v>
      </c>
      <c r="E37" s="16">
        <v>2335</v>
      </c>
      <c r="F37" s="17">
        <v>0.44</v>
      </c>
      <c r="G37" s="17">
        <v>0.06</v>
      </c>
      <c r="H37" s="18">
        <v>0.5</v>
      </c>
    </row>
    <row r="38" spans="1:8" x14ac:dyDescent="0.35">
      <c r="A38" s="5" t="s">
        <v>248</v>
      </c>
      <c r="B38" s="16">
        <v>4435</v>
      </c>
      <c r="C38" s="16">
        <v>1865</v>
      </c>
      <c r="D38" s="16">
        <v>265</v>
      </c>
      <c r="E38" s="16">
        <v>2300</v>
      </c>
      <c r="F38" s="17">
        <v>0.42</v>
      </c>
      <c r="G38" s="17">
        <v>0.06</v>
      </c>
      <c r="H38" s="18">
        <v>0.52</v>
      </c>
    </row>
    <row r="39" spans="1:8" x14ac:dyDescent="0.35">
      <c r="A39" s="5" t="s">
        <v>249</v>
      </c>
      <c r="B39" s="16">
        <v>5095</v>
      </c>
      <c r="C39" s="16">
        <v>2240</v>
      </c>
      <c r="D39" s="16">
        <v>280</v>
      </c>
      <c r="E39" s="16">
        <v>2575</v>
      </c>
      <c r="F39" s="17">
        <v>0.44</v>
      </c>
      <c r="G39" s="17">
        <v>0.05</v>
      </c>
      <c r="H39" s="18">
        <v>0.51</v>
      </c>
    </row>
    <row r="40" spans="1:8" x14ac:dyDescent="0.35">
      <c r="A40" s="5" t="s">
        <v>250</v>
      </c>
      <c r="B40" s="16">
        <v>5055</v>
      </c>
      <c r="C40" s="16">
        <v>2200</v>
      </c>
      <c r="D40" s="16">
        <v>325</v>
      </c>
      <c r="E40" s="16">
        <v>2530</v>
      </c>
      <c r="F40" s="17">
        <v>0.43</v>
      </c>
      <c r="G40" s="17">
        <v>0.06</v>
      </c>
      <c r="H40" s="18">
        <v>0.5</v>
      </c>
    </row>
    <row r="41" spans="1:8" x14ac:dyDescent="0.35">
      <c r="A41" s="5" t="s">
        <v>251</v>
      </c>
      <c r="B41" s="16">
        <v>4380</v>
      </c>
      <c r="C41" s="16">
        <v>1915</v>
      </c>
      <c r="D41" s="16">
        <v>245</v>
      </c>
      <c r="E41" s="16">
        <v>2220</v>
      </c>
      <c r="F41" s="17">
        <v>0.44</v>
      </c>
      <c r="G41" s="17">
        <v>0.06</v>
      </c>
      <c r="H41" s="18">
        <v>0.51</v>
      </c>
    </row>
    <row r="42" spans="1:8" x14ac:dyDescent="0.35">
      <c r="A42" s="5" t="s">
        <v>252</v>
      </c>
      <c r="B42" s="16">
        <v>4115</v>
      </c>
      <c r="C42" s="16">
        <v>1915</v>
      </c>
      <c r="D42" s="16">
        <v>245</v>
      </c>
      <c r="E42" s="16">
        <v>1955</v>
      </c>
      <c r="F42" s="17">
        <v>0.46</v>
      </c>
      <c r="G42" s="17">
        <v>0.06</v>
      </c>
      <c r="H42" s="18">
        <v>0.48</v>
      </c>
    </row>
    <row r="43" spans="1:8" x14ac:dyDescent="0.35">
      <c r="A43" s="5" t="s">
        <v>253</v>
      </c>
      <c r="B43" s="16">
        <v>4185</v>
      </c>
      <c r="C43" s="16">
        <v>1840</v>
      </c>
      <c r="D43" s="16">
        <v>235</v>
      </c>
      <c r="E43" s="16">
        <v>2105</v>
      </c>
      <c r="F43" s="17">
        <v>0.44</v>
      </c>
      <c r="G43" s="17">
        <v>0.06</v>
      </c>
      <c r="H43" s="18">
        <v>0.5</v>
      </c>
    </row>
    <row r="44" spans="1:8" x14ac:dyDescent="0.35">
      <c r="A44" s="5" t="s">
        <v>254</v>
      </c>
      <c r="B44" s="16">
        <v>4200</v>
      </c>
      <c r="C44" s="16">
        <v>1860</v>
      </c>
      <c r="D44" s="16">
        <v>250</v>
      </c>
      <c r="E44" s="16">
        <v>2090</v>
      </c>
      <c r="F44" s="17">
        <v>0.44</v>
      </c>
      <c r="G44" s="17">
        <v>0.06</v>
      </c>
      <c r="H44" s="18">
        <v>0.5</v>
      </c>
    </row>
    <row r="45" spans="1:8" x14ac:dyDescent="0.35">
      <c r="A45" s="5" t="s">
        <v>255</v>
      </c>
      <c r="B45" s="16">
        <v>3570</v>
      </c>
      <c r="C45" s="16">
        <v>1615</v>
      </c>
      <c r="D45" s="16">
        <v>200</v>
      </c>
      <c r="E45" s="16">
        <v>1755</v>
      </c>
      <c r="F45" s="17">
        <v>0.45</v>
      </c>
      <c r="G45" s="17">
        <v>0.06</v>
      </c>
      <c r="H45" s="18">
        <v>0.49</v>
      </c>
    </row>
    <row r="46" spans="1:8" x14ac:dyDescent="0.35">
      <c r="A46" s="19" t="s">
        <v>256</v>
      </c>
      <c r="B46" s="20">
        <v>5</v>
      </c>
      <c r="C46" s="20">
        <v>0</v>
      </c>
      <c r="D46" s="20">
        <v>0</v>
      </c>
      <c r="E46" s="20">
        <v>5</v>
      </c>
      <c r="F46" s="21">
        <v>0</v>
      </c>
      <c r="G46" s="21">
        <v>0</v>
      </c>
      <c r="H46" s="22">
        <v>1</v>
      </c>
    </row>
    <row r="47" spans="1:8" x14ac:dyDescent="0.35">
      <c r="A47" s="12" t="s">
        <v>257</v>
      </c>
      <c r="B47" s="13">
        <v>20455</v>
      </c>
      <c r="C47" s="13">
        <v>5075</v>
      </c>
      <c r="D47" s="13">
        <v>1675</v>
      </c>
      <c r="E47" s="13">
        <v>13705</v>
      </c>
      <c r="F47" s="14">
        <v>0.25</v>
      </c>
      <c r="G47" s="14">
        <v>0.08</v>
      </c>
      <c r="H47" s="15">
        <v>0.67</v>
      </c>
    </row>
    <row r="48" spans="1:8" x14ac:dyDescent="0.35">
      <c r="A48" s="12" t="s">
        <v>258</v>
      </c>
      <c r="B48" s="13">
        <v>70490</v>
      </c>
      <c r="C48" s="13">
        <v>26375</v>
      </c>
      <c r="D48" s="13">
        <v>5390</v>
      </c>
      <c r="E48" s="13">
        <v>38715</v>
      </c>
      <c r="F48" s="14">
        <v>0.37</v>
      </c>
      <c r="G48" s="14">
        <v>0.08</v>
      </c>
      <c r="H48" s="15">
        <v>0.55000000000000004</v>
      </c>
    </row>
    <row r="49" spans="1:8" x14ac:dyDescent="0.35">
      <c r="A49" s="12" t="s">
        <v>259</v>
      </c>
      <c r="B49" s="13">
        <v>53590</v>
      </c>
      <c r="C49" s="13">
        <v>23150</v>
      </c>
      <c r="D49" s="13">
        <v>3210</v>
      </c>
      <c r="E49" s="13">
        <v>27230</v>
      </c>
      <c r="F49" s="14">
        <v>0.43</v>
      </c>
      <c r="G49" s="14">
        <v>0.06</v>
      </c>
      <c r="H49" s="15">
        <v>0.51</v>
      </c>
    </row>
    <row r="50" spans="1:8" x14ac:dyDescent="0.35">
      <c r="A50" s="12" t="s">
        <v>260</v>
      </c>
      <c r="B50" s="13">
        <v>3570</v>
      </c>
      <c r="C50" s="13">
        <v>1615</v>
      </c>
      <c r="D50" s="13">
        <v>200</v>
      </c>
      <c r="E50" s="13">
        <v>1755</v>
      </c>
      <c r="F50" s="14">
        <v>0.45</v>
      </c>
      <c r="G50" s="14">
        <v>0.06</v>
      </c>
      <c r="H50" s="15">
        <v>0.49</v>
      </c>
    </row>
    <row r="51" spans="1:8" x14ac:dyDescent="0.35">
      <c r="A51" t="s">
        <v>38</v>
      </c>
      <c r="B51" t="s">
        <v>39</v>
      </c>
    </row>
    <row r="52" spans="1:8" x14ac:dyDescent="0.35">
      <c r="A52" t="s">
        <v>40</v>
      </c>
      <c r="B52" t="s">
        <v>41</v>
      </c>
    </row>
    <row r="53" spans="1:8" x14ac:dyDescent="0.35">
      <c r="A53" t="s">
        <v>42</v>
      </c>
      <c r="B53" t="s">
        <v>43</v>
      </c>
    </row>
    <row r="54" spans="1:8" x14ac:dyDescent="0.35">
      <c r="A54" t="s">
        <v>58</v>
      </c>
      <c r="B54" t="s">
        <v>59</v>
      </c>
    </row>
    <row r="55" spans="1:8" x14ac:dyDescent="0.35">
      <c r="A55" t="s">
        <v>60</v>
      </c>
      <c r="B55" t="s">
        <v>61</v>
      </c>
    </row>
  </sheetData>
  <conditionalFormatting sqref="F7:H50">
    <cfRule type="dataBar" priority="1">
      <dataBar>
        <cfvo type="num" val="0"/>
        <cfvo type="num" val="1"/>
        <color theme="7" tint="0.39997558519241921"/>
      </dataBar>
      <extLst>
        <ext xmlns:x14="http://schemas.microsoft.com/office/spreadsheetml/2009/9/main" uri="{B025F937-C7B1-47D3-B67F-A62EFF666E3E}">
          <x14:id>{CF20F0E7-ED84-4B60-AD0F-34FC7EAF66DE}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F20F0E7-ED84-4B60-AD0F-34FC7EAF66DE}">
            <x14:dataBar minLength="0" maxLength="100" gradient="0">
              <x14:cfvo type="num">
                <xm:f>0</xm:f>
              </x14:cfvo>
              <x14:cfvo type="num">
                <xm:f>1</xm:f>
              </x14:cfvo>
              <x14:negativeFillColor rgb="FFFF0000"/>
              <x14:axisColor rgb="FF000000"/>
            </x14:dataBar>
          </x14:cfRule>
          <xm:sqref>F7:H50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6"/>
  <sheetViews>
    <sheetView showGridLines="0" zoomScaleNormal="100" workbookViewId="0"/>
  </sheetViews>
  <sheetFormatPr defaultColWidth="11.1640625" defaultRowHeight="15.5" x14ac:dyDescent="0.35"/>
  <cols>
    <col min="1" max="1" width="24" customWidth="1"/>
    <col min="2" max="6" width="20.6640625" customWidth="1"/>
  </cols>
  <sheetData>
    <row r="1" spans="1:6" ht="19.5" x14ac:dyDescent="0.45">
      <c r="A1" s="2" t="s">
        <v>269</v>
      </c>
    </row>
    <row r="2" spans="1:6" x14ac:dyDescent="0.35">
      <c r="A2" t="s">
        <v>201</v>
      </c>
    </row>
    <row r="3" spans="1:6" x14ac:dyDescent="0.35">
      <c r="A3" t="s">
        <v>202</v>
      </c>
    </row>
    <row r="4" spans="1:6" x14ac:dyDescent="0.35">
      <c r="A4" t="s">
        <v>203</v>
      </c>
    </row>
    <row r="5" spans="1:6" x14ac:dyDescent="0.35">
      <c r="A5" t="s">
        <v>204</v>
      </c>
    </row>
    <row r="6" spans="1:6" x14ac:dyDescent="0.35">
      <c r="A6" s="9" t="s">
        <v>205</v>
      </c>
      <c r="B6" s="10" t="s">
        <v>217</v>
      </c>
      <c r="C6" s="10" t="s">
        <v>270</v>
      </c>
      <c r="D6" s="10" t="s">
        <v>271</v>
      </c>
      <c r="E6" s="10" t="s">
        <v>272</v>
      </c>
      <c r="F6" s="11" t="s">
        <v>273</v>
      </c>
    </row>
    <row r="7" spans="1:6" x14ac:dyDescent="0.35">
      <c r="A7" s="23" t="s">
        <v>217</v>
      </c>
      <c r="B7" s="24">
        <v>137625</v>
      </c>
      <c r="C7" s="24">
        <v>58540</v>
      </c>
      <c r="D7" s="24">
        <v>79085</v>
      </c>
      <c r="E7" s="25">
        <v>0.43</v>
      </c>
      <c r="F7" s="26">
        <v>0.56999999999999995</v>
      </c>
    </row>
    <row r="8" spans="1:6" x14ac:dyDescent="0.35">
      <c r="A8" s="5" t="s">
        <v>218</v>
      </c>
      <c r="B8" s="16">
        <v>5</v>
      </c>
      <c r="C8" s="16">
        <v>5</v>
      </c>
      <c r="D8" s="16" t="s">
        <v>261</v>
      </c>
      <c r="E8" s="17" t="s">
        <v>261</v>
      </c>
      <c r="F8" s="18" t="s">
        <v>261</v>
      </c>
    </row>
    <row r="9" spans="1:6" x14ac:dyDescent="0.35">
      <c r="A9" s="5" t="s">
        <v>219</v>
      </c>
      <c r="B9" s="16">
        <v>15</v>
      </c>
      <c r="C9" s="16">
        <v>15</v>
      </c>
      <c r="D9" s="16">
        <v>0</v>
      </c>
      <c r="E9" s="17">
        <v>1</v>
      </c>
      <c r="F9" s="18">
        <v>0</v>
      </c>
    </row>
    <row r="10" spans="1:6" x14ac:dyDescent="0.35">
      <c r="A10" s="5" t="s">
        <v>220</v>
      </c>
      <c r="B10" s="16">
        <v>55</v>
      </c>
      <c r="C10" s="16">
        <v>45</v>
      </c>
      <c r="D10" s="16">
        <v>10</v>
      </c>
      <c r="E10" s="17">
        <v>0.82</v>
      </c>
      <c r="F10" s="18">
        <v>0.18</v>
      </c>
    </row>
    <row r="11" spans="1:6" x14ac:dyDescent="0.35">
      <c r="A11" s="5" t="s">
        <v>221</v>
      </c>
      <c r="B11" s="16">
        <v>135</v>
      </c>
      <c r="C11" s="16">
        <v>95</v>
      </c>
      <c r="D11" s="16">
        <v>40</v>
      </c>
      <c r="E11" s="17">
        <v>0.7</v>
      </c>
      <c r="F11" s="18">
        <v>0.3</v>
      </c>
    </row>
    <row r="12" spans="1:6" x14ac:dyDescent="0.35">
      <c r="A12" s="5" t="s">
        <v>222</v>
      </c>
      <c r="B12" s="16">
        <v>270</v>
      </c>
      <c r="C12" s="16">
        <v>190</v>
      </c>
      <c r="D12" s="16">
        <v>80</v>
      </c>
      <c r="E12" s="17">
        <v>0.7</v>
      </c>
      <c r="F12" s="18">
        <v>0.3</v>
      </c>
    </row>
    <row r="13" spans="1:6" x14ac:dyDescent="0.35">
      <c r="A13" s="5" t="s">
        <v>223</v>
      </c>
      <c r="B13" s="16">
        <v>595</v>
      </c>
      <c r="C13" s="16">
        <v>420</v>
      </c>
      <c r="D13" s="16">
        <v>170</v>
      </c>
      <c r="E13" s="17">
        <v>0.71</v>
      </c>
      <c r="F13" s="18">
        <v>0.28999999999999998</v>
      </c>
    </row>
    <row r="14" spans="1:6" x14ac:dyDescent="0.35">
      <c r="A14" s="5" t="s">
        <v>224</v>
      </c>
      <c r="B14" s="16">
        <v>865</v>
      </c>
      <c r="C14" s="16">
        <v>635</v>
      </c>
      <c r="D14" s="16">
        <v>230</v>
      </c>
      <c r="E14" s="17">
        <v>0.74</v>
      </c>
      <c r="F14" s="18">
        <v>0.26</v>
      </c>
    </row>
    <row r="15" spans="1:6" x14ac:dyDescent="0.35">
      <c r="A15" s="5" t="s">
        <v>225</v>
      </c>
      <c r="B15" s="16">
        <v>1275</v>
      </c>
      <c r="C15" s="16">
        <v>850</v>
      </c>
      <c r="D15" s="16">
        <v>425</v>
      </c>
      <c r="E15" s="17">
        <v>0.67</v>
      </c>
      <c r="F15" s="18">
        <v>0.33</v>
      </c>
    </row>
    <row r="16" spans="1:6" x14ac:dyDescent="0.35">
      <c r="A16" s="5" t="s">
        <v>226</v>
      </c>
      <c r="B16" s="16">
        <v>2095</v>
      </c>
      <c r="C16" s="16">
        <v>1340</v>
      </c>
      <c r="D16" s="16">
        <v>755</v>
      </c>
      <c r="E16" s="17">
        <v>0.64</v>
      </c>
      <c r="F16" s="18">
        <v>0.36</v>
      </c>
    </row>
    <row r="17" spans="1:6" x14ac:dyDescent="0.35">
      <c r="A17" s="5" t="s">
        <v>227</v>
      </c>
      <c r="B17" s="16">
        <v>2380</v>
      </c>
      <c r="C17" s="16">
        <v>1480</v>
      </c>
      <c r="D17" s="16">
        <v>905</v>
      </c>
      <c r="E17" s="17">
        <v>0.62</v>
      </c>
      <c r="F17" s="18">
        <v>0.38</v>
      </c>
    </row>
    <row r="18" spans="1:6" x14ac:dyDescent="0.35">
      <c r="A18" s="5" t="s">
        <v>228</v>
      </c>
      <c r="B18" s="16">
        <v>3025</v>
      </c>
      <c r="C18" s="16">
        <v>1800</v>
      </c>
      <c r="D18" s="16">
        <v>1220</v>
      </c>
      <c r="E18" s="17">
        <v>0.6</v>
      </c>
      <c r="F18" s="18">
        <v>0.4</v>
      </c>
    </row>
    <row r="19" spans="1:6" x14ac:dyDescent="0.35">
      <c r="A19" s="5" t="s">
        <v>229</v>
      </c>
      <c r="B19" s="16">
        <v>3585</v>
      </c>
      <c r="C19" s="16">
        <v>1965</v>
      </c>
      <c r="D19" s="16">
        <v>1615</v>
      </c>
      <c r="E19" s="17">
        <v>0.55000000000000004</v>
      </c>
      <c r="F19" s="18">
        <v>0.45</v>
      </c>
    </row>
    <row r="20" spans="1:6" x14ac:dyDescent="0.35">
      <c r="A20" s="5" t="s">
        <v>230</v>
      </c>
      <c r="B20" s="16">
        <v>4480</v>
      </c>
      <c r="C20" s="16">
        <v>2315</v>
      </c>
      <c r="D20" s="16">
        <v>2165</v>
      </c>
      <c r="E20" s="17">
        <v>0.52</v>
      </c>
      <c r="F20" s="18">
        <v>0.48</v>
      </c>
    </row>
    <row r="21" spans="1:6" x14ac:dyDescent="0.35">
      <c r="A21" s="5" t="s">
        <v>231</v>
      </c>
      <c r="B21" s="16">
        <v>3490</v>
      </c>
      <c r="C21" s="16">
        <v>1780</v>
      </c>
      <c r="D21" s="16">
        <v>1710</v>
      </c>
      <c r="E21" s="17">
        <v>0.51</v>
      </c>
      <c r="F21" s="18">
        <v>0.49</v>
      </c>
    </row>
    <row r="22" spans="1:6" x14ac:dyDescent="0.35">
      <c r="A22" s="5" t="s">
        <v>232</v>
      </c>
      <c r="B22" s="16">
        <v>4710</v>
      </c>
      <c r="C22" s="16">
        <v>2320</v>
      </c>
      <c r="D22" s="16">
        <v>2390</v>
      </c>
      <c r="E22" s="17">
        <v>0.49</v>
      </c>
      <c r="F22" s="18">
        <v>0.51</v>
      </c>
    </row>
    <row r="23" spans="1:6" x14ac:dyDescent="0.35">
      <c r="A23" s="5" t="s">
        <v>233</v>
      </c>
      <c r="B23" s="16">
        <v>6070</v>
      </c>
      <c r="C23" s="16">
        <v>2800</v>
      </c>
      <c r="D23" s="16">
        <v>3270</v>
      </c>
      <c r="E23" s="17">
        <v>0.46</v>
      </c>
      <c r="F23" s="18">
        <v>0.54</v>
      </c>
    </row>
    <row r="24" spans="1:6" x14ac:dyDescent="0.35">
      <c r="A24" s="5" t="s">
        <v>234</v>
      </c>
      <c r="B24" s="16">
        <v>5225</v>
      </c>
      <c r="C24" s="16">
        <v>2380</v>
      </c>
      <c r="D24" s="16">
        <v>2840</v>
      </c>
      <c r="E24" s="17">
        <v>0.46</v>
      </c>
      <c r="F24" s="18">
        <v>0.54</v>
      </c>
    </row>
    <row r="25" spans="1:6" x14ac:dyDescent="0.35">
      <c r="A25" s="5" t="s">
        <v>235</v>
      </c>
      <c r="B25" s="16">
        <v>6455</v>
      </c>
      <c r="C25" s="16">
        <v>2810</v>
      </c>
      <c r="D25" s="16">
        <v>3640</v>
      </c>
      <c r="E25" s="17">
        <v>0.44</v>
      </c>
      <c r="F25" s="18">
        <v>0.56000000000000005</v>
      </c>
    </row>
    <row r="26" spans="1:6" x14ac:dyDescent="0.35">
      <c r="A26" s="5" t="s">
        <v>236</v>
      </c>
      <c r="B26" s="16">
        <v>5555</v>
      </c>
      <c r="C26" s="16">
        <v>2375</v>
      </c>
      <c r="D26" s="16">
        <v>3185</v>
      </c>
      <c r="E26" s="17">
        <v>0.43</v>
      </c>
      <c r="F26" s="18">
        <v>0.56999999999999995</v>
      </c>
    </row>
    <row r="27" spans="1:6" x14ac:dyDescent="0.35">
      <c r="A27" s="5" t="s">
        <v>237</v>
      </c>
      <c r="B27" s="16">
        <v>5685</v>
      </c>
      <c r="C27" s="16">
        <v>2455</v>
      </c>
      <c r="D27" s="16">
        <v>3230</v>
      </c>
      <c r="E27" s="17">
        <v>0.43</v>
      </c>
      <c r="F27" s="18">
        <v>0.56999999999999995</v>
      </c>
    </row>
    <row r="28" spans="1:6" x14ac:dyDescent="0.35">
      <c r="A28" s="5" t="s">
        <v>238</v>
      </c>
      <c r="B28" s="16">
        <v>7080</v>
      </c>
      <c r="C28" s="16">
        <v>2895</v>
      </c>
      <c r="D28" s="16">
        <v>4185</v>
      </c>
      <c r="E28" s="17">
        <v>0.41</v>
      </c>
      <c r="F28" s="18">
        <v>0.59</v>
      </c>
    </row>
    <row r="29" spans="1:6" x14ac:dyDescent="0.35">
      <c r="A29" s="5" t="s">
        <v>239</v>
      </c>
      <c r="B29" s="16">
        <v>4970</v>
      </c>
      <c r="C29" s="16">
        <v>1935</v>
      </c>
      <c r="D29" s="16">
        <v>3030</v>
      </c>
      <c r="E29" s="17">
        <v>0.39</v>
      </c>
      <c r="F29" s="18">
        <v>0.61</v>
      </c>
    </row>
    <row r="30" spans="1:6" x14ac:dyDescent="0.35">
      <c r="A30" s="5" t="s">
        <v>240</v>
      </c>
      <c r="B30" s="16">
        <v>5830</v>
      </c>
      <c r="C30" s="16">
        <v>2225</v>
      </c>
      <c r="D30" s="16">
        <v>3605</v>
      </c>
      <c r="E30" s="17">
        <v>0.38</v>
      </c>
      <c r="F30" s="18">
        <v>0.62</v>
      </c>
    </row>
    <row r="31" spans="1:6" x14ac:dyDescent="0.35">
      <c r="A31" s="5" t="s">
        <v>241</v>
      </c>
      <c r="B31" s="16">
        <v>5705</v>
      </c>
      <c r="C31" s="16">
        <v>2180</v>
      </c>
      <c r="D31" s="16">
        <v>3525</v>
      </c>
      <c r="E31" s="17">
        <v>0.38</v>
      </c>
      <c r="F31" s="18">
        <v>0.62</v>
      </c>
    </row>
    <row r="32" spans="1:6" x14ac:dyDescent="0.35">
      <c r="A32" s="5" t="s">
        <v>242</v>
      </c>
      <c r="B32" s="16">
        <v>4320</v>
      </c>
      <c r="C32" s="16">
        <v>1630</v>
      </c>
      <c r="D32" s="16">
        <v>2690</v>
      </c>
      <c r="E32" s="17">
        <v>0.38</v>
      </c>
      <c r="F32" s="18">
        <v>0.62</v>
      </c>
    </row>
    <row r="33" spans="1:6" x14ac:dyDescent="0.35">
      <c r="A33" s="5" t="s">
        <v>243</v>
      </c>
      <c r="B33" s="16">
        <v>3895</v>
      </c>
      <c r="C33" s="16">
        <v>1440</v>
      </c>
      <c r="D33" s="16">
        <v>2455</v>
      </c>
      <c r="E33" s="17">
        <v>0.37</v>
      </c>
      <c r="F33" s="18">
        <v>0.63</v>
      </c>
    </row>
    <row r="34" spans="1:6" x14ac:dyDescent="0.35">
      <c r="A34" s="5" t="s">
        <v>244</v>
      </c>
      <c r="B34" s="16">
        <v>4095</v>
      </c>
      <c r="C34" s="16">
        <v>1585</v>
      </c>
      <c r="D34" s="16">
        <v>2510</v>
      </c>
      <c r="E34" s="17">
        <v>0.39</v>
      </c>
      <c r="F34" s="18">
        <v>0.61</v>
      </c>
    </row>
    <row r="35" spans="1:6" x14ac:dyDescent="0.35">
      <c r="A35" s="5" t="s">
        <v>245</v>
      </c>
      <c r="B35" s="16">
        <v>4120</v>
      </c>
      <c r="C35" s="16">
        <v>1520</v>
      </c>
      <c r="D35" s="16">
        <v>2600</v>
      </c>
      <c r="E35" s="17">
        <v>0.37</v>
      </c>
      <c r="F35" s="18">
        <v>0.63</v>
      </c>
    </row>
    <row r="36" spans="1:6" x14ac:dyDescent="0.35">
      <c r="A36" s="5" t="s">
        <v>246</v>
      </c>
      <c r="B36" s="16">
        <v>4295</v>
      </c>
      <c r="C36" s="16">
        <v>1625</v>
      </c>
      <c r="D36" s="16">
        <v>2670</v>
      </c>
      <c r="E36" s="17">
        <v>0.38</v>
      </c>
      <c r="F36" s="18">
        <v>0.62</v>
      </c>
    </row>
    <row r="37" spans="1:6" x14ac:dyDescent="0.35">
      <c r="A37" s="5" t="s">
        <v>247</v>
      </c>
      <c r="B37" s="16">
        <v>4365</v>
      </c>
      <c r="C37" s="16">
        <v>1570</v>
      </c>
      <c r="D37" s="16">
        <v>2790</v>
      </c>
      <c r="E37" s="17">
        <v>0.36</v>
      </c>
      <c r="F37" s="18">
        <v>0.64</v>
      </c>
    </row>
    <row r="38" spans="1:6" x14ac:dyDescent="0.35">
      <c r="A38" s="5" t="s">
        <v>248</v>
      </c>
      <c r="B38" s="16">
        <v>4165</v>
      </c>
      <c r="C38" s="16">
        <v>1480</v>
      </c>
      <c r="D38" s="16">
        <v>2685</v>
      </c>
      <c r="E38" s="17">
        <v>0.35</v>
      </c>
      <c r="F38" s="18">
        <v>0.64</v>
      </c>
    </row>
    <row r="39" spans="1:6" x14ac:dyDescent="0.35">
      <c r="A39" s="5" t="s">
        <v>249</v>
      </c>
      <c r="B39" s="16">
        <v>4815</v>
      </c>
      <c r="C39" s="16">
        <v>1815</v>
      </c>
      <c r="D39" s="16">
        <v>3000</v>
      </c>
      <c r="E39" s="17">
        <v>0.38</v>
      </c>
      <c r="F39" s="18">
        <v>0.62</v>
      </c>
    </row>
    <row r="40" spans="1:6" x14ac:dyDescent="0.35">
      <c r="A40" s="5" t="s">
        <v>250</v>
      </c>
      <c r="B40" s="16">
        <v>4730</v>
      </c>
      <c r="C40" s="16">
        <v>1670</v>
      </c>
      <c r="D40" s="16">
        <v>3055</v>
      </c>
      <c r="E40" s="17">
        <v>0.35</v>
      </c>
      <c r="F40" s="18">
        <v>0.65</v>
      </c>
    </row>
    <row r="41" spans="1:6" x14ac:dyDescent="0.35">
      <c r="A41" s="5" t="s">
        <v>251</v>
      </c>
      <c r="B41" s="16">
        <v>4135</v>
      </c>
      <c r="C41" s="16">
        <v>1520</v>
      </c>
      <c r="D41" s="16">
        <v>2610</v>
      </c>
      <c r="E41" s="17">
        <v>0.37</v>
      </c>
      <c r="F41" s="18">
        <v>0.63</v>
      </c>
    </row>
    <row r="42" spans="1:6" x14ac:dyDescent="0.35">
      <c r="A42" s="5" t="s">
        <v>252</v>
      </c>
      <c r="B42" s="16">
        <v>3870</v>
      </c>
      <c r="C42" s="16">
        <v>1290</v>
      </c>
      <c r="D42" s="16">
        <v>2580</v>
      </c>
      <c r="E42" s="17">
        <v>0.33</v>
      </c>
      <c r="F42" s="18">
        <v>0.67</v>
      </c>
    </row>
    <row r="43" spans="1:6" x14ac:dyDescent="0.35">
      <c r="A43" s="5" t="s">
        <v>253</v>
      </c>
      <c r="B43" s="16">
        <v>3945</v>
      </c>
      <c r="C43" s="16">
        <v>1405</v>
      </c>
      <c r="D43" s="16">
        <v>2540</v>
      </c>
      <c r="E43" s="17">
        <v>0.36</v>
      </c>
      <c r="F43" s="18">
        <v>0.64</v>
      </c>
    </row>
    <row r="44" spans="1:6" x14ac:dyDescent="0.35">
      <c r="A44" s="5" t="s">
        <v>254</v>
      </c>
      <c r="B44" s="16">
        <v>3950</v>
      </c>
      <c r="C44" s="16">
        <v>1465</v>
      </c>
      <c r="D44" s="16">
        <v>2480</v>
      </c>
      <c r="E44" s="17">
        <v>0.37</v>
      </c>
      <c r="F44" s="18">
        <v>0.63</v>
      </c>
    </row>
    <row r="45" spans="1:6" x14ac:dyDescent="0.35">
      <c r="A45" s="29" t="s">
        <v>255</v>
      </c>
      <c r="B45" s="30">
        <v>3370</v>
      </c>
      <c r="C45" s="30">
        <v>1195</v>
      </c>
      <c r="D45" s="30">
        <v>2175</v>
      </c>
      <c r="E45" s="31">
        <v>0.35</v>
      </c>
      <c r="F45" s="32">
        <v>0.65</v>
      </c>
    </row>
    <row r="46" spans="1:6" x14ac:dyDescent="0.35">
      <c r="A46" s="12" t="s">
        <v>256</v>
      </c>
      <c r="B46" s="13">
        <v>5</v>
      </c>
      <c r="C46" s="13">
        <v>5</v>
      </c>
      <c r="D46" s="13" t="s">
        <v>261</v>
      </c>
      <c r="E46" s="14" t="s">
        <v>261</v>
      </c>
      <c r="F46" s="15" t="s">
        <v>261</v>
      </c>
    </row>
    <row r="47" spans="1:6" x14ac:dyDescent="0.35">
      <c r="A47" s="12" t="s">
        <v>257</v>
      </c>
      <c r="B47" s="13">
        <v>18780</v>
      </c>
      <c r="C47" s="13">
        <v>11155</v>
      </c>
      <c r="D47" s="13">
        <v>7625</v>
      </c>
      <c r="E47" s="14">
        <v>0.59</v>
      </c>
      <c r="F47" s="15">
        <v>0.41</v>
      </c>
    </row>
    <row r="48" spans="1:6" x14ac:dyDescent="0.35">
      <c r="A48" s="12" t="s">
        <v>258</v>
      </c>
      <c r="B48" s="13">
        <v>65090</v>
      </c>
      <c r="C48" s="13">
        <v>27790</v>
      </c>
      <c r="D48" s="13">
        <v>37300</v>
      </c>
      <c r="E48" s="14">
        <v>0.43</v>
      </c>
      <c r="F48" s="15">
        <v>0.56999999999999995</v>
      </c>
    </row>
    <row r="49" spans="1:6" x14ac:dyDescent="0.35">
      <c r="A49" s="12" t="s">
        <v>259</v>
      </c>
      <c r="B49" s="13">
        <v>50380</v>
      </c>
      <c r="C49" s="13">
        <v>18395</v>
      </c>
      <c r="D49" s="13">
        <v>31985</v>
      </c>
      <c r="E49" s="14">
        <v>0.37</v>
      </c>
      <c r="F49" s="15">
        <v>0.63</v>
      </c>
    </row>
    <row r="50" spans="1:6" x14ac:dyDescent="0.35">
      <c r="A50" s="12" t="s">
        <v>260</v>
      </c>
      <c r="B50" s="13">
        <v>3370</v>
      </c>
      <c r="C50" s="13">
        <v>1195</v>
      </c>
      <c r="D50" s="13">
        <v>2175</v>
      </c>
      <c r="E50" s="14">
        <v>0.35</v>
      </c>
      <c r="F50" s="15">
        <v>0.65</v>
      </c>
    </row>
    <row r="51" spans="1:6" x14ac:dyDescent="0.35">
      <c r="A51" t="s">
        <v>38</v>
      </c>
      <c r="B51" t="s">
        <v>39</v>
      </c>
    </row>
    <row r="52" spans="1:6" x14ac:dyDescent="0.35">
      <c r="A52" t="s">
        <v>40</v>
      </c>
      <c r="B52" t="s">
        <v>41</v>
      </c>
    </row>
    <row r="53" spans="1:6" x14ac:dyDescent="0.35">
      <c r="A53" t="s">
        <v>42</v>
      </c>
      <c r="B53" t="s">
        <v>43</v>
      </c>
    </row>
    <row r="54" spans="1:6" x14ac:dyDescent="0.35">
      <c r="A54" t="s">
        <v>58</v>
      </c>
      <c r="B54" t="s">
        <v>59</v>
      </c>
    </row>
    <row r="55" spans="1:6" x14ac:dyDescent="0.35">
      <c r="A55" t="s">
        <v>60</v>
      </c>
      <c r="B55" t="s">
        <v>61</v>
      </c>
    </row>
    <row r="56" spans="1:6" x14ac:dyDescent="0.35">
      <c r="A56" t="s">
        <v>62</v>
      </c>
      <c r="B56" t="s">
        <v>63</v>
      </c>
    </row>
  </sheetData>
  <conditionalFormatting sqref="E7:F50">
    <cfRule type="dataBar" priority="1">
      <dataBar>
        <cfvo type="num" val="0"/>
        <cfvo type="num" val="1"/>
        <color theme="7" tint="0.39997558519241921"/>
      </dataBar>
      <extLst>
        <ext xmlns:x14="http://schemas.microsoft.com/office/spreadsheetml/2009/9/main" uri="{B025F937-C7B1-47D3-B67F-A62EFF666E3E}">
          <x14:id>{1572A189-2CC8-4824-96DD-44A88316ED16}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572A189-2CC8-4824-96DD-44A88316ED16}">
            <x14:dataBar minLength="0" maxLength="100" gradient="0">
              <x14:cfvo type="num">
                <xm:f>0</xm:f>
              </x14:cfvo>
              <x14:cfvo type="num">
                <xm:f>1</xm:f>
              </x14:cfvo>
              <x14:negativeFillColor rgb="FFFF0000"/>
              <x14:axisColor rgb="FF000000"/>
            </x14:dataBar>
          </x14:cfRule>
          <xm:sqref>E7:F50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6"/>
  <sheetViews>
    <sheetView showGridLines="0" zoomScaleNormal="100" workbookViewId="0"/>
  </sheetViews>
  <sheetFormatPr defaultColWidth="11.1640625" defaultRowHeight="15.5" x14ac:dyDescent="0.35"/>
  <cols>
    <col min="1" max="1" width="24.1640625" customWidth="1"/>
    <col min="2" max="6" width="20.6640625" customWidth="1"/>
  </cols>
  <sheetData>
    <row r="1" spans="1:6" ht="19.5" x14ac:dyDescent="0.45">
      <c r="A1" s="2" t="s">
        <v>274</v>
      </c>
    </row>
    <row r="2" spans="1:6" x14ac:dyDescent="0.35">
      <c r="A2" t="s">
        <v>201</v>
      </c>
    </row>
    <row r="3" spans="1:6" x14ac:dyDescent="0.35">
      <c r="A3" t="s">
        <v>202</v>
      </c>
    </row>
    <row r="4" spans="1:6" x14ac:dyDescent="0.35">
      <c r="A4" t="s">
        <v>203</v>
      </c>
    </row>
    <row r="5" spans="1:6" x14ac:dyDescent="0.35">
      <c r="A5" t="s">
        <v>204</v>
      </c>
    </row>
    <row r="6" spans="1:6" x14ac:dyDescent="0.35">
      <c r="A6" s="9" t="s">
        <v>205</v>
      </c>
      <c r="B6" s="10" t="s">
        <v>217</v>
      </c>
      <c r="C6" s="10" t="s">
        <v>270</v>
      </c>
      <c r="D6" s="10" t="s">
        <v>271</v>
      </c>
      <c r="E6" s="10" t="s">
        <v>272</v>
      </c>
      <c r="F6" s="11" t="s">
        <v>273</v>
      </c>
    </row>
    <row r="7" spans="1:6" x14ac:dyDescent="0.35">
      <c r="A7" s="23" t="s">
        <v>217</v>
      </c>
      <c r="B7" s="24">
        <v>91885</v>
      </c>
      <c r="C7" s="24">
        <v>43745</v>
      </c>
      <c r="D7" s="24">
        <v>48135</v>
      </c>
      <c r="E7" s="25">
        <v>0.48</v>
      </c>
      <c r="F7" s="26">
        <v>0.52</v>
      </c>
    </row>
    <row r="8" spans="1:6" x14ac:dyDescent="0.35">
      <c r="A8" s="5" t="s">
        <v>218</v>
      </c>
      <c r="B8" s="16">
        <v>5</v>
      </c>
      <c r="C8" s="16">
        <v>5</v>
      </c>
      <c r="D8" s="16" t="s">
        <v>261</v>
      </c>
      <c r="E8" s="17" t="s">
        <v>261</v>
      </c>
      <c r="F8" s="18" t="s">
        <v>261</v>
      </c>
    </row>
    <row r="9" spans="1:6" x14ac:dyDescent="0.35">
      <c r="A9" s="5" t="s">
        <v>219</v>
      </c>
      <c r="B9" s="16">
        <v>20</v>
      </c>
      <c r="C9" s="16">
        <v>15</v>
      </c>
      <c r="D9" s="16" t="s">
        <v>261</v>
      </c>
      <c r="E9" s="17" t="s">
        <v>261</v>
      </c>
      <c r="F9" s="18" t="s">
        <v>261</v>
      </c>
    </row>
    <row r="10" spans="1:6" x14ac:dyDescent="0.35">
      <c r="A10" s="5" t="s">
        <v>220</v>
      </c>
      <c r="B10" s="16">
        <v>50</v>
      </c>
      <c r="C10" s="16">
        <v>35</v>
      </c>
      <c r="D10" s="16">
        <v>15</v>
      </c>
      <c r="E10" s="17">
        <v>0.69</v>
      </c>
      <c r="F10" s="18">
        <v>0.31</v>
      </c>
    </row>
    <row r="11" spans="1:6" x14ac:dyDescent="0.35">
      <c r="A11" s="5" t="s">
        <v>221</v>
      </c>
      <c r="B11" s="16">
        <v>120</v>
      </c>
      <c r="C11" s="16">
        <v>75</v>
      </c>
      <c r="D11" s="16">
        <v>45</v>
      </c>
      <c r="E11" s="17">
        <v>0.64</v>
      </c>
      <c r="F11" s="18">
        <v>0.36</v>
      </c>
    </row>
    <row r="12" spans="1:6" x14ac:dyDescent="0.35">
      <c r="A12" s="5" t="s">
        <v>222</v>
      </c>
      <c r="B12" s="16">
        <v>215</v>
      </c>
      <c r="C12" s="16">
        <v>140</v>
      </c>
      <c r="D12" s="16">
        <v>75</v>
      </c>
      <c r="E12" s="17">
        <v>0.65</v>
      </c>
      <c r="F12" s="18">
        <v>0.35</v>
      </c>
    </row>
    <row r="13" spans="1:6" x14ac:dyDescent="0.35">
      <c r="A13" s="5" t="s">
        <v>223</v>
      </c>
      <c r="B13" s="16">
        <v>520</v>
      </c>
      <c r="C13" s="16">
        <v>345</v>
      </c>
      <c r="D13" s="16">
        <v>175</v>
      </c>
      <c r="E13" s="17">
        <v>0.66</v>
      </c>
      <c r="F13" s="18">
        <v>0.34</v>
      </c>
    </row>
    <row r="14" spans="1:6" x14ac:dyDescent="0.35">
      <c r="A14" s="5" t="s">
        <v>224</v>
      </c>
      <c r="B14" s="16">
        <v>745</v>
      </c>
      <c r="C14" s="16">
        <v>510</v>
      </c>
      <c r="D14" s="16">
        <v>235</v>
      </c>
      <c r="E14" s="17">
        <v>0.68</v>
      </c>
      <c r="F14" s="18">
        <v>0.32</v>
      </c>
    </row>
    <row r="15" spans="1:6" x14ac:dyDescent="0.35">
      <c r="A15" s="5" t="s">
        <v>225</v>
      </c>
      <c r="B15" s="16">
        <v>1055</v>
      </c>
      <c r="C15" s="16">
        <v>675</v>
      </c>
      <c r="D15" s="16">
        <v>380</v>
      </c>
      <c r="E15" s="17">
        <v>0.64</v>
      </c>
      <c r="F15" s="18">
        <v>0.36</v>
      </c>
    </row>
    <row r="16" spans="1:6" x14ac:dyDescent="0.35">
      <c r="A16" s="5" t="s">
        <v>226</v>
      </c>
      <c r="B16" s="16">
        <v>1775</v>
      </c>
      <c r="C16" s="16">
        <v>1105</v>
      </c>
      <c r="D16" s="16">
        <v>670</v>
      </c>
      <c r="E16" s="17">
        <v>0.62</v>
      </c>
      <c r="F16" s="18">
        <v>0.38</v>
      </c>
    </row>
    <row r="17" spans="1:6" x14ac:dyDescent="0.35">
      <c r="A17" s="5" t="s">
        <v>227</v>
      </c>
      <c r="B17" s="16">
        <v>2060</v>
      </c>
      <c r="C17" s="16">
        <v>1200</v>
      </c>
      <c r="D17" s="16">
        <v>860</v>
      </c>
      <c r="E17" s="17">
        <v>0.57999999999999996</v>
      </c>
      <c r="F17" s="18">
        <v>0.42</v>
      </c>
    </row>
    <row r="18" spans="1:6" x14ac:dyDescent="0.35">
      <c r="A18" s="5" t="s">
        <v>228</v>
      </c>
      <c r="B18" s="16">
        <v>2500</v>
      </c>
      <c r="C18" s="16">
        <v>1420</v>
      </c>
      <c r="D18" s="16">
        <v>1080</v>
      </c>
      <c r="E18" s="17">
        <v>0.56999999999999995</v>
      </c>
      <c r="F18" s="18">
        <v>0.43</v>
      </c>
    </row>
    <row r="19" spans="1:6" x14ac:dyDescent="0.35">
      <c r="A19" s="5" t="s">
        <v>229</v>
      </c>
      <c r="B19" s="16">
        <v>2875</v>
      </c>
      <c r="C19" s="16">
        <v>1580</v>
      </c>
      <c r="D19" s="16">
        <v>1300</v>
      </c>
      <c r="E19" s="17">
        <v>0.55000000000000004</v>
      </c>
      <c r="F19" s="18">
        <v>0.45</v>
      </c>
    </row>
    <row r="20" spans="1:6" x14ac:dyDescent="0.35">
      <c r="A20" s="5" t="s">
        <v>230</v>
      </c>
      <c r="B20" s="16">
        <v>3445</v>
      </c>
      <c r="C20" s="16">
        <v>1915</v>
      </c>
      <c r="D20" s="16">
        <v>1530</v>
      </c>
      <c r="E20" s="17">
        <v>0.56000000000000005</v>
      </c>
      <c r="F20" s="18">
        <v>0.44</v>
      </c>
    </row>
    <row r="21" spans="1:6" x14ac:dyDescent="0.35">
      <c r="A21" s="5" t="s">
        <v>231</v>
      </c>
      <c r="B21" s="16">
        <v>2675</v>
      </c>
      <c r="C21" s="16">
        <v>1395</v>
      </c>
      <c r="D21" s="16">
        <v>1280</v>
      </c>
      <c r="E21" s="17">
        <v>0.52</v>
      </c>
      <c r="F21" s="18">
        <v>0.48</v>
      </c>
    </row>
    <row r="22" spans="1:6" x14ac:dyDescent="0.35">
      <c r="A22" s="5" t="s">
        <v>232</v>
      </c>
      <c r="B22" s="16">
        <v>3505</v>
      </c>
      <c r="C22" s="16">
        <v>1760</v>
      </c>
      <c r="D22" s="16">
        <v>1740</v>
      </c>
      <c r="E22" s="17">
        <v>0.5</v>
      </c>
      <c r="F22" s="18">
        <v>0.5</v>
      </c>
    </row>
    <row r="23" spans="1:6" x14ac:dyDescent="0.35">
      <c r="A23" s="5" t="s">
        <v>233</v>
      </c>
      <c r="B23" s="16">
        <v>4365</v>
      </c>
      <c r="C23" s="16">
        <v>2080</v>
      </c>
      <c r="D23" s="16">
        <v>2285</v>
      </c>
      <c r="E23" s="17">
        <v>0.48</v>
      </c>
      <c r="F23" s="18">
        <v>0.52</v>
      </c>
    </row>
    <row r="24" spans="1:6" x14ac:dyDescent="0.35">
      <c r="A24" s="5" t="s">
        <v>234</v>
      </c>
      <c r="B24" s="16">
        <v>3740</v>
      </c>
      <c r="C24" s="16">
        <v>1825</v>
      </c>
      <c r="D24" s="16">
        <v>1915</v>
      </c>
      <c r="E24" s="17">
        <v>0.49</v>
      </c>
      <c r="F24" s="18">
        <v>0.51</v>
      </c>
    </row>
    <row r="25" spans="1:6" x14ac:dyDescent="0.35">
      <c r="A25" s="5" t="s">
        <v>235</v>
      </c>
      <c r="B25" s="16">
        <v>4360</v>
      </c>
      <c r="C25" s="16">
        <v>2135</v>
      </c>
      <c r="D25" s="16">
        <v>2225</v>
      </c>
      <c r="E25" s="17">
        <v>0.49</v>
      </c>
      <c r="F25" s="18">
        <v>0.51</v>
      </c>
    </row>
    <row r="26" spans="1:6" x14ac:dyDescent="0.35">
      <c r="A26" s="5" t="s">
        <v>236</v>
      </c>
      <c r="B26" s="16">
        <v>3745</v>
      </c>
      <c r="C26" s="16">
        <v>1705</v>
      </c>
      <c r="D26" s="16">
        <v>2035</v>
      </c>
      <c r="E26" s="17">
        <v>0.46</v>
      </c>
      <c r="F26" s="18">
        <v>0.54</v>
      </c>
    </row>
    <row r="27" spans="1:6" x14ac:dyDescent="0.35">
      <c r="A27" s="5" t="s">
        <v>237</v>
      </c>
      <c r="B27" s="16">
        <v>3915</v>
      </c>
      <c r="C27" s="16">
        <v>1865</v>
      </c>
      <c r="D27" s="16">
        <v>2055</v>
      </c>
      <c r="E27" s="17">
        <v>0.48</v>
      </c>
      <c r="F27" s="18">
        <v>0.52</v>
      </c>
    </row>
    <row r="28" spans="1:6" x14ac:dyDescent="0.35">
      <c r="A28" s="5" t="s">
        <v>238</v>
      </c>
      <c r="B28" s="16">
        <v>4665</v>
      </c>
      <c r="C28" s="16">
        <v>2100</v>
      </c>
      <c r="D28" s="16">
        <v>2565</v>
      </c>
      <c r="E28" s="17">
        <v>0.45</v>
      </c>
      <c r="F28" s="18">
        <v>0.55000000000000004</v>
      </c>
    </row>
    <row r="29" spans="1:6" x14ac:dyDescent="0.35">
      <c r="A29" s="5" t="s">
        <v>239</v>
      </c>
      <c r="B29" s="16">
        <v>3205</v>
      </c>
      <c r="C29" s="16">
        <v>1400</v>
      </c>
      <c r="D29" s="16">
        <v>1810</v>
      </c>
      <c r="E29" s="17">
        <v>0.44</v>
      </c>
      <c r="F29" s="18">
        <v>0.56000000000000005</v>
      </c>
    </row>
    <row r="30" spans="1:6" x14ac:dyDescent="0.35">
      <c r="A30" s="5" t="s">
        <v>240</v>
      </c>
      <c r="B30" s="16">
        <v>3685</v>
      </c>
      <c r="C30" s="16">
        <v>1590</v>
      </c>
      <c r="D30" s="16">
        <v>2095</v>
      </c>
      <c r="E30" s="17">
        <v>0.43</v>
      </c>
      <c r="F30" s="18">
        <v>0.56999999999999995</v>
      </c>
    </row>
    <row r="31" spans="1:6" x14ac:dyDescent="0.35">
      <c r="A31" s="5" t="s">
        <v>241</v>
      </c>
      <c r="B31" s="16">
        <v>3570</v>
      </c>
      <c r="C31" s="16">
        <v>1575</v>
      </c>
      <c r="D31" s="16">
        <v>1995</v>
      </c>
      <c r="E31" s="17">
        <v>0.44</v>
      </c>
      <c r="F31" s="18">
        <v>0.56000000000000005</v>
      </c>
    </row>
    <row r="32" spans="1:6" x14ac:dyDescent="0.35">
      <c r="A32" s="5" t="s">
        <v>242</v>
      </c>
      <c r="B32" s="16">
        <v>2675</v>
      </c>
      <c r="C32" s="16">
        <v>1220</v>
      </c>
      <c r="D32" s="16">
        <v>1455</v>
      </c>
      <c r="E32" s="17">
        <v>0.46</v>
      </c>
      <c r="F32" s="18">
        <v>0.54</v>
      </c>
    </row>
    <row r="33" spans="1:6" x14ac:dyDescent="0.35">
      <c r="A33" s="5" t="s">
        <v>243</v>
      </c>
      <c r="B33" s="16">
        <v>2415</v>
      </c>
      <c r="C33" s="16">
        <v>1055</v>
      </c>
      <c r="D33" s="16">
        <v>1360</v>
      </c>
      <c r="E33" s="17">
        <v>0.44</v>
      </c>
      <c r="F33" s="18">
        <v>0.56000000000000005</v>
      </c>
    </row>
    <row r="34" spans="1:6" x14ac:dyDescent="0.35">
      <c r="A34" s="5" t="s">
        <v>244</v>
      </c>
      <c r="B34" s="16">
        <v>2600</v>
      </c>
      <c r="C34" s="16">
        <v>1135</v>
      </c>
      <c r="D34" s="16">
        <v>1465</v>
      </c>
      <c r="E34" s="17">
        <v>0.44</v>
      </c>
      <c r="F34" s="18">
        <v>0.56000000000000005</v>
      </c>
    </row>
    <row r="35" spans="1:6" x14ac:dyDescent="0.35">
      <c r="A35" s="5" t="s">
        <v>245</v>
      </c>
      <c r="B35" s="16">
        <v>2555</v>
      </c>
      <c r="C35" s="16">
        <v>1085</v>
      </c>
      <c r="D35" s="16">
        <v>1470</v>
      </c>
      <c r="E35" s="17">
        <v>0.42</v>
      </c>
      <c r="F35" s="18">
        <v>0.57999999999999996</v>
      </c>
    </row>
    <row r="36" spans="1:6" x14ac:dyDescent="0.35">
      <c r="A36" s="5" t="s">
        <v>246</v>
      </c>
      <c r="B36" s="16">
        <v>2635</v>
      </c>
      <c r="C36" s="16">
        <v>1170</v>
      </c>
      <c r="D36" s="16">
        <v>1465</v>
      </c>
      <c r="E36" s="17">
        <v>0.44</v>
      </c>
      <c r="F36" s="18">
        <v>0.56000000000000005</v>
      </c>
    </row>
    <row r="37" spans="1:6" x14ac:dyDescent="0.35">
      <c r="A37" s="5" t="s">
        <v>247</v>
      </c>
      <c r="B37" s="16">
        <v>2595</v>
      </c>
      <c r="C37" s="16">
        <v>1105</v>
      </c>
      <c r="D37" s="16">
        <v>1495</v>
      </c>
      <c r="E37" s="17">
        <v>0.42</v>
      </c>
      <c r="F37" s="18">
        <v>0.57999999999999996</v>
      </c>
    </row>
    <row r="38" spans="1:6" x14ac:dyDescent="0.35">
      <c r="A38" s="5" t="s">
        <v>248</v>
      </c>
      <c r="B38" s="16">
        <v>2570</v>
      </c>
      <c r="C38" s="16">
        <v>1075</v>
      </c>
      <c r="D38" s="16">
        <v>1490</v>
      </c>
      <c r="E38" s="17">
        <v>0.42</v>
      </c>
      <c r="F38" s="18">
        <v>0.57999999999999996</v>
      </c>
    </row>
    <row r="39" spans="1:6" x14ac:dyDescent="0.35">
      <c r="A39" s="5" t="s">
        <v>249</v>
      </c>
      <c r="B39" s="16">
        <v>2855</v>
      </c>
      <c r="C39" s="16">
        <v>1245</v>
      </c>
      <c r="D39" s="16">
        <v>1610</v>
      </c>
      <c r="E39" s="17">
        <v>0.44</v>
      </c>
      <c r="F39" s="18">
        <v>0.56000000000000005</v>
      </c>
    </row>
    <row r="40" spans="1:6" x14ac:dyDescent="0.35">
      <c r="A40" s="5" t="s">
        <v>250</v>
      </c>
      <c r="B40" s="16">
        <v>2855</v>
      </c>
      <c r="C40" s="16">
        <v>1225</v>
      </c>
      <c r="D40" s="16">
        <v>1635</v>
      </c>
      <c r="E40" s="17">
        <v>0.43</v>
      </c>
      <c r="F40" s="18">
        <v>0.56999999999999995</v>
      </c>
    </row>
    <row r="41" spans="1:6" x14ac:dyDescent="0.35">
      <c r="A41" s="5" t="s">
        <v>251</v>
      </c>
      <c r="B41" s="16">
        <v>2465</v>
      </c>
      <c r="C41" s="16">
        <v>1090</v>
      </c>
      <c r="D41" s="16">
        <v>1375</v>
      </c>
      <c r="E41" s="17">
        <v>0.44</v>
      </c>
      <c r="F41" s="18">
        <v>0.56000000000000005</v>
      </c>
    </row>
    <row r="42" spans="1:6" x14ac:dyDescent="0.35">
      <c r="A42" s="5" t="s">
        <v>252</v>
      </c>
      <c r="B42" s="16">
        <v>2200</v>
      </c>
      <c r="C42" s="16">
        <v>955</v>
      </c>
      <c r="D42" s="16">
        <v>1245</v>
      </c>
      <c r="E42" s="17">
        <v>0.43</v>
      </c>
      <c r="F42" s="18">
        <v>0.56999999999999995</v>
      </c>
    </row>
    <row r="43" spans="1:6" x14ac:dyDescent="0.35">
      <c r="A43" s="5" t="s">
        <v>253</v>
      </c>
      <c r="B43" s="16">
        <v>2345</v>
      </c>
      <c r="C43" s="16">
        <v>1000</v>
      </c>
      <c r="D43" s="16">
        <v>1340</v>
      </c>
      <c r="E43" s="17">
        <v>0.43</v>
      </c>
      <c r="F43" s="18">
        <v>0.56999999999999995</v>
      </c>
    </row>
    <row r="44" spans="1:6" x14ac:dyDescent="0.35">
      <c r="A44" s="5" t="s">
        <v>254</v>
      </c>
      <c r="B44" s="16">
        <v>2340</v>
      </c>
      <c r="C44" s="16">
        <v>1065</v>
      </c>
      <c r="D44" s="16">
        <v>1280</v>
      </c>
      <c r="E44" s="17">
        <v>0.45</v>
      </c>
      <c r="F44" s="18">
        <v>0.55000000000000004</v>
      </c>
    </row>
    <row r="45" spans="1:6" x14ac:dyDescent="0.35">
      <c r="A45" s="29" t="s">
        <v>255</v>
      </c>
      <c r="B45" s="30">
        <v>1955</v>
      </c>
      <c r="C45" s="30">
        <v>875</v>
      </c>
      <c r="D45" s="30">
        <v>1080</v>
      </c>
      <c r="E45" s="31">
        <v>0.45</v>
      </c>
      <c r="F45" s="32">
        <v>0.55000000000000004</v>
      </c>
    </row>
    <row r="46" spans="1:6" x14ac:dyDescent="0.35">
      <c r="A46" s="12" t="s">
        <v>256</v>
      </c>
      <c r="B46" s="13">
        <v>5</v>
      </c>
      <c r="C46" s="13">
        <v>5</v>
      </c>
      <c r="D46" s="13" t="s">
        <v>261</v>
      </c>
      <c r="E46" s="14" t="s">
        <v>261</v>
      </c>
      <c r="F46" s="15" t="s">
        <v>261</v>
      </c>
    </row>
    <row r="47" spans="1:6" x14ac:dyDescent="0.35">
      <c r="A47" s="12" t="s">
        <v>257</v>
      </c>
      <c r="B47" s="13">
        <v>15380</v>
      </c>
      <c r="C47" s="13">
        <v>9015</v>
      </c>
      <c r="D47" s="13">
        <v>6365</v>
      </c>
      <c r="E47" s="14">
        <v>0.59</v>
      </c>
      <c r="F47" s="15">
        <v>0.41</v>
      </c>
    </row>
    <row r="48" spans="1:6" x14ac:dyDescent="0.35">
      <c r="A48" s="12" t="s">
        <v>258</v>
      </c>
      <c r="B48" s="13">
        <v>44105</v>
      </c>
      <c r="C48" s="13">
        <v>20650</v>
      </c>
      <c r="D48" s="13">
        <v>23455</v>
      </c>
      <c r="E48" s="14">
        <v>0.47</v>
      </c>
      <c r="F48" s="15">
        <v>0.53</v>
      </c>
    </row>
    <row r="49" spans="1:6" x14ac:dyDescent="0.35">
      <c r="A49" s="12" t="s">
        <v>259</v>
      </c>
      <c r="B49" s="13">
        <v>30435</v>
      </c>
      <c r="C49" s="13">
        <v>13200</v>
      </c>
      <c r="D49" s="13">
        <v>17235</v>
      </c>
      <c r="E49" s="14">
        <v>0.43</v>
      </c>
      <c r="F49" s="15">
        <v>0.56999999999999995</v>
      </c>
    </row>
    <row r="50" spans="1:6" x14ac:dyDescent="0.35">
      <c r="A50" s="12" t="s">
        <v>260</v>
      </c>
      <c r="B50" s="13">
        <v>1955</v>
      </c>
      <c r="C50" s="13">
        <v>875</v>
      </c>
      <c r="D50" s="13">
        <v>1080</v>
      </c>
      <c r="E50" s="14">
        <v>0.45</v>
      </c>
      <c r="F50" s="15">
        <v>0.55000000000000004</v>
      </c>
    </row>
    <row r="51" spans="1:6" x14ac:dyDescent="0.35">
      <c r="A51" t="s">
        <v>38</v>
      </c>
      <c r="B51" t="s">
        <v>39</v>
      </c>
    </row>
    <row r="52" spans="1:6" x14ac:dyDescent="0.35">
      <c r="A52" t="s">
        <v>40</v>
      </c>
      <c r="B52" t="s">
        <v>41</v>
      </c>
    </row>
    <row r="53" spans="1:6" x14ac:dyDescent="0.35">
      <c r="A53" t="s">
        <v>42</v>
      </c>
      <c r="B53" t="s">
        <v>43</v>
      </c>
    </row>
    <row r="54" spans="1:6" x14ac:dyDescent="0.35">
      <c r="A54" t="s">
        <v>58</v>
      </c>
      <c r="B54" t="s">
        <v>59</v>
      </c>
    </row>
    <row r="55" spans="1:6" x14ac:dyDescent="0.35">
      <c r="A55" t="s">
        <v>60</v>
      </c>
      <c r="B55" t="s">
        <v>61</v>
      </c>
    </row>
    <row r="56" spans="1:6" x14ac:dyDescent="0.35">
      <c r="A56" t="s">
        <v>62</v>
      </c>
      <c r="B56" t="s">
        <v>63</v>
      </c>
    </row>
  </sheetData>
  <conditionalFormatting sqref="E7:F50">
    <cfRule type="dataBar" priority="1">
      <dataBar>
        <cfvo type="num" val="0"/>
        <cfvo type="num" val="1"/>
        <color theme="7" tint="0.39997558519241921"/>
      </dataBar>
      <extLst>
        <ext xmlns:x14="http://schemas.microsoft.com/office/spreadsheetml/2009/9/main" uri="{B025F937-C7B1-47D3-B67F-A62EFF666E3E}">
          <x14:id>{51CB751E-5BBD-492B-B7ED-D42B17E36D0B}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1CB751E-5BBD-492B-B7ED-D42B17E36D0B}">
            <x14:dataBar minLength="0" maxLength="100" gradient="0">
              <x14:cfvo type="num">
                <xm:f>0</xm:f>
              </x14:cfvo>
              <x14:cfvo type="num">
                <xm:f>1</xm:f>
              </x14:cfvo>
              <x14:negativeFillColor rgb="FFFF0000"/>
              <x14:axisColor rgb="FF000000"/>
            </x14:dataBar>
          </x14:cfRule>
          <xm:sqref>E7:F50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showGridLines="0" zoomScaleNormal="100" workbookViewId="0"/>
  </sheetViews>
  <sheetFormatPr defaultColWidth="11.1640625" defaultRowHeight="15.5" x14ac:dyDescent="0.35"/>
  <cols>
    <col min="1" max="1" width="97.58203125" customWidth="1"/>
    <col min="2" max="12" width="20.6640625" customWidth="1"/>
  </cols>
  <sheetData>
    <row r="1" spans="1:12" ht="19.5" x14ac:dyDescent="0.45">
      <c r="A1" s="2" t="s">
        <v>275</v>
      </c>
    </row>
    <row r="2" spans="1:12" x14ac:dyDescent="0.35">
      <c r="A2" t="s">
        <v>201</v>
      </c>
    </row>
    <row r="3" spans="1:12" x14ac:dyDescent="0.35">
      <c r="A3" t="s">
        <v>202</v>
      </c>
    </row>
    <row r="4" spans="1:12" x14ac:dyDescent="0.35">
      <c r="A4" t="s">
        <v>276</v>
      </c>
    </row>
    <row r="5" spans="1:12" x14ac:dyDescent="0.35">
      <c r="A5" t="s">
        <v>204</v>
      </c>
    </row>
    <row r="6" spans="1:12" ht="46.5" x14ac:dyDescent="0.35">
      <c r="A6" s="83" t="s">
        <v>277</v>
      </c>
      <c r="B6" s="84" t="s">
        <v>206</v>
      </c>
      <c r="C6" s="84" t="s">
        <v>207</v>
      </c>
      <c r="D6" s="84" t="s">
        <v>208</v>
      </c>
      <c r="E6" s="84" t="s">
        <v>209</v>
      </c>
      <c r="F6" s="84" t="s">
        <v>210</v>
      </c>
      <c r="G6" s="84" t="s">
        <v>211</v>
      </c>
      <c r="H6" s="84" t="s">
        <v>212</v>
      </c>
      <c r="I6" s="84" t="s">
        <v>213</v>
      </c>
      <c r="J6" s="84" t="s">
        <v>214</v>
      </c>
      <c r="K6" s="84" t="s">
        <v>215</v>
      </c>
      <c r="L6" s="85" t="s">
        <v>216</v>
      </c>
    </row>
    <row r="7" spans="1:12" x14ac:dyDescent="0.35">
      <c r="A7" s="23" t="s">
        <v>217</v>
      </c>
      <c r="B7" s="24">
        <v>340655</v>
      </c>
      <c r="C7" s="25">
        <v>1</v>
      </c>
      <c r="D7" s="24">
        <v>278780</v>
      </c>
      <c r="E7" s="25">
        <v>1</v>
      </c>
      <c r="F7" s="24">
        <v>313430</v>
      </c>
      <c r="G7" s="24">
        <v>148110</v>
      </c>
      <c r="H7" s="24">
        <v>153050</v>
      </c>
      <c r="I7" s="24">
        <v>12270</v>
      </c>
      <c r="J7" s="25">
        <v>0.47</v>
      </c>
      <c r="K7" s="25">
        <v>0.49</v>
      </c>
      <c r="L7" s="26">
        <v>0.04</v>
      </c>
    </row>
    <row r="8" spans="1:12" x14ac:dyDescent="0.35">
      <c r="A8" s="5" t="s">
        <v>278</v>
      </c>
      <c r="B8" s="16">
        <v>565</v>
      </c>
      <c r="C8" s="17">
        <v>0</v>
      </c>
      <c r="D8" s="16">
        <v>550</v>
      </c>
      <c r="E8" s="17">
        <v>0</v>
      </c>
      <c r="F8" s="16">
        <v>555</v>
      </c>
      <c r="G8" s="16">
        <v>260</v>
      </c>
      <c r="H8" s="16">
        <v>295</v>
      </c>
      <c r="I8" s="16" t="s">
        <v>261</v>
      </c>
      <c r="J8" s="17" t="s">
        <v>261</v>
      </c>
      <c r="K8" s="17">
        <v>0.53</v>
      </c>
      <c r="L8" s="18" t="s">
        <v>261</v>
      </c>
    </row>
    <row r="9" spans="1:12" x14ac:dyDescent="0.35">
      <c r="A9" s="5" t="s">
        <v>279</v>
      </c>
      <c r="B9" s="16">
        <v>13270</v>
      </c>
      <c r="C9" s="17">
        <v>0.04</v>
      </c>
      <c r="D9" s="16">
        <v>7965</v>
      </c>
      <c r="E9" s="17">
        <v>0.03</v>
      </c>
      <c r="F9" s="16">
        <v>13110</v>
      </c>
      <c r="G9" s="16">
        <v>10770</v>
      </c>
      <c r="H9" s="16">
        <v>2315</v>
      </c>
      <c r="I9" s="16">
        <v>25</v>
      </c>
      <c r="J9" s="17">
        <v>0.82</v>
      </c>
      <c r="K9" s="17">
        <v>0.18</v>
      </c>
      <c r="L9" s="18">
        <v>0</v>
      </c>
    </row>
    <row r="10" spans="1:12" x14ac:dyDescent="0.35">
      <c r="A10" s="5" t="s">
        <v>280</v>
      </c>
      <c r="B10" s="16">
        <v>1195</v>
      </c>
      <c r="C10" s="17">
        <v>0</v>
      </c>
      <c r="D10" s="16">
        <v>1175</v>
      </c>
      <c r="E10" s="17">
        <v>0</v>
      </c>
      <c r="F10" s="16">
        <v>1175</v>
      </c>
      <c r="G10" s="16">
        <v>515</v>
      </c>
      <c r="H10" s="16">
        <v>660</v>
      </c>
      <c r="I10" s="16" t="s">
        <v>261</v>
      </c>
      <c r="J10" s="17" t="s">
        <v>261</v>
      </c>
      <c r="K10" s="17">
        <v>0.56000000000000005</v>
      </c>
      <c r="L10" s="18" t="s">
        <v>261</v>
      </c>
    </row>
    <row r="11" spans="1:12" x14ac:dyDescent="0.35">
      <c r="A11" s="5" t="s">
        <v>281</v>
      </c>
      <c r="B11" s="16">
        <v>9745</v>
      </c>
      <c r="C11" s="17">
        <v>0.03</v>
      </c>
      <c r="D11" s="16">
        <v>9650</v>
      </c>
      <c r="E11" s="17">
        <v>0.03</v>
      </c>
      <c r="F11" s="16">
        <v>9625</v>
      </c>
      <c r="G11" s="16">
        <v>3860</v>
      </c>
      <c r="H11" s="16">
        <v>5755</v>
      </c>
      <c r="I11" s="16">
        <v>5</v>
      </c>
      <c r="J11" s="17">
        <v>0.4</v>
      </c>
      <c r="K11" s="17">
        <v>0.6</v>
      </c>
      <c r="L11" s="18">
        <v>0</v>
      </c>
    </row>
    <row r="12" spans="1:12" x14ac:dyDescent="0.35">
      <c r="A12" s="5" t="s">
        <v>282</v>
      </c>
      <c r="B12" s="16">
        <v>107470</v>
      </c>
      <c r="C12" s="17">
        <v>0.32</v>
      </c>
      <c r="D12" s="16">
        <v>106385</v>
      </c>
      <c r="E12" s="17">
        <v>0.38</v>
      </c>
      <c r="F12" s="16">
        <v>105785</v>
      </c>
      <c r="G12" s="16">
        <v>62200</v>
      </c>
      <c r="H12" s="16">
        <v>43505</v>
      </c>
      <c r="I12" s="16">
        <v>80</v>
      </c>
      <c r="J12" s="17">
        <v>0.59</v>
      </c>
      <c r="K12" s="17">
        <v>0.41</v>
      </c>
      <c r="L12" s="18">
        <v>0</v>
      </c>
    </row>
    <row r="13" spans="1:12" x14ac:dyDescent="0.35">
      <c r="A13" s="5" t="s">
        <v>283</v>
      </c>
      <c r="B13" s="16">
        <v>14795</v>
      </c>
      <c r="C13" s="17">
        <v>0.04</v>
      </c>
      <c r="D13" s="16">
        <v>14480</v>
      </c>
      <c r="E13" s="17">
        <v>0.05</v>
      </c>
      <c r="F13" s="16">
        <v>14575</v>
      </c>
      <c r="G13" s="16">
        <v>8485</v>
      </c>
      <c r="H13" s="16">
        <v>6080</v>
      </c>
      <c r="I13" s="16">
        <v>10</v>
      </c>
      <c r="J13" s="17">
        <v>0.57999999999999996</v>
      </c>
      <c r="K13" s="17">
        <v>0.42</v>
      </c>
      <c r="L13" s="18">
        <v>0</v>
      </c>
    </row>
    <row r="14" spans="1:12" x14ac:dyDescent="0.35">
      <c r="A14" s="5" t="s">
        <v>284</v>
      </c>
      <c r="B14" s="16">
        <v>2010</v>
      </c>
      <c r="C14" s="17">
        <v>0.01</v>
      </c>
      <c r="D14" s="16">
        <v>1990</v>
      </c>
      <c r="E14" s="17">
        <v>0.01</v>
      </c>
      <c r="F14" s="16">
        <v>1985</v>
      </c>
      <c r="G14" s="16">
        <v>1040</v>
      </c>
      <c r="H14" s="16">
        <v>945</v>
      </c>
      <c r="I14" s="16">
        <v>0</v>
      </c>
      <c r="J14" s="17">
        <v>0.52</v>
      </c>
      <c r="K14" s="17">
        <v>0.48</v>
      </c>
      <c r="L14" s="18">
        <v>0</v>
      </c>
    </row>
    <row r="15" spans="1:12" x14ac:dyDescent="0.35">
      <c r="A15" s="5" t="s">
        <v>285</v>
      </c>
      <c r="B15" s="16">
        <v>3410</v>
      </c>
      <c r="C15" s="17">
        <v>0.01</v>
      </c>
      <c r="D15" s="16">
        <v>3380</v>
      </c>
      <c r="E15" s="17">
        <v>0.01</v>
      </c>
      <c r="F15" s="16">
        <v>3355</v>
      </c>
      <c r="G15" s="16">
        <v>1275</v>
      </c>
      <c r="H15" s="16">
        <v>2075</v>
      </c>
      <c r="I15" s="16" t="s">
        <v>261</v>
      </c>
      <c r="J15" s="17" t="s">
        <v>261</v>
      </c>
      <c r="K15" s="17">
        <v>0.62</v>
      </c>
      <c r="L15" s="18" t="s">
        <v>261</v>
      </c>
    </row>
    <row r="16" spans="1:12" x14ac:dyDescent="0.35">
      <c r="A16" s="5" t="s">
        <v>286</v>
      </c>
      <c r="B16" s="16">
        <v>13905</v>
      </c>
      <c r="C16" s="17">
        <v>0.04</v>
      </c>
      <c r="D16" s="16">
        <v>13730</v>
      </c>
      <c r="E16" s="17">
        <v>0.05</v>
      </c>
      <c r="F16" s="16">
        <v>13720</v>
      </c>
      <c r="G16" s="16">
        <v>8125</v>
      </c>
      <c r="H16" s="16">
        <v>5585</v>
      </c>
      <c r="I16" s="16">
        <v>10</v>
      </c>
      <c r="J16" s="17">
        <v>0.59</v>
      </c>
      <c r="K16" s="17">
        <v>0.41</v>
      </c>
      <c r="L16" s="18">
        <v>0</v>
      </c>
    </row>
    <row r="17" spans="1:12" x14ac:dyDescent="0.35">
      <c r="A17" s="5" t="s">
        <v>287</v>
      </c>
      <c r="B17" s="16">
        <v>13345</v>
      </c>
      <c r="C17" s="17">
        <v>0.04</v>
      </c>
      <c r="D17" s="16">
        <v>13165</v>
      </c>
      <c r="E17" s="17">
        <v>0.05</v>
      </c>
      <c r="F17" s="16">
        <v>13185</v>
      </c>
      <c r="G17" s="16">
        <v>6925</v>
      </c>
      <c r="H17" s="16">
        <v>6250</v>
      </c>
      <c r="I17" s="16">
        <v>10</v>
      </c>
      <c r="J17" s="17">
        <v>0.53</v>
      </c>
      <c r="K17" s="17">
        <v>0.47</v>
      </c>
      <c r="L17" s="18">
        <v>0</v>
      </c>
    </row>
    <row r="18" spans="1:12" x14ac:dyDescent="0.35">
      <c r="A18" s="5" t="s">
        <v>288</v>
      </c>
      <c r="B18" s="16">
        <v>8845</v>
      </c>
      <c r="C18" s="17">
        <v>0.03</v>
      </c>
      <c r="D18" s="16">
        <v>8700</v>
      </c>
      <c r="E18" s="17">
        <v>0.03</v>
      </c>
      <c r="F18" s="16">
        <v>8735</v>
      </c>
      <c r="G18" s="16">
        <v>3280</v>
      </c>
      <c r="H18" s="16">
        <v>5445</v>
      </c>
      <c r="I18" s="16">
        <v>5</v>
      </c>
      <c r="J18" s="17">
        <v>0.38</v>
      </c>
      <c r="K18" s="17">
        <v>0.62</v>
      </c>
      <c r="L18" s="18">
        <v>0</v>
      </c>
    </row>
    <row r="19" spans="1:12" x14ac:dyDescent="0.35">
      <c r="A19" s="5" t="s">
        <v>289</v>
      </c>
      <c r="B19" s="16">
        <v>2350</v>
      </c>
      <c r="C19" s="17">
        <v>0.01</v>
      </c>
      <c r="D19" s="16">
        <v>2340</v>
      </c>
      <c r="E19" s="17">
        <v>0.01</v>
      </c>
      <c r="F19" s="16">
        <v>2320</v>
      </c>
      <c r="G19" s="16">
        <v>1020</v>
      </c>
      <c r="H19" s="16">
        <v>1295</v>
      </c>
      <c r="I19" s="16">
        <v>5</v>
      </c>
      <c r="J19" s="17">
        <v>0.44</v>
      </c>
      <c r="K19" s="17">
        <v>0.56000000000000005</v>
      </c>
      <c r="L19" s="18">
        <v>0</v>
      </c>
    </row>
    <row r="20" spans="1:12" x14ac:dyDescent="0.35">
      <c r="A20" s="5" t="s">
        <v>290</v>
      </c>
      <c r="B20" s="16">
        <v>46290</v>
      </c>
      <c r="C20" s="17">
        <v>0.14000000000000001</v>
      </c>
      <c r="D20" s="16">
        <v>45945</v>
      </c>
      <c r="E20" s="17">
        <v>0.16</v>
      </c>
      <c r="F20" s="16">
        <v>45600</v>
      </c>
      <c r="G20" s="16">
        <v>28960</v>
      </c>
      <c r="H20" s="16">
        <v>16615</v>
      </c>
      <c r="I20" s="16">
        <v>30</v>
      </c>
      <c r="J20" s="17">
        <v>0.64</v>
      </c>
      <c r="K20" s="17">
        <v>0.36</v>
      </c>
      <c r="L20" s="18">
        <v>0</v>
      </c>
    </row>
    <row r="21" spans="1:12" x14ac:dyDescent="0.35">
      <c r="A21" s="5" t="s">
        <v>291</v>
      </c>
      <c r="B21" s="16">
        <v>3675</v>
      </c>
      <c r="C21" s="17">
        <v>0.01</v>
      </c>
      <c r="D21" s="16">
        <v>3485</v>
      </c>
      <c r="E21" s="17">
        <v>0.01</v>
      </c>
      <c r="F21" s="16">
        <v>3610</v>
      </c>
      <c r="G21" s="16">
        <v>1635</v>
      </c>
      <c r="H21" s="16">
        <v>1970</v>
      </c>
      <c r="I21" s="16">
        <v>5</v>
      </c>
      <c r="J21" s="17">
        <v>0.45</v>
      </c>
      <c r="K21" s="17">
        <v>0.55000000000000004</v>
      </c>
      <c r="L21" s="18">
        <v>0</v>
      </c>
    </row>
    <row r="22" spans="1:12" x14ac:dyDescent="0.35">
      <c r="A22" s="5" t="s">
        <v>292</v>
      </c>
      <c r="B22" s="16" t="s">
        <v>261</v>
      </c>
      <c r="C22" s="17" t="s">
        <v>261</v>
      </c>
      <c r="D22" s="16" t="s">
        <v>261</v>
      </c>
      <c r="E22" s="17" t="s">
        <v>261</v>
      </c>
      <c r="F22" s="16" t="s">
        <v>261</v>
      </c>
      <c r="G22" s="16" t="s">
        <v>261</v>
      </c>
      <c r="H22" s="16" t="s">
        <v>261</v>
      </c>
      <c r="I22" s="16">
        <v>0</v>
      </c>
      <c r="J22" s="17" t="s">
        <v>261</v>
      </c>
      <c r="K22" s="17" t="s">
        <v>261</v>
      </c>
      <c r="L22" s="18">
        <v>0</v>
      </c>
    </row>
    <row r="23" spans="1:12" x14ac:dyDescent="0.35">
      <c r="A23" s="5" t="s">
        <v>293</v>
      </c>
      <c r="B23" s="16">
        <v>1755</v>
      </c>
      <c r="C23" s="17">
        <v>0.01</v>
      </c>
      <c r="D23" s="16">
        <v>1725</v>
      </c>
      <c r="E23" s="17">
        <v>0.01</v>
      </c>
      <c r="F23" s="16">
        <v>1725</v>
      </c>
      <c r="G23" s="16">
        <v>1165</v>
      </c>
      <c r="H23" s="16">
        <v>560</v>
      </c>
      <c r="I23" s="16" t="s">
        <v>261</v>
      </c>
      <c r="J23" s="17">
        <v>0.67</v>
      </c>
      <c r="K23" s="17" t="s">
        <v>261</v>
      </c>
      <c r="L23" s="18" t="s">
        <v>261</v>
      </c>
    </row>
    <row r="24" spans="1:12" x14ac:dyDescent="0.35">
      <c r="A24" s="5" t="s">
        <v>294</v>
      </c>
      <c r="B24" s="16">
        <v>9490</v>
      </c>
      <c r="C24" s="17">
        <v>0.03</v>
      </c>
      <c r="D24" s="16">
        <v>9420</v>
      </c>
      <c r="E24" s="17">
        <v>0.03</v>
      </c>
      <c r="F24" s="16">
        <v>9350</v>
      </c>
      <c r="G24" s="16">
        <v>5070</v>
      </c>
      <c r="H24" s="16">
        <v>4270</v>
      </c>
      <c r="I24" s="16">
        <v>5</v>
      </c>
      <c r="J24" s="17">
        <v>0.54</v>
      </c>
      <c r="K24" s="17">
        <v>0.46</v>
      </c>
      <c r="L24" s="18">
        <v>0</v>
      </c>
    </row>
    <row r="25" spans="1:12" x14ac:dyDescent="0.35">
      <c r="A25" s="5" t="s">
        <v>295</v>
      </c>
      <c r="B25" s="16">
        <v>5525</v>
      </c>
      <c r="C25" s="17">
        <v>0.02</v>
      </c>
      <c r="D25" s="16">
        <v>5475</v>
      </c>
      <c r="E25" s="17">
        <v>0.02</v>
      </c>
      <c r="F25" s="16">
        <v>5460</v>
      </c>
      <c r="G25" s="16">
        <v>2685</v>
      </c>
      <c r="H25" s="16">
        <v>2770</v>
      </c>
      <c r="I25" s="16">
        <v>5</v>
      </c>
      <c r="J25" s="17">
        <v>0.49</v>
      </c>
      <c r="K25" s="17">
        <v>0.51</v>
      </c>
      <c r="L25" s="18">
        <v>0</v>
      </c>
    </row>
    <row r="26" spans="1:12" x14ac:dyDescent="0.35">
      <c r="A26" s="5" t="s">
        <v>296</v>
      </c>
      <c r="B26" s="16">
        <v>600</v>
      </c>
      <c r="C26" s="17">
        <v>0</v>
      </c>
      <c r="D26" s="16">
        <v>580</v>
      </c>
      <c r="E26" s="17">
        <v>0</v>
      </c>
      <c r="F26" s="16">
        <v>585</v>
      </c>
      <c r="G26" s="16">
        <v>425</v>
      </c>
      <c r="H26" s="16">
        <v>160</v>
      </c>
      <c r="I26" s="16" t="s">
        <v>261</v>
      </c>
      <c r="J26" s="17">
        <v>0.72</v>
      </c>
      <c r="K26" s="17" t="s">
        <v>261</v>
      </c>
      <c r="L26" s="18" t="s">
        <v>261</v>
      </c>
    </row>
    <row r="27" spans="1:12" x14ac:dyDescent="0.35">
      <c r="A27" s="5" t="s">
        <v>297</v>
      </c>
      <c r="B27" s="16">
        <v>570</v>
      </c>
      <c r="C27" s="17">
        <v>0</v>
      </c>
      <c r="D27" s="16">
        <v>570</v>
      </c>
      <c r="E27" s="17">
        <v>0</v>
      </c>
      <c r="F27" s="16">
        <v>570</v>
      </c>
      <c r="G27" s="16">
        <v>305</v>
      </c>
      <c r="H27" s="16">
        <v>265</v>
      </c>
      <c r="I27" s="16">
        <v>0</v>
      </c>
      <c r="J27" s="17">
        <v>0.54</v>
      </c>
      <c r="K27" s="17">
        <v>0.46</v>
      </c>
      <c r="L27" s="18">
        <v>0</v>
      </c>
    </row>
    <row r="28" spans="1:12" x14ac:dyDescent="0.35">
      <c r="A28" s="5" t="s">
        <v>298</v>
      </c>
      <c r="B28" s="16">
        <v>55</v>
      </c>
      <c r="C28" s="17">
        <v>0</v>
      </c>
      <c r="D28" s="16">
        <v>45</v>
      </c>
      <c r="E28" s="17">
        <v>0</v>
      </c>
      <c r="F28" s="16">
        <v>55</v>
      </c>
      <c r="G28" s="16">
        <v>15</v>
      </c>
      <c r="H28" s="16">
        <v>40</v>
      </c>
      <c r="I28" s="16">
        <v>0</v>
      </c>
      <c r="J28" s="17">
        <v>0.25</v>
      </c>
      <c r="K28" s="17">
        <v>0.75</v>
      </c>
      <c r="L28" s="18">
        <v>0</v>
      </c>
    </row>
    <row r="29" spans="1:12" x14ac:dyDescent="0.35">
      <c r="A29" s="5" t="s">
        <v>299</v>
      </c>
      <c r="B29" s="16">
        <v>81780</v>
      </c>
      <c r="C29" s="17">
        <v>0.24</v>
      </c>
      <c r="D29" s="16">
        <v>28020</v>
      </c>
      <c r="E29" s="17">
        <v>0.1</v>
      </c>
      <c r="F29" s="16">
        <v>58350</v>
      </c>
      <c r="G29" s="16">
        <v>90</v>
      </c>
      <c r="H29" s="16">
        <v>46190</v>
      </c>
      <c r="I29" s="16">
        <v>12070</v>
      </c>
      <c r="J29" s="17">
        <v>0</v>
      </c>
      <c r="K29" s="17">
        <v>0.79</v>
      </c>
      <c r="L29" s="18">
        <v>0.21</v>
      </c>
    </row>
    <row r="30" spans="1:12" x14ac:dyDescent="0.35">
      <c r="A30" t="s">
        <v>38</v>
      </c>
      <c r="B30" t="s">
        <v>39</v>
      </c>
    </row>
    <row r="31" spans="1:12" x14ac:dyDescent="0.35">
      <c r="A31" t="s">
        <v>40</v>
      </c>
      <c r="B31" t="s">
        <v>41</v>
      </c>
    </row>
    <row r="32" spans="1:12" x14ac:dyDescent="0.35">
      <c r="A32" t="s">
        <v>42</v>
      </c>
      <c r="B32" t="s">
        <v>43</v>
      </c>
    </row>
    <row r="33" spans="1:2" x14ac:dyDescent="0.35">
      <c r="A33" t="s">
        <v>44</v>
      </c>
      <c r="B33" t="s">
        <v>45</v>
      </c>
    </row>
    <row r="34" spans="1:2" x14ac:dyDescent="0.35">
      <c r="A34" t="s">
        <v>46</v>
      </c>
      <c r="B34" t="s">
        <v>47</v>
      </c>
    </row>
    <row r="35" spans="1:2" x14ac:dyDescent="0.35">
      <c r="A35" t="s">
        <v>48</v>
      </c>
      <c r="B35" t="s">
        <v>49</v>
      </c>
    </row>
    <row r="36" spans="1:2" x14ac:dyDescent="0.35">
      <c r="A36" t="s">
        <v>50</v>
      </c>
      <c r="B36" t="s">
        <v>51</v>
      </c>
    </row>
    <row r="37" spans="1:2" x14ac:dyDescent="0.35">
      <c r="A37" t="s">
        <v>52</v>
      </c>
      <c r="B37" t="s">
        <v>53</v>
      </c>
    </row>
    <row r="38" spans="1:2" x14ac:dyDescent="0.35">
      <c r="A38" t="s">
        <v>54</v>
      </c>
      <c r="B38" t="s">
        <v>55</v>
      </c>
    </row>
    <row r="39" spans="1:2" x14ac:dyDescent="0.35">
      <c r="A39" t="s">
        <v>56</v>
      </c>
      <c r="B39" t="s">
        <v>57</v>
      </c>
    </row>
    <row r="40" spans="1:2" x14ac:dyDescent="0.35">
      <c r="A40" t="s">
        <v>58</v>
      </c>
      <c r="B40" t="s">
        <v>59</v>
      </c>
    </row>
  </sheetData>
  <conditionalFormatting sqref="C7:C29 E7:E29 J7:L29">
    <cfRule type="dataBar" priority="1">
      <dataBar>
        <cfvo type="num" val="0"/>
        <cfvo type="num" val="1"/>
        <color theme="7" tint="0.39997558519241921"/>
      </dataBar>
      <extLst>
        <ext xmlns:x14="http://schemas.microsoft.com/office/spreadsheetml/2009/9/main" uri="{B025F937-C7B1-47D3-B67F-A62EFF666E3E}">
          <x14:id>{FE662ED9-3468-448C-80EE-84F88B76D411}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E662ED9-3468-448C-80EE-84F88B76D411}">
            <x14:dataBar minLength="0" maxLength="100" gradient="0">
              <x14:cfvo type="num">
                <xm:f>0</xm:f>
              </x14:cfvo>
              <x14:cfvo type="num">
                <xm:f>1</xm:f>
              </x14:cfvo>
              <x14:negativeFillColor rgb="FFFF0000"/>
              <x14:axisColor rgb="FF000000"/>
            </x14:dataBar>
          </x14:cfRule>
          <xm:sqref>C7:C29 E7:E29 J7:L29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7"/>
  <sheetViews>
    <sheetView showGridLines="0" zoomScaleNormal="100" workbookViewId="0"/>
  </sheetViews>
  <sheetFormatPr defaultColWidth="11.1640625" defaultRowHeight="15.5" x14ac:dyDescent="0.35"/>
  <cols>
    <col min="1" max="1" width="25.6640625" customWidth="1"/>
    <col min="2" max="10" width="20.6640625" customWidth="1"/>
  </cols>
  <sheetData>
    <row r="1" spans="1:10" ht="19.5" x14ac:dyDescent="0.45">
      <c r="A1" s="2" t="s">
        <v>300</v>
      </c>
    </row>
    <row r="2" spans="1:10" x14ac:dyDescent="0.35">
      <c r="A2" t="s">
        <v>201</v>
      </c>
    </row>
    <row r="3" spans="1:10" x14ac:dyDescent="0.35">
      <c r="A3" t="s">
        <v>202</v>
      </c>
    </row>
    <row r="4" spans="1:10" x14ac:dyDescent="0.35">
      <c r="A4" t="s">
        <v>203</v>
      </c>
    </row>
    <row r="5" spans="1:10" x14ac:dyDescent="0.35">
      <c r="A5" t="s">
        <v>204</v>
      </c>
    </row>
    <row r="6" spans="1:10" ht="31" x14ac:dyDescent="0.35">
      <c r="A6" s="83" t="s">
        <v>205</v>
      </c>
      <c r="B6" s="84" t="s">
        <v>217</v>
      </c>
      <c r="C6" s="84" t="s">
        <v>301</v>
      </c>
      <c r="D6" s="84" t="s">
        <v>302</v>
      </c>
      <c r="E6" s="84" t="s">
        <v>303</v>
      </c>
      <c r="F6" s="84" t="s">
        <v>304</v>
      </c>
      <c r="G6" s="84" t="s">
        <v>305</v>
      </c>
      <c r="H6" s="84" t="s">
        <v>306</v>
      </c>
      <c r="I6" s="84" t="s">
        <v>307</v>
      </c>
      <c r="J6" s="85" t="s">
        <v>308</v>
      </c>
    </row>
    <row r="7" spans="1:10" x14ac:dyDescent="0.35">
      <c r="A7" s="23" t="s">
        <v>217</v>
      </c>
      <c r="B7" s="24">
        <v>340660</v>
      </c>
      <c r="C7" s="24">
        <v>238870</v>
      </c>
      <c r="D7" s="24">
        <v>68765</v>
      </c>
      <c r="E7" s="24">
        <v>32750</v>
      </c>
      <c r="F7" s="24">
        <v>280</v>
      </c>
      <c r="G7" s="25">
        <v>0.7</v>
      </c>
      <c r="H7" s="25">
        <v>0.2</v>
      </c>
      <c r="I7" s="25">
        <v>0.1</v>
      </c>
      <c r="J7" s="26">
        <v>0</v>
      </c>
    </row>
    <row r="8" spans="1:10" x14ac:dyDescent="0.35">
      <c r="A8" s="5" t="s">
        <v>218</v>
      </c>
      <c r="B8" s="16">
        <v>525</v>
      </c>
      <c r="C8" s="16">
        <v>380</v>
      </c>
      <c r="D8" s="16">
        <v>135</v>
      </c>
      <c r="E8" s="16">
        <v>5</v>
      </c>
      <c r="F8" s="16" t="s">
        <v>261</v>
      </c>
      <c r="G8" s="17">
        <v>0.73</v>
      </c>
      <c r="H8" s="17">
        <v>0.26</v>
      </c>
      <c r="I8" s="17" t="s">
        <v>261</v>
      </c>
      <c r="J8" s="18" t="s">
        <v>261</v>
      </c>
    </row>
    <row r="9" spans="1:10" x14ac:dyDescent="0.35">
      <c r="A9" s="5" t="s">
        <v>219</v>
      </c>
      <c r="B9" s="16">
        <v>765</v>
      </c>
      <c r="C9" s="16">
        <v>535</v>
      </c>
      <c r="D9" s="16">
        <v>220</v>
      </c>
      <c r="E9" s="16">
        <v>10</v>
      </c>
      <c r="F9" s="16" t="s">
        <v>261</v>
      </c>
      <c r="G9" s="17">
        <v>0.7</v>
      </c>
      <c r="H9" s="17">
        <v>0.28999999999999998</v>
      </c>
      <c r="I9" s="17" t="s">
        <v>261</v>
      </c>
      <c r="J9" s="18" t="s">
        <v>261</v>
      </c>
    </row>
    <row r="10" spans="1:10" x14ac:dyDescent="0.35">
      <c r="A10" s="5" t="s">
        <v>220</v>
      </c>
      <c r="B10" s="16">
        <v>715</v>
      </c>
      <c r="C10" s="16">
        <v>460</v>
      </c>
      <c r="D10" s="16">
        <v>225</v>
      </c>
      <c r="E10" s="16">
        <v>30</v>
      </c>
      <c r="F10" s="16">
        <v>0</v>
      </c>
      <c r="G10" s="17">
        <v>0.64</v>
      </c>
      <c r="H10" s="17">
        <v>0.32</v>
      </c>
      <c r="I10" s="17">
        <v>0.04</v>
      </c>
      <c r="J10" s="18">
        <v>0</v>
      </c>
    </row>
    <row r="11" spans="1:10" x14ac:dyDescent="0.35">
      <c r="A11" s="5" t="s">
        <v>221</v>
      </c>
      <c r="B11" s="16">
        <v>1645</v>
      </c>
      <c r="C11" s="16">
        <v>1065</v>
      </c>
      <c r="D11" s="16">
        <v>530</v>
      </c>
      <c r="E11" s="16">
        <v>50</v>
      </c>
      <c r="F11" s="16">
        <v>0</v>
      </c>
      <c r="G11" s="17">
        <v>0.65</v>
      </c>
      <c r="H11" s="17">
        <v>0.32</v>
      </c>
      <c r="I11" s="17">
        <v>0.03</v>
      </c>
      <c r="J11" s="18">
        <v>0</v>
      </c>
    </row>
    <row r="12" spans="1:10" x14ac:dyDescent="0.35">
      <c r="A12" s="5" t="s">
        <v>222</v>
      </c>
      <c r="B12" s="16">
        <v>3505</v>
      </c>
      <c r="C12" s="16">
        <v>2415</v>
      </c>
      <c r="D12" s="16">
        <v>955</v>
      </c>
      <c r="E12" s="16">
        <v>130</v>
      </c>
      <c r="F12" s="16">
        <v>5</v>
      </c>
      <c r="G12" s="17">
        <v>0.69</v>
      </c>
      <c r="H12" s="17">
        <v>0.27</v>
      </c>
      <c r="I12" s="17">
        <v>0.04</v>
      </c>
      <c r="J12" s="18">
        <v>0</v>
      </c>
    </row>
    <row r="13" spans="1:10" x14ac:dyDescent="0.35">
      <c r="A13" s="5" t="s">
        <v>223</v>
      </c>
      <c r="B13" s="16">
        <v>8890</v>
      </c>
      <c r="C13" s="16">
        <v>6300</v>
      </c>
      <c r="D13" s="16">
        <v>2440</v>
      </c>
      <c r="E13" s="16">
        <v>145</v>
      </c>
      <c r="F13" s="16">
        <v>5</v>
      </c>
      <c r="G13" s="17">
        <v>0.71</v>
      </c>
      <c r="H13" s="17">
        <v>0.27</v>
      </c>
      <c r="I13" s="17">
        <v>0.02</v>
      </c>
      <c r="J13" s="18">
        <v>0</v>
      </c>
    </row>
    <row r="14" spans="1:10" x14ac:dyDescent="0.35">
      <c r="A14" s="5" t="s">
        <v>224</v>
      </c>
      <c r="B14" s="16">
        <v>12750</v>
      </c>
      <c r="C14" s="16">
        <v>8750</v>
      </c>
      <c r="D14" s="16">
        <v>3625</v>
      </c>
      <c r="E14" s="16">
        <v>365</v>
      </c>
      <c r="F14" s="16">
        <v>5</v>
      </c>
      <c r="G14" s="17">
        <v>0.69</v>
      </c>
      <c r="H14" s="17">
        <v>0.28000000000000003</v>
      </c>
      <c r="I14" s="17">
        <v>0.03</v>
      </c>
      <c r="J14" s="18">
        <v>0</v>
      </c>
    </row>
    <row r="15" spans="1:10" x14ac:dyDescent="0.35">
      <c r="A15" s="5" t="s">
        <v>225</v>
      </c>
      <c r="B15" s="16">
        <v>10565</v>
      </c>
      <c r="C15" s="16">
        <v>7140</v>
      </c>
      <c r="D15" s="16">
        <v>3015</v>
      </c>
      <c r="E15" s="16">
        <v>400</v>
      </c>
      <c r="F15" s="16">
        <v>15</v>
      </c>
      <c r="G15" s="17">
        <v>0.68</v>
      </c>
      <c r="H15" s="17">
        <v>0.28999999999999998</v>
      </c>
      <c r="I15" s="17">
        <v>0.04</v>
      </c>
      <c r="J15" s="18">
        <v>0</v>
      </c>
    </row>
    <row r="16" spans="1:10" x14ac:dyDescent="0.35">
      <c r="A16" s="5" t="s">
        <v>226</v>
      </c>
      <c r="B16" s="16">
        <v>9930</v>
      </c>
      <c r="C16" s="16">
        <v>6640</v>
      </c>
      <c r="D16" s="16">
        <v>2930</v>
      </c>
      <c r="E16" s="16">
        <v>345</v>
      </c>
      <c r="F16" s="16">
        <v>15</v>
      </c>
      <c r="G16" s="17">
        <v>0.67</v>
      </c>
      <c r="H16" s="17">
        <v>0.28999999999999998</v>
      </c>
      <c r="I16" s="17">
        <v>0.03</v>
      </c>
      <c r="J16" s="18">
        <v>0</v>
      </c>
    </row>
    <row r="17" spans="1:10" x14ac:dyDescent="0.35">
      <c r="A17" s="5" t="s">
        <v>227</v>
      </c>
      <c r="B17" s="16">
        <v>6535</v>
      </c>
      <c r="C17" s="16">
        <v>4280</v>
      </c>
      <c r="D17" s="16">
        <v>1710</v>
      </c>
      <c r="E17" s="16">
        <v>535</v>
      </c>
      <c r="F17" s="16">
        <v>10</v>
      </c>
      <c r="G17" s="17">
        <v>0.66</v>
      </c>
      <c r="H17" s="17">
        <v>0.26</v>
      </c>
      <c r="I17" s="17">
        <v>0.08</v>
      </c>
      <c r="J17" s="18">
        <v>0</v>
      </c>
    </row>
    <row r="18" spans="1:10" x14ac:dyDescent="0.35">
      <c r="A18" s="5" t="s">
        <v>228</v>
      </c>
      <c r="B18" s="16">
        <v>9610</v>
      </c>
      <c r="C18" s="16">
        <v>6600</v>
      </c>
      <c r="D18" s="16">
        <v>2310</v>
      </c>
      <c r="E18" s="16">
        <v>690</v>
      </c>
      <c r="F18" s="16">
        <v>20</v>
      </c>
      <c r="G18" s="17">
        <v>0.69</v>
      </c>
      <c r="H18" s="17">
        <v>0.24</v>
      </c>
      <c r="I18" s="17">
        <v>7.0000000000000007E-2</v>
      </c>
      <c r="J18" s="18">
        <v>0</v>
      </c>
    </row>
    <row r="19" spans="1:10" x14ac:dyDescent="0.35">
      <c r="A19" s="5" t="s">
        <v>229</v>
      </c>
      <c r="B19" s="16">
        <v>10285</v>
      </c>
      <c r="C19" s="16">
        <v>6655</v>
      </c>
      <c r="D19" s="16">
        <v>2240</v>
      </c>
      <c r="E19" s="16">
        <v>1385</v>
      </c>
      <c r="F19" s="16">
        <v>10</v>
      </c>
      <c r="G19" s="17">
        <v>0.65</v>
      </c>
      <c r="H19" s="17">
        <v>0.22</v>
      </c>
      <c r="I19" s="17">
        <v>0.13</v>
      </c>
      <c r="J19" s="18">
        <v>0</v>
      </c>
    </row>
    <row r="20" spans="1:10" x14ac:dyDescent="0.35">
      <c r="A20" s="5" t="s">
        <v>230</v>
      </c>
      <c r="B20" s="16">
        <v>11895</v>
      </c>
      <c r="C20" s="16">
        <v>7960</v>
      </c>
      <c r="D20" s="16">
        <v>2520</v>
      </c>
      <c r="E20" s="16">
        <v>1405</v>
      </c>
      <c r="F20" s="16">
        <v>10</v>
      </c>
      <c r="G20" s="17">
        <v>0.67</v>
      </c>
      <c r="H20" s="17">
        <v>0.21</v>
      </c>
      <c r="I20" s="17">
        <v>0.12</v>
      </c>
      <c r="J20" s="18">
        <v>0</v>
      </c>
    </row>
    <row r="21" spans="1:10" x14ac:dyDescent="0.35">
      <c r="A21" s="5" t="s">
        <v>231</v>
      </c>
      <c r="B21" s="16">
        <v>9170</v>
      </c>
      <c r="C21" s="16">
        <v>6490</v>
      </c>
      <c r="D21" s="16">
        <v>1655</v>
      </c>
      <c r="E21" s="16">
        <v>1020</v>
      </c>
      <c r="F21" s="16">
        <v>5</v>
      </c>
      <c r="G21" s="17">
        <v>0.71</v>
      </c>
      <c r="H21" s="17">
        <v>0.18</v>
      </c>
      <c r="I21" s="17">
        <v>0.11</v>
      </c>
      <c r="J21" s="18">
        <v>0</v>
      </c>
    </row>
    <row r="22" spans="1:10" x14ac:dyDescent="0.35">
      <c r="A22" s="5" t="s">
        <v>232</v>
      </c>
      <c r="B22" s="16">
        <v>10265</v>
      </c>
      <c r="C22" s="16">
        <v>6830</v>
      </c>
      <c r="D22" s="16">
        <v>2325</v>
      </c>
      <c r="E22" s="16">
        <v>1095</v>
      </c>
      <c r="F22" s="16">
        <v>10</v>
      </c>
      <c r="G22" s="17">
        <v>0.67</v>
      </c>
      <c r="H22" s="17">
        <v>0.23</v>
      </c>
      <c r="I22" s="17">
        <v>0.11</v>
      </c>
      <c r="J22" s="18">
        <v>0</v>
      </c>
    </row>
    <row r="23" spans="1:10" x14ac:dyDescent="0.35">
      <c r="A23" s="5" t="s">
        <v>233</v>
      </c>
      <c r="B23" s="16">
        <v>10100</v>
      </c>
      <c r="C23" s="16">
        <v>6730</v>
      </c>
      <c r="D23" s="16">
        <v>2320</v>
      </c>
      <c r="E23" s="16">
        <v>1045</v>
      </c>
      <c r="F23" s="16">
        <v>5</v>
      </c>
      <c r="G23" s="17">
        <v>0.67</v>
      </c>
      <c r="H23" s="17">
        <v>0.23</v>
      </c>
      <c r="I23" s="17">
        <v>0.1</v>
      </c>
      <c r="J23" s="18">
        <v>0</v>
      </c>
    </row>
    <row r="24" spans="1:10" x14ac:dyDescent="0.35">
      <c r="A24" s="5" t="s">
        <v>234</v>
      </c>
      <c r="B24" s="16">
        <v>10160</v>
      </c>
      <c r="C24" s="16">
        <v>6585</v>
      </c>
      <c r="D24" s="16">
        <v>2145</v>
      </c>
      <c r="E24" s="16">
        <v>1430</v>
      </c>
      <c r="F24" s="16">
        <v>5</v>
      </c>
      <c r="G24" s="17">
        <v>0.65</v>
      </c>
      <c r="H24" s="17">
        <v>0.21</v>
      </c>
      <c r="I24" s="17">
        <v>0.14000000000000001</v>
      </c>
      <c r="J24" s="18">
        <v>0</v>
      </c>
    </row>
    <row r="25" spans="1:10" x14ac:dyDescent="0.35">
      <c r="A25" s="5" t="s">
        <v>235</v>
      </c>
      <c r="B25" s="16">
        <v>10910</v>
      </c>
      <c r="C25" s="16">
        <v>7180</v>
      </c>
      <c r="D25" s="16">
        <v>2445</v>
      </c>
      <c r="E25" s="16">
        <v>1280</v>
      </c>
      <c r="F25" s="16">
        <v>5</v>
      </c>
      <c r="G25" s="17">
        <v>0.66</v>
      </c>
      <c r="H25" s="17">
        <v>0.22</v>
      </c>
      <c r="I25" s="17">
        <v>0.12</v>
      </c>
      <c r="J25" s="18">
        <v>0</v>
      </c>
    </row>
    <row r="26" spans="1:10" x14ac:dyDescent="0.35">
      <c r="A26" s="5" t="s">
        <v>236</v>
      </c>
      <c r="B26" s="16">
        <v>9935</v>
      </c>
      <c r="C26" s="16">
        <v>6615</v>
      </c>
      <c r="D26" s="16">
        <v>2255</v>
      </c>
      <c r="E26" s="16">
        <v>1065</v>
      </c>
      <c r="F26" s="16">
        <v>5</v>
      </c>
      <c r="G26" s="17">
        <v>0.67</v>
      </c>
      <c r="H26" s="17">
        <v>0.23</v>
      </c>
      <c r="I26" s="17">
        <v>0.11</v>
      </c>
      <c r="J26" s="18">
        <v>0</v>
      </c>
    </row>
    <row r="27" spans="1:10" x14ac:dyDescent="0.35">
      <c r="A27" s="5" t="s">
        <v>237</v>
      </c>
      <c r="B27" s="16">
        <v>10375</v>
      </c>
      <c r="C27" s="16">
        <v>6775</v>
      </c>
      <c r="D27" s="16">
        <v>2315</v>
      </c>
      <c r="E27" s="16">
        <v>1280</v>
      </c>
      <c r="F27" s="16">
        <v>5</v>
      </c>
      <c r="G27" s="17">
        <v>0.65</v>
      </c>
      <c r="H27" s="17">
        <v>0.22</v>
      </c>
      <c r="I27" s="17">
        <v>0.12</v>
      </c>
      <c r="J27" s="18">
        <v>0</v>
      </c>
    </row>
    <row r="28" spans="1:10" x14ac:dyDescent="0.35">
      <c r="A28" s="5" t="s">
        <v>238</v>
      </c>
      <c r="B28" s="16">
        <v>9980</v>
      </c>
      <c r="C28" s="16">
        <v>6595</v>
      </c>
      <c r="D28" s="16">
        <v>2075</v>
      </c>
      <c r="E28" s="16">
        <v>1300</v>
      </c>
      <c r="F28" s="16">
        <v>10</v>
      </c>
      <c r="G28" s="17">
        <v>0.66</v>
      </c>
      <c r="H28" s="17">
        <v>0.21</v>
      </c>
      <c r="I28" s="17">
        <v>0.13</v>
      </c>
      <c r="J28" s="18">
        <v>0</v>
      </c>
    </row>
    <row r="29" spans="1:10" x14ac:dyDescent="0.35">
      <c r="A29" s="5" t="s">
        <v>239</v>
      </c>
      <c r="B29" s="16">
        <v>7090</v>
      </c>
      <c r="C29" s="16">
        <v>4675</v>
      </c>
      <c r="D29" s="16">
        <v>1395</v>
      </c>
      <c r="E29" s="16">
        <v>1015</v>
      </c>
      <c r="F29" s="16">
        <v>5</v>
      </c>
      <c r="G29" s="17">
        <v>0.66</v>
      </c>
      <c r="H29" s="17">
        <v>0.2</v>
      </c>
      <c r="I29" s="17">
        <v>0.14000000000000001</v>
      </c>
      <c r="J29" s="18">
        <v>0</v>
      </c>
    </row>
    <row r="30" spans="1:10" x14ac:dyDescent="0.35">
      <c r="A30" s="5" t="s">
        <v>240</v>
      </c>
      <c r="B30" s="16">
        <v>11350</v>
      </c>
      <c r="C30" s="16">
        <v>7560</v>
      </c>
      <c r="D30" s="16">
        <v>2240</v>
      </c>
      <c r="E30" s="16">
        <v>1540</v>
      </c>
      <c r="F30" s="16">
        <v>10</v>
      </c>
      <c r="G30" s="17">
        <v>0.67</v>
      </c>
      <c r="H30" s="17">
        <v>0.2</v>
      </c>
      <c r="I30" s="17">
        <v>0.14000000000000001</v>
      </c>
      <c r="J30" s="18">
        <v>0</v>
      </c>
    </row>
    <row r="31" spans="1:10" x14ac:dyDescent="0.35">
      <c r="A31" s="5" t="s">
        <v>241</v>
      </c>
      <c r="B31" s="16">
        <v>11605</v>
      </c>
      <c r="C31" s="16">
        <v>7515</v>
      </c>
      <c r="D31" s="16">
        <v>2380</v>
      </c>
      <c r="E31" s="16">
        <v>1700</v>
      </c>
      <c r="F31" s="16">
        <v>10</v>
      </c>
      <c r="G31" s="17">
        <v>0.65</v>
      </c>
      <c r="H31" s="17">
        <v>0.21</v>
      </c>
      <c r="I31" s="17">
        <v>0.15</v>
      </c>
      <c r="J31" s="18">
        <v>0</v>
      </c>
    </row>
    <row r="32" spans="1:10" x14ac:dyDescent="0.35">
      <c r="A32" s="5" t="s">
        <v>242</v>
      </c>
      <c r="B32" s="16">
        <v>11460</v>
      </c>
      <c r="C32" s="16">
        <v>8290</v>
      </c>
      <c r="D32" s="16">
        <v>2100</v>
      </c>
      <c r="E32" s="16">
        <v>1060</v>
      </c>
      <c r="F32" s="16">
        <v>10</v>
      </c>
      <c r="G32" s="17">
        <v>0.72</v>
      </c>
      <c r="H32" s="17">
        <v>0.18</v>
      </c>
      <c r="I32" s="17">
        <v>0.09</v>
      </c>
      <c r="J32" s="18">
        <v>0</v>
      </c>
    </row>
    <row r="33" spans="1:10" x14ac:dyDescent="0.35">
      <c r="A33" s="5" t="s">
        <v>243</v>
      </c>
      <c r="B33" s="16">
        <v>11835</v>
      </c>
      <c r="C33" s="16">
        <v>8510</v>
      </c>
      <c r="D33" s="16">
        <v>2130</v>
      </c>
      <c r="E33" s="16">
        <v>1190</v>
      </c>
      <c r="F33" s="16">
        <v>10</v>
      </c>
      <c r="G33" s="17">
        <v>0.72</v>
      </c>
      <c r="H33" s="17">
        <v>0.18</v>
      </c>
      <c r="I33" s="17">
        <v>0.1</v>
      </c>
      <c r="J33" s="18">
        <v>0</v>
      </c>
    </row>
    <row r="34" spans="1:10" x14ac:dyDescent="0.35">
      <c r="A34" s="5" t="s">
        <v>244</v>
      </c>
      <c r="B34" s="16">
        <v>10715</v>
      </c>
      <c r="C34" s="16">
        <v>7790</v>
      </c>
      <c r="D34" s="16">
        <v>1925</v>
      </c>
      <c r="E34" s="16">
        <v>990</v>
      </c>
      <c r="F34" s="16">
        <v>5</v>
      </c>
      <c r="G34" s="17">
        <v>0.73</v>
      </c>
      <c r="H34" s="17">
        <v>0.18</v>
      </c>
      <c r="I34" s="17">
        <v>0.09</v>
      </c>
      <c r="J34" s="18">
        <v>0</v>
      </c>
    </row>
    <row r="35" spans="1:10" x14ac:dyDescent="0.35">
      <c r="A35" s="5" t="s">
        <v>245</v>
      </c>
      <c r="B35" s="16">
        <v>9335</v>
      </c>
      <c r="C35" s="16">
        <v>6880</v>
      </c>
      <c r="D35" s="16">
        <v>1550</v>
      </c>
      <c r="E35" s="16">
        <v>895</v>
      </c>
      <c r="F35" s="16">
        <v>10</v>
      </c>
      <c r="G35" s="17">
        <v>0.74</v>
      </c>
      <c r="H35" s="17">
        <v>0.17</v>
      </c>
      <c r="I35" s="17">
        <v>0.1</v>
      </c>
      <c r="J35" s="18">
        <v>0</v>
      </c>
    </row>
    <row r="36" spans="1:10" x14ac:dyDescent="0.35">
      <c r="A36" s="5" t="s">
        <v>246</v>
      </c>
      <c r="B36" s="16">
        <v>10220</v>
      </c>
      <c r="C36" s="16">
        <v>7530</v>
      </c>
      <c r="D36" s="16">
        <v>1610</v>
      </c>
      <c r="E36" s="16">
        <v>1070</v>
      </c>
      <c r="F36" s="16">
        <v>10</v>
      </c>
      <c r="G36" s="17">
        <v>0.74</v>
      </c>
      <c r="H36" s="17">
        <v>0.16</v>
      </c>
      <c r="I36" s="17">
        <v>0.1</v>
      </c>
      <c r="J36" s="18">
        <v>0</v>
      </c>
    </row>
    <row r="37" spans="1:10" x14ac:dyDescent="0.35">
      <c r="A37" s="5" t="s">
        <v>247</v>
      </c>
      <c r="B37" s="16">
        <v>11035</v>
      </c>
      <c r="C37" s="16">
        <v>7970</v>
      </c>
      <c r="D37" s="16">
        <v>2015</v>
      </c>
      <c r="E37" s="16">
        <v>1045</v>
      </c>
      <c r="F37" s="16">
        <v>5</v>
      </c>
      <c r="G37" s="17">
        <v>0.72</v>
      </c>
      <c r="H37" s="17">
        <v>0.18</v>
      </c>
      <c r="I37" s="17">
        <v>0.09</v>
      </c>
      <c r="J37" s="18">
        <v>0</v>
      </c>
    </row>
    <row r="38" spans="1:10" x14ac:dyDescent="0.35">
      <c r="A38" s="5" t="s">
        <v>248</v>
      </c>
      <c r="B38" s="16">
        <v>10085</v>
      </c>
      <c r="C38" s="16">
        <v>7415</v>
      </c>
      <c r="D38" s="16">
        <v>1660</v>
      </c>
      <c r="E38" s="16">
        <v>1000</v>
      </c>
      <c r="F38" s="16">
        <v>10</v>
      </c>
      <c r="G38" s="17">
        <v>0.74</v>
      </c>
      <c r="H38" s="17">
        <v>0.16</v>
      </c>
      <c r="I38" s="17">
        <v>0.1</v>
      </c>
      <c r="J38" s="18">
        <v>0</v>
      </c>
    </row>
    <row r="39" spans="1:10" x14ac:dyDescent="0.35">
      <c r="A39" s="5" t="s">
        <v>249</v>
      </c>
      <c r="B39" s="16">
        <v>10005</v>
      </c>
      <c r="C39" s="16">
        <v>7265</v>
      </c>
      <c r="D39" s="16">
        <v>1700</v>
      </c>
      <c r="E39" s="16">
        <v>1025</v>
      </c>
      <c r="F39" s="16">
        <v>15</v>
      </c>
      <c r="G39" s="17">
        <v>0.73</v>
      </c>
      <c r="H39" s="17">
        <v>0.17</v>
      </c>
      <c r="I39" s="17">
        <v>0.1</v>
      </c>
      <c r="J39" s="18">
        <v>0</v>
      </c>
    </row>
    <row r="40" spans="1:10" x14ac:dyDescent="0.35">
      <c r="A40" s="5" t="s">
        <v>250</v>
      </c>
      <c r="B40" s="16">
        <v>9590</v>
      </c>
      <c r="C40" s="16">
        <v>7320</v>
      </c>
      <c r="D40" s="16">
        <v>1345</v>
      </c>
      <c r="E40" s="16">
        <v>915</v>
      </c>
      <c r="F40" s="16">
        <v>5</v>
      </c>
      <c r="G40" s="17">
        <v>0.76</v>
      </c>
      <c r="H40" s="17">
        <v>0.14000000000000001</v>
      </c>
      <c r="I40" s="17">
        <v>0.1</v>
      </c>
      <c r="J40" s="18">
        <v>0</v>
      </c>
    </row>
    <row r="41" spans="1:10" x14ac:dyDescent="0.35">
      <c r="A41" s="5" t="s">
        <v>251</v>
      </c>
      <c r="B41" s="16">
        <v>7030</v>
      </c>
      <c r="C41" s="16">
        <v>5220</v>
      </c>
      <c r="D41" s="16">
        <v>935</v>
      </c>
      <c r="E41" s="16">
        <v>870</v>
      </c>
      <c r="F41" s="16">
        <v>5</v>
      </c>
      <c r="G41" s="17">
        <v>0.74</v>
      </c>
      <c r="H41" s="17">
        <v>0.13</v>
      </c>
      <c r="I41" s="17">
        <v>0.12</v>
      </c>
      <c r="J41" s="18">
        <v>0</v>
      </c>
    </row>
    <row r="42" spans="1:10" x14ac:dyDescent="0.35">
      <c r="A42" s="5" t="s">
        <v>252</v>
      </c>
      <c r="B42" s="16">
        <v>10880</v>
      </c>
      <c r="C42" s="16">
        <v>8365</v>
      </c>
      <c r="D42" s="16">
        <v>1530</v>
      </c>
      <c r="E42" s="16">
        <v>980</v>
      </c>
      <c r="F42" s="16">
        <v>5</v>
      </c>
      <c r="G42" s="17">
        <v>0.77</v>
      </c>
      <c r="H42" s="17">
        <v>0.14000000000000001</v>
      </c>
      <c r="I42" s="17">
        <v>0.09</v>
      </c>
      <c r="J42" s="18">
        <v>0</v>
      </c>
    </row>
    <row r="43" spans="1:10" x14ac:dyDescent="0.35">
      <c r="A43" s="5" t="s">
        <v>253</v>
      </c>
      <c r="B43" s="16">
        <v>10520</v>
      </c>
      <c r="C43" s="16">
        <v>7890</v>
      </c>
      <c r="D43" s="16">
        <v>1540</v>
      </c>
      <c r="E43" s="16">
        <v>1080</v>
      </c>
      <c r="F43" s="16">
        <v>10</v>
      </c>
      <c r="G43" s="17">
        <v>0.75</v>
      </c>
      <c r="H43" s="17">
        <v>0.15</v>
      </c>
      <c r="I43" s="17">
        <v>0.1</v>
      </c>
      <c r="J43" s="18">
        <v>0</v>
      </c>
    </row>
    <row r="44" spans="1:10" x14ac:dyDescent="0.35">
      <c r="A44" s="5" t="s">
        <v>254</v>
      </c>
      <c r="B44" s="16">
        <v>11190</v>
      </c>
      <c r="C44" s="16">
        <v>8850</v>
      </c>
      <c r="D44" s="16">
        <v>1285</v>
      </c>
      <c r="E44" s="16">
        <v>1045</v>
      </c>
      <c r="F44" s="16">
        <v>10</v>
      </c>
      <c r="G44" s="17">
        <v>0.79</v>
      </c>
      <c r="H44" s="17">
        <v>0.12</v>
      </c>
      <c r="I44" s="17">
        <v>0.09</v>
      </c>
      <c r="J44" s="18">
        <v>0</v>
      </c>
    </row>
    <row r="45" spans="1:10" x14ac:dyDescent="0.35">
      <c r="A45" s="29" t="s">
        <v>255</v>
      </c>
      <c r="B45" s="30">
        <v>8190</v>
      </c>
      <c r="C45" s="30">
        <v>6850</v>
      </c>
      <c r="D45" s="30">
        <v>1020</v>
      </c>
      <c r="E45" s="30">
        <v>320</v>
      </c>
      <c r="F45" s="30">
        <v>5</v>
      </c>
      <c r="G45" s="31">
        <v>0.84</v>
      </c>
      <c r="H45" s="31">
        <v>0.12</v>
      </c>
      <c r="I45" s="31">
        <v>0.04</v>
      </c>
      <c r="J45" s="32">
        <v>0</v>
      </c>
    </row>
    <row r="46" spans="1:10" x14ac:dyDescent="0.35">
      <c r="A46" s="12" t="s">
        <v>256</v>
      </c>
      <c r="B46" s="13">
        <v>525</v>
      </c>
      <c r="C46" s="13">
        <v>380</v>
      </c>
      <c r="D46" s="13">
        <v>135</v>
      </c>
      <c r="E46" s="13">
        <v>5</v>
      </c>
      <c r="F46" s="13" t="s">
        <v>261</v>
      </c>
      <c r="G46" s="14">
        <v>0.73</v>
      </c>
      <c r="H46" s="14">
        <v>0.26</v>
      </c>
      <c r="I46" s="14" t="s">
        <v>261</v>
      </c>
      <c r="J46" s="15" t="s">
        <v>261</v>
      </c>
    </row>
    <row r="47" spans="1:10" x14ac:dyDescent="0.35">
      <c r="A47" s="12" t="s">
        <v>257</v>
      </c>
      <c r="B47" s="13">
        <v>87095</v>
      </c>
      <c r="C47" s="13">
        <v>58795</v>
      </c>
      <c r="D47" s="13">
        <v>22720</v>
      </c>
      <c r="E47" s="13">
        <v>5490</v>
      </c>
      <c r="F47" s="13">
        <v>90</v>
      </c>
      <c r="G47" s="14">
        <v>0.68</v>
      </c>
      <c r="H47" s="14">
        <v>0.26</v>
      </c>
      <c r="I47" s="14">
        <v>0.06</v>
      </c>
      <c r="J47" s="15">
        <v>0</v>
      </c>
    </row>
    <row r="48" spans="1:10" x14ac:dyDescent="0.35">
      <c r="A48" s="12" t="s">
        <v>258</v>
      </c>
      <c r="B48" s="13">
        <v>122405</v>
      </c>
      <c r="C48" s="13">
        <v>81835</v>
      </c>
      <c r="D48" s="13">
        <v>25660</v>
      </c>
      <c r="E48" s="13">
        <v>14825</v>
      </c>
      <c r="F48" s="13">
        <v>85</v>
      </c>
      <c r="G48" s="14">
        <v>0.67</v>
      </c>
      <c r="H48" s="14">
        <v>0.21</v>
      </c>
      <c r="I48" s="14">
        <v>0.12</v>
      </c>
      <c r="J48" s="15">
        <v>0</v>
      </c>
    </row>
    <row r="49" spans="1:10" x14ac:dyDescent="0.35">
      <c r="A49" s="12" t="s">
        <v>259</v>
      </c>
      <c r="B49" s="13">
        <v>122445</v>
      </c>
      <c r="C49" s="13">
        <v>91005</v>
      </c>
      <c r="D49" s="13">
        <v>19230</v>
      </c>
      <c r="E49" s="13">
        <v>12110</v>
      </c>
      <c r="F49" s="13">
        <v>100</v>
      </c>
      <c r="G49" s="14">
        <v>0.74</v>
      </c>
      <c r="H49" s="14">
        <v>0.16</v>
      </c>
      <c r="I49" s="14">
        <v>0.1</v>
      </c>
      <c r="J49" s="15">
        <v>0</v>
      </c>
    </row>
    <row r="50" spans="1:10" x14ac:dyDescent="0.35">
      <c r="A50" s="12" t="s">
        <v>260</v>
      </c>
      <c r="B50" s="13">
        <v>8190</v>
      </c>
      <c r="C50" s="13">
        <v>6850</v>
      </c>
      <c r="D50" s="13">
        <v>1020</v>
      </c>
      <c r="E50" s="13">
        <v>320</v>
      </c>
      <c r="F50" s="13">
        <v>5</v>
      </c>
      <c r="G50" s="14">
        <v>0.84</v>
      </c>
      <c r="H50" s="14">
        <v>0.12</v>
      </c>
      <c r="I50" s="14">
        <v>0.04</v>
      </c>
      <c r="J50" s="15">
        <v>0</v>
      </c>
    </row>
    <row r="51" spans="1:10" x14ac:dyDescent="0.35">
      <c r="A51" t="s">
        <v>38</v>
      </c>
      <c r="B51" t="s">
        <v>39</v>
      </c>
    </row>
    <row r="52" spans="1:10" x14ac:dyDescent="0.35">
      <c r="A52" t="s">
        <v>40</v>
      </c>
      <c r="B52" t="s">
        <v>41</v>
      </c>
    </row>
    <row r="53" spans="1:10" x14ac:dyDescent="0.35">
      <c r="A53" t="s">
        <v>42</v>
      </c>
      <c r="B53" t="s">
        <v>43</v>
      </c>
    </row>
    <row r="54" spans="1:10" x14ac:dyDescent="0.35">
      <c r="A54" t="s">
        <v>58</v>
      </c>
      <c r="B54" t="s">
        <v>59</v>
      </c>
    </row>
    <row r="55" spans="1:10" x14ac:dyDescent="0.35">
      <c r="A55" t="s">
        <v>70</v>
      </c>
      <c r="B55" t="s">
        <v>71</v>
      </c>
    </row>
    <row r="56" spans="1:10" x14ac:dyDescent="0.35">
      <c r="A56" t="s">
        <v>72</v>
      </c>
      <c r="B56" t="s">
        <v>73</v>
      </c>
    </row>
    <row r="57" spans="1:10" x14ac:dyDescent="0.35">
      <c r="A57" t="s">
        <v>74</v>
      </c>
      <c r="B57" t="s">
        <v>75</v>
      </c>
    </row>
  </sheetData>
  <conditionalFormatting sqref="G7:J50">
    <cfRule type="dataBar" priority="1">
      <dataBar>
        <cfvo type="num" val="0"/>
        <cfvo type="num" val="1"/>
        <color theme="7" tint="0.39997558519241921"/>
      </dataBar>
      <extLst>
        <ext xmlns:x14="http://schemas.microsoft.com/office/spreadsheetml/2009/9/main" uri="{B025F937-C7B1-47D3-B67F-A62EFF666E3E}">
          <x14:id>{F008D541-C8D0-4B63-9087-CBE11A26E5A0}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008D541-C8D0-4B63-9087-CBE11A26E5A0}">
            <x14:dataBar minLength="0" maxLength="100" gradient="0">
              <x14:cfvo type="num">
                <xm:f>0</xm:f>
              </x14:cfvo>
              <x14:cfvo type="num">
                <xm:f>1</xm:f>
              </x14:cfvo>
              <x14:negativeFillColor rgb="FFFF0000"/>
              <x14:axisColor rgb="FF000000"/>
            </x14:dataBar>
          </x14:cfRule>
          <xm:sqref>G7:J50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0"/>
  <sheetViews>
    <sheetView showGridLines="0" zoomScaleNormal="100" workbookViewId="0"/>
  </sheetViews>
  <sheetFormatPr defaultColWidth="11.1640625" defaultRowHeight="15.5" x14ac:dyDescent="0.35"/>
  <cols>
    <col min="1" max="10" width="20.6640625" customWidth="1"/>
  </cols>
  <sheetData>
    <row r="1" spans="1:10" ht="19.5" x14ac:dyDescent="0.45">
      <c r="A1" s="2" t="s">
        <v>309</v>
      </c>
    </row>
    <row r="2" spans="1:10" x14ac:dyDescent="0.35">
      <c r="A2" t="s">
        <v>201</v>
      </c>
    </row>
    <row r="3" spans="1:10" x14ac:dyDescent="0.35">
      <c r="A3" t="s">
        <v>202</v>
      </c>
    </row>
    <row r="4" spans="1:10" x14ac:dyDescent="0.35">
      <c r="A4" t="s">
        <v>310</v>
      </c>
    </row>
    <row r="5" spans="1:10" x14ac:dyDescent="0.35">
      <c r="A5" t="s">
        <v>204</v>
      </c>
    </row>
    <row r="6" spans="1:10" ht="46.5" x14ac:dyDescent="0.35">
      <c r="A6" s="83" t="s">
        <v>311</v>
      </c>
      <c r="B6" s="84" t="s">
        <v>312</v>
      </c>
      <c r="C6" s="84" t="s">
        <v>313</v>
      </c>
      <c r="D6" s="84" t="s">
        <v>210</v>
      </c>
      <c r="E6" s="84" t="s">
        <v>211</v>
      </c>
      <c r="F6" s="84" t="s">
        <v>212</v>
      </c>
      <c r="G6" s="84" t="s">
        <v>213</v>
      </c>
      <c r="H6" s="84" t="s">
        <v>214</v>
      </c>
      <c r="I6" s="84" t="s">
        <v>215</v>
      </c>
      <c r="J6" s="85" t="s">
        <v>216</v>
      </c>
    </row>
    <row r="7" spans="1:10" x14ac:dyDescent="0.35">
      <c r="A7" s="23" t="s">
        <v>217</v>
      </c>
      <c r="B7" s="24">
        <v>340655</v>
      </c>
      <c r="C7" s="25">
        <v>1</v>
      </c>
      <c r="D7" s="24">
        <v>313430</v>
      </c>
      <c r="E7" s="24">
        <v>148110</v>
      </c>
      <c r="F7" s="24">
        <v>153050</v>
      </c>
      <c r="G7" s="24">
        <v>12270</v>
      </c>
      <c r="H7" s="25">
        <v>0.47</v>
      </c>
      <c r="I7" s="25">
        <v>0.49</v>
      </c>
      <c r="J7" s="26">
        <v>0.04</v>
      </c>
    </row>
    <row r="8" spans="1:10" x14ac:dyDescent="0.35">
      <c r="A8" s="5" t="s">
        <v>314</v>
      </c>
      <c r="B8" s="16">
        <v>160</v>
      </c>
      <c r="C8" s="17">
        <v>0</v>
      </c>
      <c r="D8" s="16">
        <v>140</v>
      </c>
      <c r="E8" s="16">
        <v>40</v>
      </c>
      <c r="F8" s="16">
        <v>55</v>
      </c>
      <c r="G8" s="16">
        <v>45</v>
      </c>
      <c r="H8" s="17">
        <v>0.28999999999999998</v>
      </c>
      <c r="I8" s="17">
        <v>0.38</v>
      </c>
      <c r="J8" s="18">
        <v>0.33</v>
      </c>
    </row>
    <row r="9" spans="1:10" x14ac:dyDescent="0.35">
      <c r="A9" s="5" t="s">
        <v>315</v>
      </c>
      <c r="B9" s="16">
        <v>20925</v>
      </c>
      <c r="C9" s="17">
        <v>0.06</v>
      </c>
      <c r="D9" s="16">
        <v>17535</v>
      </c>
      <c r="E9" s="16">
        <v>10365</v>
      </c>
      <c r="F9" s="16">
        <v>6730</v>
      </c>
      <c r="G9" s="16">
        <v>435</v>
      </c>
      <c r="H9" s="17">
        <v>0.59</v>
      </c>
      <c r="I9" s="17">
        <v>0.38</v>
      </c>
      <c r="J9" s="18">
        <v>0.02</v>
      </c>
    </row>
    <row r="10" spans="1:10" x14ac:dyDescent="0.35">
      <c r="A10" s="5" t="s">
        <v>316</v>
      </c>
      <c r="B10" s="16">
        <v>31180</v>
      </c>
      <c r="C10" s="17">
        <v>0.09</v>
      </c>
      <c r="D10" s="16">
        <v>28355</v>
      </c>
      <c r="E10" s="16">
        <v>10045</v>
      </c>
      <c r="F10" s="16">
        <v>17495</v>
      </c>
      <c r="G10" s="16">
        <v>815</v>
      </c>
      <c r="H10" s="17">
        <v>0.35</v>
      </c>
      <c r="I10" s="17">
        <v>0.62</v>
      </c>
      <c r="J10" s="18">
        <v>0.03</v>
      </c>
    </row>
    <row r="11" spans="1:10" x14ac:dyDescent="0.35">
      <c r="A11" s="5" t="s">
        <v>317</v>
      </c>
      <c r="B11" s="16">
        <v>65160</v>
      </c>
      <c r="C11" s="17">
        <v>0.19</v>
      </c>
      <c r="D11" s="16">
        <v>59675</v>
      </c>
      <c r="E11" s="16">
        <v>22535</v>
      </c>
      <c r="F11" s="16">
        <v>35425</v>
      </c>
      <c r="G11" s="16">
        <v>1715</v>
      </c>
      <c r="H11" s="17">
        <v>0.38</v>
      </c>
      <c r="I11" s="17">
        <v>0.59</v>
      </c>
      <c r="J11" s="18">
        <v>0.03</v>
      </c>
    </row>
    <row r="12" spans="1:10" x14ac:dyDescent="0.35">
      <c r="A12" s="5" t="s">
        <v>318</v>
      </c>
      <c r="B12" s="16">
        <v>66225</v>
      </c>
      <c r="C12" s="17">
        <v>0.19</v>
      </c>
      <c r="D12" s="16">
        <v>60965</v>
      </c>
      <c r="E12" s="16">
        <v>25600</v>
      </c>
      <c r="F12" s="16">
        <v>33575</v>
      </c>
      <c r="G12" s="16">
        <v>1790</v>
      </c>
      <c r="H12" s="17">
        <v>0.42</v>
      </c>
      <c r="I12" s="17">
        <v>0.55000000000000004</v>
      </c>
      <c r="J12" s="18">
        <v>0.03</v>
      </c>
    </row>
    <row r="13" spans="1:10" x14ac:dyDescent="0.35">
      <c r="A13" s="5" t="s">
        <v>319</v>
      </c>
      <c r="B13" s="16">
        <v>61785</v>
      </c>
      <c r="C13" s="17">
        <v>0.18</v>
      </c>
      <c r="D13" s="16">
        <v>57510</v>
      </c>
      <c r="E13" s="16">
        <v>29155</v>
      </c>
      <c r="F13" s="16">
        <v>26700</v>
      </c>
      <c r="G13" s="16">
        <v>1655</v>
      </c>
      <c r="H13" s="17">
        <v>0.51</v>
      </c>
      <c r="I13" s="17">
        <v>0.46</v>
      </c>
      <c r="J13" s="18">
        <v>0.03</v>
      </c>
    </row>
    <row r="14" spans="1:10" x14ac:dyDescent="0.35">
      <c r="A14" s="5" t="s">
        <v>320</v>
      </c>
      <c r="B14" s="16">
        <v>82610</v>
      </c>
      <c r="C14" s="17">
        <v>0.24</v>
      </c>
      <c r="D14" s="16">
        <v>77255</v>
      </c>
      <c r="E14" s="16">
        <v>45580</v>
      </c>
      <c r="F14" s="16">
        <v>29425</v>
      </c>
      <c r="G14" s="16">
        <v>2250</v>
      </c>
      <c r="H14" s="17">
        <v>0.59</v>
      </c>
      <c r="I14" s="17">
        <v>0.38</v>
      </c>
      <c r="J14" s="18">
        <v>0.03</v>
      </c>
    </row>
    <row r="15" spans="1:10" x14ac:dyDescent="0.35">
      <c r="A15" s="5" t="s">
        <v>321</v>
      </c>
      <c r="B15" s="16">
        <v>12610</v>
      </c>
      <c r="C15" s="17">
        <v>0.04</v>
      </c>
      <c r="D15" s="16">
        <v>12000</v>
      </c>
      <c r="E15" s="16">
        <v>4785</v>
      </c>
      <c r="F15" s="16">
        <v>3645</v>
      </c>
      <c r="G15" s="16">
        <v>3570</v>
      </c>
      <c r="H15" s="17">
        <v>0.4</v>
      </c>
      <c r="I15" s="17">
        <v>0.3</v>
      </c>
      <c r="J15" s="18">
        <v>0.3</v>
      </c>
    </row>
    <row r="16" spans="1:10" x14ac:dyDescent="0.35">
      <c r="A16" t="s">
        <v>38</v>
      </c>
      <c r="B16" t="s">
        <v>39</v>
      </c>
    </row>
    <row r="17" spans="1:2" x14ac:dyDescent="0.35">
      <c r="A17" t="s">
        <v>40</v>
      </c>
      <c r="B17" t="s">
        <v>41</v>
      </c>
    </row>
    <row r="18" spans="1:2" x14ac:dyDescent="0.35">
      <c r="A18" t="s">
        <v>42</v>
      </c>
      <c r="B18" t="s">
        <v>43</v>
      </c>
    </row>
    <row r="19" spans="1:2" x14ac:dyDescent="0.35">
      <c r="A19" t="s">
        <v>58</v>
      </c>
      <c r="B19" t="s">
        <v>59</v>
      </c>
    </row>
    <row r="20" spans="1:2" x14ac:dyDescent="0.35">
      <c r="A20" t="s">
        <v>76</v>
      </c>
      <c r="B20" t="s">
        <v>77</v>
      </c>
    </row>
  </sheetData>
  <conditionalFormatting sqref="H7:J15 C7:C15">
    <cfRule type="dataBar" priority="1">
      <dataBar>
        <cfvo type="num" val="0"/>
        <cfvo type="num" val="1"/>
        <color theme="7" tint="0.39997558519241921"/>
      </dataBar>
      <extLst>
        <ext xmlns:x14="http://schemas.microsoft.com/office/spreadsheetml/2009/9/main" uri="{B025F937-C7B1-47D3-B67F-A62EFF666E3E}">
          <x14:id>{BBF7D53C-BB15-43AF-8C82-94AEF9C5E36B}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BF7D53C-BB15-43AF-8C82-94AEF9C5E36B}">
            <x14:dataBar minLength="0" maxLength="100" gradient="0">
              <x14:cfvo type="num">
                <xm:f>0</xm:f>
              </x14:cfvo>
              <x14:cfvo type="num">
                <xm:f>1</xm:f>
              </x14:cfvo>
              <x14:negativeFillColor rgb="FFFF0000"/>
              <x14:axisColor rgb="FF000000"/>
            </x14:dataBar>
          </x14:cfRule>
          <xm:sqref>H7:J15 C7:C15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Notes</vt:lpstr>
      <vt:lpstr>T1 Applications by decision</vt:lpstr>
      <vt:lpstr>T2 Decisions by award type</vt:lpstr>
      <vt:lpstr>T3 Daily Living awards by level</vt:lpstr>
      <vt:lpstr>T4 Mobility awards by level</vt:lpstr>
      <vt:lpstr>T5 Applications by condition</vt:lpstr>
      <vt:lpstr>T6 Applications by channel</vt:lpstr>
      <vt:lpstr>T7 Applications by age</vt:lpstr>
      <vt:lpstr>T8 Applications by LA</vt:lpstr>
      <vt:lpstr>T9 Application processing times</vt:lpstr>
      <vt:lpstr>T10 SRTI processing</vt:lpstr>
      <vt:lpstr>T11 Payments</vt:lpstr>
      <vt:lpstr>T12 Payments by LA</vt:lpstr>
      <vt:lpstr>T13 Number of clients paid</vt:lpstr>
      <vt:lpstr>T14 Caseload by award type</vt:lpstr>
      <vt:lpstr>T15 Caseload by DL award</vt:lpstr>
      <vt:lpstr>T16 Caseload by mob award</vt:lpstr>
      <vt:lpstr>T17 Caseload by award level</vt:lpstr>
      <vt:lpstr>T18 Caseload by age</vt:lpstr>
      <vt:lpstr>T19 Caseload by cond and award</vt:lpstr>
      <vt:lpstr>T20 Caseload by cond and care</vt:lpstr>
      <vt:lpstr>T21 Caseload by cond and mob</vt:lpstr>
      <vt:lpstr>T22 Caseload by SRTI indicator</vt:lpstr>
      <vt:lpstr>T23 Caseload by duration</vt:lpstr>
      <vt:lpstr>T24 Caseload by LA</vt:lpstr>
      <vt:lpstr>T25 Redeterminations</vt:lpstr>
      <vt:lpstr>T26 Appeals</vt:lpstr>
      <vt:lpstr>T27 Reviews</vt:lpstr>
      <vt:lpstr>T28 New applicant reviews</vt:lpstr>
      <vt:lpstr>T29 Case transfer reviews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Nicholas O'neil</cp:lastModifiedBy>
  <dcterms:created xsi:type="dcterms:W3CDTF">2025-05-28T18:48:11Z</dcterms:created>
  <dcterms:modified xsi:type="dcterms:W3CDTF">2025-06-16T11:29:48Z</dcterms:modified>
</cp:coreProperties>
</file>