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0177a\datashare\Social_Security_Scotland\Statistics\ADP\Publications\2025.03 Publication\Final versions for web\"/>
    </mc:Choice>
  </mc:AlternateContent>
  <xr:revisionPtr revIDLastSave="0" documentId="13_ncr:1_{331D4DA7-F4C7-45CE-9723-945C183714DD}" xr6:coauthVersionLast="47" xr6:coauthVersionMax="47" xr10:uidLastSave="{00000000-0000-0000-0000-000000000000}"/>
  <bookViews>
    <workbookView xWindow="-108" yWindow="-108" windowWidth="23256" windowHeight="12576" xr2:uid="{00000000-000D-0000-FFFF-FFFF00000000}"/>
  </bookViews>
  <sheets>
    <sheet name="Contents" sheetId="1" r:id="rId1"/>
    <sheet name="Notes" sheetId="2" r:id="rId2"/>
    <sheet name="T1 Applications by decision" sheetId="3" r:id="rId3"/>
    <sheet name="T2 Decisions by award type" sheetId="4" r:id="rId4"/>
    <sheet name="T3 Daily Living awards by level" sheetId="5" r:id="rId5"/>
    <sheet name="T4 Mobility awards by level" sheetId="6" r:id="rId6"/>
    <sheet name="T5 Applications by condition" sheetId="7" r:id="rId7"/>
    <sheet name="T6 Applications by channel" sheetId="8" r:id="rId8"/>
    <sheet name="T7 Applications by age" sheetId="9" r:id="rId9"/>
    <sheet name="T8 Applications by LA" sheetId="10" r:id="rId10"/>
    <sheet name="T9 Application processing times" sheetId="11" r:id="rId11"/>
    <sheet name="T10 SRTI processing" sheetId="12" r:id="rId12"/>
    <sheet name="T11 Payments" sheetId="13" r:id="rId13"/>
    <sheet name="T12 Payments by LA" sheetId="14" r:id="rId14"/>
    <sheet name="T13 Number of clients paid" sheetId="15" r:id="rId15"/>
    <sheet name="T14 Caseload by award type" sheetId="16" r:id="rId16"/>
    <sheet name="T15 Caseload by DL award" sheetId="17" r:id="rId17"/>
    <sheet name="T16 Caseload by mob award" sheetId="18" r:id="rId18"/>
    <sheet name="T17 Caseload by award level" sheetId="19" r:id="rId19"/>
    <sheet name="T18 Caseload by age" sheetId="20" r:id="rId20"/>
    <sheet name="T19 Caseload by cond and award" sheetId="21" r:id="rId21"/>
    <sheet name="T20 Caseload by cond and care" sheetId="22" r:id="rId22"/>
    <sheet name="T21 Caseload by cond and mob" sheetId="23" r:id="rId23"/>
    <sheet name="T22 Caseload by SRTI indicator" sheetId="24" r:id="rId24"/>
    <sheet name="T23 Caseload by duration" sheetId="25" r:id="rId25"/>
    <sheet name="T24 Caseload by LA" sheetId="26" r:id="rId26"/>
    <sheet name="T25 Redeterminations" sheetId="31" r:id="rId27"/>
    <sheet name="T26 Appeals" sheetId="32" r:id="rId28"/>
    <sheet name="T27 Reviews" sheetId="27" r:id="rId29"/>
    <sheet name="T28 New applicant reviews" sheetId="28" r:id="rId30"/>
    <sheet name="T29 Case transfer reviews" sheetId="29" r:id="rId3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2" i="1" l="1"/>
  <c r="A31" i="1"/>
  <c r="A30" i="1"/>
  <c r="A27" i="1"/>
  <c r="A26" i="1"/>
  <c r="A25" i="1"/>
  <c r="A24" i="1"/>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<sst xmlns="http://schemas.openxmlformats.org/spreadsheetml/2006/main" count="4692" uniqueCount="554">
  <si>
    <t>Table of Contents</t>
  </si>
  <si>
    <t>Table Number</t>
  </si>
  <si>
    <t>Description</t>
  </si>
  <si>
    <t>Table 1: Adult Disability Payment New Applicants - Application numbers and initial decisions by month</t>
  </si>
  <si>
    <t>Table 2: Adult Disability Payment New Applicants - Initial awards by award type</t>
  </si>
  <si>
    <t>Table 3: Adult Disability Payment New Applicants - Initial Daily Living awards by level</t>
  </si>
  <si>
    <t>Table 4: Adult Disability Payment New Applicants - Initial Mobility awards by level</t>
  </si>
  <si>
    <t>Table 5: Adult Disability Payment New Applicants - Application numbers and initial decisions by disability condition</t>
  </si>
  <si>
    <t>Table 6: Applications for Adult Disability Payment by channel by month</t>
  </si>
  <si>
    <t>Table 9: Number of Decisions by Processing Time</t>
  </si>
  <si>
    <t>Table 10: Number of Special Rules Decisions by Processing Time</t>
  </si>
  <si>
    <t>Table 11: Adult Disability Payment payments</t>
  </si>
  <si>
    <t>Table 13: Number of individual Adult Disability Payment clients paid by financial year</t>
  </si>
  <si>
    <t>Table 14: Caseload for Adult Disability Payment by month and financial year</t>
  </si>
  <si>
    <t>Table 15: Caseload for Adult Disability Payment by Daily Living award level</t>
  </si>
  <si>
    <t>Table 16: Caseload for Adult Disability Payment by Mobility award level</t>
  </si>
  <si>
    <t>Table 17: Caseload for Adult Disability Payment by Daily Living and Mobility award levels</t>
  </si>
  <si>
    <t>List of notes</t>
  </si>
  <si>
    <t>This worksheet displays 1 table</t>
  </si>
  <si>
    <t>The notes within this table are referred to in other worksheets of this workbook.</t>
  </si>
  <si>
    <t>Note number</t>
  </si>
  <si>
    <t>Note text</t>
  </si>
  <si>
    <t>[note 1]</t>
  </si>
  <si>
    <t>Figures are rounded for disclosure control and may not sum due to rounding.</t>
  </si>
  <si>
    <t>[note 2]</t>
  </si>
  <si>
    <t>From 21 March 2022, new applications were taken for Adult Disability Payment people who lived in the pilot areas of Dundee City, Na h-Eileanan Siar and Perth and Kinross. The pilot expanded to include Angus, North Lanarkshire and South Lanarkshire on 20 June 2022. It further expanded to include Fife, City of Aberdeen, Aberdeenshire, Moray, North Ayrshire, East Ayrshire and South Ayrshire on 25 July 2022, before launching nationally to all remaining local authorities on 29 August 2022.</t>
  </si>
  <si>
    <t>[note 3]</t>
  </si>
  <si>
    <t>March 2022 only includes the days from March 21 to 31.</t>
  </si>
  <si>
    <t>[note 4]</t>
  </si>
  <si>
    <t>Part 1 applications registered data is presented by month part 1 application was registered.</t>
  </si>
  <si>
    <t>[note 5]</t>
  </si>
  <si>
    <t>Part 2 applications received data is presented by month part 2 application was received.</t>
  </si>
  <si>
    <t>[note 6]</t>
  </si>
  <si>
    <t>The total part 2 applications received does not include a small number of applications that do not have a part 2 application date but that have been processed with a decision associated with them. This is because  withdrawals and denials do not always require the second part of the application to be submitted, for example where an application is from outside of Scotland.</t>
  </si>
  <si>
    <t>[note 7]</t>
  </si>
  <si>
    <t>Processed applications are those where a decision has been made to authorise or deny, or the application is withdrawn by the applicant.</t>
  </si>
  <si>
    <t>[note 8]</t>
  </si>
  <si>
    <t>A small number of cases could not be assigned to a care or mobility award level and are not included in this table, therefore totals may not sum.</t>
  </si>
  <si>
    <t>[note 9]</t>
  </si>
  <si>
    <t>Applications processed data is presented by the month of initial decision rather than month the application was received.</t>
  </si>
  <si>
    <t>[note 10]</t>
  </si>
  <si>
    <t>Definition of 'initial decisions' - comprising of initial awards following completion of a Adult Disability Payment application.</t>
  </si>
  <si>
    <t>[note 11]</t>
  </si>
  <si>
    <t>[c] indicates that figures are suppressed for disclosure control.</t>
  </si>
  <si>
    <t>[note 12]</t>
  </si>
  <si>
    <t>Initial award data is presented by the month of decision rather than month the application was received.</t>
  </si>
  <si>
    <t>[note 13]</t>
  </si>
  <si>
    <t>Due to a small number of applications which are authorised but which have no initial award for daily living or mobility totals will not sum.</t>
  </si>
  <si>
    <t>[note 14]</t>
  </si>
  <si>
    <t>Unknown' includes cases where the Primary Disabling Condition is not recorded, or where it is TBD (to be determined).</t>
  </si>
  <si>
    <t>[note 15]</t>
  </si>
  <si>
    <t>Definition of 'initial Daily Living awards'  - comprising of initial Daily Living award levels following completion of a Adult Disability Payment application.</t>
  </si>
  <si>
    <t>[note 16]</t>
  </si>
  <si>
    <t>Definition of 'initial Mobility awards'  - comprising of initial Mobility award levels following completion of a Adult Disability Payment application.</t>
  </si>
  <si>
    <t>[note 17]</t>
  </si>
  <si>
    <t>Channel relates to how part 1 of the application were registered.</t>
  </si>
  <si>
    <t>[note 18]</t>
  </si>
  <si>
    <t>The category 'Paper applications' now includes figures for applications received by a combined paper part 1 and part 2, as well as those received by separate paper part 1 and part 2 applications. Previously ‘Combined Application Form’ was presented separately and included those applications for which part 1 and part 2 were provided at the same time.</t>
  </si>
  <si>
    <t>[note 19]</t>
  </si>
  <si>
    <t>Other channel includes aggregated figures for Local delivery, In Person and Transferred from DWP</t>
  </si>
  <si>
    <t>[note 20]</t>
  </si>
  <si>
    <t>The age that is used in this table is based on the age of the person when part 1 of the application was received.</t>
  </si>
  <si>
    <t>[note 21]</t>
  </si>
  <si>
    <t>Other includes applications where postcodes did not match to local authority data. Reasons for this may include a) an error in the postcode b) postcode is for a property within a new development and therefore does not link to Local Authority data yet.</t>
  </si>
  <si>
    <t>[note 22]</t>
  </si>
  <si>
    <t>Processing time data is presented by the month of decision rather than month the application was received.</t>
  </si>
  <si>
    <t>[note 23]</t>
  </si>
  <si>
    <t>Processing time is calculated in working days, and public holidays are excluded, even if applications were processed by staff working overtime on these days. Processing time is only calculated for applications that were decided by 31 July 2024.</t>
  </si>
  <si>
    <t>[note 24]</t>
  </si>
  <si>
    <t>Processing times for applicants applying under the special rules for terminal illness have not been included due to not requiring a part 2 date.</t>
  </si>
  <si>
    <t>[note 25]</t>
  </si>
  <si>
    <t>A number of applications where part 1 was registered that had a decision but did not possess a part 2 application date were excluded from this analysis as processing time could not be calculated.</t>
  </si>
  <si>
    <t>[note 26]</t>
  </si>
  <si>
    <t>As a result of note 22 the number of applications in the processing times table is lower than the number of applications shown as processed in other tables.</t>
  </si>
  <si>
    <t>[note 27]</t>
  </si>
  <si>
    <t>Applications that have a re-determination request have been excluded.</t>
  </si>
  <si>
    <t>[note 28]</t>
  </si>
  <si>
    <t>Results with a negative processing time were excluded as erroneous.</t>
  </si>
  <si>
    <t>[note 29]</t>
  </si>
  <si>
    <t>Median average has been used. The median is the middle value of an ordered dataset, or the point at which half of the values are higher and half of the values are lower.</t>
  </si>
  <si>
    <t>[note 30]</t>
  </si>
  <si>
    <t>Payments are issued once applications are processed and a decision is made to authorise the application. Data is presented by the month of a payment being issued rather than month the application was received or the month of decision. Payments are only presented that have been issued by 31 July 2024.</t>
  </si>
  <si>
    <t>[note 31]</t>
  </si>
  <si>
    <t>The total number of payments made is calculated using a payments extract. This extract counts each component of a Adult Disability Payment (e.g. Daily Living and Mobility) as individual payments. It also counts multiple payments made to a client in the same month as separate payments. This could happen for a client where payments are being backdated to the start of their entitlement period (e.g. one Daily Living payment for current entitled month, and one Daily Living payment backdate to entitlement start date).</t>
  </si>
  <si>
    <t>[note 32]</t>
  </si>
  <si>
    <t>The caseload measure counts an individual only once.</t>
  </si>
  <si>
    <t>[note 33]</t>
  </si>
  <si>
    <t>The age that is used in this table is based on the age the person would be on the last day of the specific caseload period.</t>
  </si>
  <si>
    <t>[note 34]</t>
  </si>
  <si>
    <t>Number of re-determinations received includes only those that have been requested by 31 July 2024.</t>
  </si>
  <si>
    <t>[note 35]</t>
  </si>
  <si>
    <t>Number of re-determinations completed includes only those with a re-determination decision date by 31 July 2024.</t>
  </si>
  <si>
    <t>[note 36]</t>
  </si>
  <si>
    <t>The percentage closed within 56 working days is only calculated for re-determinations that were disallowed, allowed, or partially allowed - this figure excludes re-determinations that were invalid.</t>
  </si>
  <si>
    <t>[note 37]</t>
  </si>
  <si>
    <t>Financial Year 2021 - 2022 includes the months March 2022; Financial Year 2024 - 2025 only includes April to July 2024.</t>
  </si>
  <si>
    <t>[note 38]</t>
  </si>
  <si>
    <t>A case transfer is a DWP client who has had their award transferred over to Adult Disability Payment.</t>
  </si>
  <si>
    <t>[note 39]</t>
  </si>
  <si>
    <t>A small number of payments which could not be matched to the core extract have been excluded from the New Applicants, Case Transfer and Local Authority breakdowns</t>
  </si>
  <si>
    <t>[note 40]</t>
  </si>
  <si>
    <t>Payments for Short Term Assistance are not included in this table</t>
  </si>
  <si>
    <t>[note 41]</t>
  </si>
  <si>
    <t>'Other' includes payments where postcodes did not match to local authority data. Reasons for this may include a) an error in the postcode b) postcode is for a property within a new development and therefore does not link to Local Authority data yet.</t>
  </si>
  <si>
    <t>[note 42]</t>
  </si>
  <si>
    <t>The caseload presented in the ADP tables is based on a true point-in-time on the last day of each month to calculate the caseload of that month.</t>
  </si>
  <si>
    <t>[note 43]</t>
  </si>
  <si>
    <t>Figures exclude withdrawn and invalid appeals.</t>
  </si>
  <si>
    <t>[note 44]</t>
  </si>
  <si>
    <t>Number of appeals received includes only those that have been requested by 31 July 2024.</t>
  </si>
  <si>
    <t>[note 45]</t>
  </si>
  <si>
    <t>Data is presented by the month of decision rather than month the appeal was received.</t>
  </si>
  <si>
    <t>[note 46]</t>
  </si>
  <si>
    <t>Number of appeal hearings taking place includes only those with a decision date by 31 July 2024.</t>
  </si>
  <si>
    <t>[note 47]</t>
  </si>
  <si>
    <t>Upheld means upheld in the applicant's favour.</t>
  </si>
  <si>
    <t>[note 48]</t>
  </si>
  <si>
    <t>The months prior to November 2022 were excluded as there were no appeals requested or taking place during those months.</t>
  </si>
  <si>
    <t>[note 49]</t>
  </si>
  <si>
    <t>Financial Year 2022 - 2023 includes the months from November 2022 to March 2023. Financial Year 2024 - 2025 only includes April to July 2024.</t>
  </si>
  <si>
    <t>[note 50]</t>
  </si>
  <si>
    <t>Codes for Special Purposes (U00-U85)' includes Covid 19 and related symptoms</t>
  </si>
  <si>
    <t>[note 51]</t>
  </si>
  <si>
    <t>'Special Codes DWP' includes codes used by the DWP including TIL (terminally ill), TBD (to be determined), NII() and NSI()</t>
  </si>
  <si>
    <t>[note 52]</t>
  </si>
  <si>
    <t>'Unknown' includes a small number of cases that are in the caseload where the Primary Disabling Condition is not recorded</t>
  </si>
  <si>
    <t>[note 53]</t>
  </si>
  <si>
    <t>A small number of cases could not be assigned to a daily living award level and are not included in this table, therefore totals may not sum.</t>
  </si>
  <si>
    <t>[note 54]</t>
  </si>
  <si>
    <t>This is a derived statistic calculated based on identifying all cases who are in receipt of, or have been approved for, a payment in the caseload period, even if they have not been paid yet.  For more information, see the background note of the accompanying publication document.</t>
  </si>
  <si>
    <t>[note 55]</t>
  </si>
  <si>
    <t>In order to identify caseload numbers by award level, the caseload extract was linked to an award level extract. For more information, see the background note of the accompanying publication document.</t>
  </si>
  <si>
    <t>[note 56]</t>
  </si>
  <si>
    <t>The transitional low rate WADLA is a transitional rate for clients transferred from Working Age Disability Living Allowance to Adult Disability Payment </t>
  </si>
  <si>
    <t>[note 57]</t>
  </si>
  <si>
    <t>SRTI Application form or Part 1 only can refer to cases where an SRTI application form has been received or cases where only part 1 of the normal application form has been received</t>
  </si>
  <si>
    <t>[note 58]</t>
  </si>
  <si>
    <t>Social Security Scotland aims to process SRTI applications within 7 working days of the receipt of both a completed application form and a BASRiS form or equivalent</t>
  </si>
  <si>
    <t>[note 59]</t>
  </si>
  <si>
    <t>There can be delays in processing SRTI applications if there is a delay in receiving the BASRiS form or equivalent confirming the eligibility under the special rules</t>
  </si>
  <si>
    <t>[note 60]</t>
  </si>
  <si>
    <t>Duration on caseload only counts the time spent on the Adult Disability Payment caseload</t>
  </si>
  <si>
    <t>[note 61]</t>
  </si>
  <si>
    <t>A small number of cases could not be assigned to a Daily Living or Mobility award level therefore totals may not sum.</t>
  </si>
  <si>
    <t>[note 62]</t>
  </si>
  <si>
    <t>Improvements have been made to the way that we identify the date of the first part of the application being submitted for paper applications. This has led to revisions in the number of part 1 applications in most months.</t>
  </si>
  <si>
    <t>[note 63]</t>
  </si>
  <si>
    <t>Due to a data issue we do not have information on redeterminations or appeals outcomes from April 20 2024. This includes some outcomes which were recorded after April 20 and backdated to previous months.</t>
  </si>
  <si>
    <t>[note 64]</t>
  </si>
  <si>
    <t>A small number of cases have been completed over the last 6 months but were present in the data after 20th April and therefore also don’t have outcomes. This means that the total of completed redeterminations may not be the sum of allowed, disallowed, invalid and out of time redeterminations.</t>
  </si>
  <si>
    <t>[note 65]</t>
  </si>
  <si>
    <t>We have made improvements to the way that we determine the application outcome. Outcomes will no longer reflect changes from redeterminations or reviews and will correctly reflect the first outcome.</t>
  </si>
  <si>
    <t>[note 66]</t>
  </si>
  <si>
    <t>Due to a data extraction issue which arose during April 2024 it is not currently possible to extract the detailed information on the outcomes of appeals that occurred after 20 April 2024. This issue is under review. For more details, see the publication document.</t>
  </si>
  <si>
    <t>[note 67]</t>
  </si>
  <si>
    <t>A dash (-) indicates that the data is not available due to the data extraction issue described in note 64.</t>
  </si>
  <si>
    <t>[note 68]</t>
  </si>
  <si>
    <t>Planned Award Reviews are reviews which take place according to a planned schedule</t>
  </si>
  <si>
    <t>[note 69]</t>
  </si>
  <si>
    <t>Change of Circumstances reviews are triggered when Social Security Scotland becomes aware of a change in the clients circumstances which can affect eligibility</t>
  </si>
  <si>
    <t>[note 70]</t>
  </si>
  <si>
    <t>We are aware of an issue where a small number of Change of Circumstance reviews are being mistakenly categorised as Planned Award Reviews. We will investigate further.</t>
  </si>
  <si>
    <t>[note 71]</t>
  </si>
  <si>
    <t>These figures exclude a small number of reviews for which we have records with an outcome of "unnecessary to review" or "no decision made" as we have determined them to be erroneous</t>
  </si>
  <si>
    <t>[note 72]</t>
  </si>
  <si>
    <t>This table includes all reviews of cases where the client applied directly for Adult Disability Payment</t>
  </si>
  <si>
    <t>[note 73]</t>
  </si>
  <si>
    <t>This table includes all reviews of cases where the client had their case transferred from the Department for Work and Pensions</t>
  </si>
  <si>
    <t>[note 74]</t>
  </si>
  <si>
    <t>The information we use on the review outcome is included in the reviews extract which classifies each completed review as one of "Eligible - Increased", "Eligible - Decreased", "Eligible - No Change" or "Ineligible - Changed"</t>
  </si>
  <si>
    <t>[note 75]</t>
  </si>
  <si>
    <t>The category Decreased includes cases classified as "Eligible - Decreased" and "Ineligible - Changed". Ineligible changes refers to cases where the client has been determined to be ineligible as a part of the review.</t>
  </si>
  <si>
    <t>[note 76]</t>
  </si>
  <si>
    <t>It should be noted that when a client has applied more than once, every application after the first will be incorrectly assigned the part 2 date of the first application. This means that the higher processing times categories e.g. 141 or more working days are going to be disproportionately affected. Therefore caution must be applied when looking at these figures. This issue is under review.</t>
  </si>
  <si>
    <t>Table 1: Adult Disability Payment New Applicants - Application numbers and initial decisions by month [note 1] [note 2] [note 3] [note 4] [note 5] [note 6] [note 7] [note 8] [note 9] [note 10]</t>
  </si>
  <si>
    <t>This worksheet contains 1 table.</t>
  </si>
  <si>
    <t>Banded rows are used in this table. To remove them, highlight the table, go to the Design tab and uncheck the banded rows box.</t>
  </si>
  <si>
    <t>Notes are located below the table beginning in cell A47 and in the notes sheet of this document.</t>
  </si>
  <si>
    <t>Some rows between tables are left blank in this sheet to improve readability.</t>
  </si>
  <si>
    <t>Month</t>
  </si>
  <si>
    <t>Total part 1 applications registered</t>
  </si>
  <si>
    <t>Percentage of total part 1 applications registered</t>
  </si>
  <si>
    <t>Total part 2 applications received</t>
  </si>
  <si>
    <t>Percentage of total part 2 applications received</t>
  </si>
  <si>
    <t>Total applications processed</t>
  </si>
  <si>
    <t>Authorised applications</t>
  </si>
  <si>
    <t>Denied applications</t>
  </si>
  <si>
    <t>Withdrawn applications</t>
  </si>
  <si>
    <t>Percentage of processed applications authorised</t>
  </si>
  <si>
    <t>Percentage of processed applications denied</t>
  </si>
  <si>
    <t>Percentage of processed applications withdrawn</t>
  </si>
  <si>
    <t>Total</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</si>
  <si>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</si>
  <si>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</si>
  <si>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</si>
  <si>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</si>
  <si>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</si>
  <si>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</si>
  <si>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</si>
  <si>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</si>
  <si>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</si>
  <si>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</si>
  <si>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</si>
  <si>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</si>
  <si>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</si>
  <si>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</si>
  <si>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</si>
  <si>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</si>
  <si>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</si>
  <si>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</si>
  <si>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</si>
  <si>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</si>
  <si>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</si>
  <si>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</si>
  <si>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</si>
  <si>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</si>
  <si>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</si>
  <si>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</si>
  <si>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</si>
  <si>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</si>
  <si>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</si>
  <si>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</si>
  <si>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</si>
  <si>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October 2024</t>
  </si>
  <si>
    <t>November 2024</t>
  </si>
  <si>
    <t>December 2024</t>
  </si>
  <si>
    <t>January 2025</t>
  </si>
  <si>
    <t>Financial Year  2021 - 2022</t>
  </si>
  <si>
    <t>Financial Year  2022 - 2023</t>
  </si>
  <si>
    <t>Financial Year  2023 - 2024</t>
  </si>
  <si>
    <t>Financial Year  2024 - 2025</t>
  </si>
  <si>
    <t>[c]</t>
  </si>
  <si>
    <t>Table 2: Adult Disability Payment New Applicants - Initial awards by award type [note 1] [note 2] [note 3] [note 10] [note 11]</t>
  </si>
  <si>
    <t>Daily Living only</t>
  </si>
  <si>
    <t>Mobility only</t>
  </si>
  <si>
    <t>Both Daily Living and Mobility</t>
  </si>
  <si>
    <t>Percent receiving Daily Living only</t>
  </si>
  <si>
    <t>Percent receiving Mobility only</t>
  </si>
  <si>
    <t>Percent receiving both Daily Living and Mobility</t>
  </si>
  <si>
    <t>Table 3: Adult Disability Payment New Applicants - Initial Daily Living awards by level [note 1] [note 2] [note 3] [note 10] [note 11] [note 12]</t>
  </si>
  <si>
    <t>Enhanced</t>
  </si>
  <si>
    <t>Standard</t>
  </si>
  <si>
    <t>Percentage Enhanced</t>
  </si>
  <si>
    <t>Percentage Standard</t>
  </si>
  <si>
    <t>Table 4: Adult Disability Payment New Applicants - Initial Mobility awards by level [note 1] [note 2] [note 3] [note 10] [note 11] [note 12]</t>
  </si>
  <si>
    <t>Table 5: Adult Disability Payment New Applicants - Application numbers and initial decisions by disability condition [note 1] [note 2] [note 3] [note 4] [note 5] [note 6] [note 7] [note 8] [note 9] [note 10]</t>
  </si>
  <si>
    <t>Notes are located below the table beginning in cell A30 and in the notes sheet of this document.</t>
  </si>
  <si>
    <t>Condition Category</t>
  </si>
  <si>
    <t>Certain Infectious and Parasitic Diseases (A00-B99)</t>
  </si>
  <si>
    <t>Neoplasms (C00-D48)</t>
  </si>
  <si>
    <t>Diseases of the Blood and Blood-forming organs and certain disorders involving the immune mechanism (D50-D99)</t>
  </si>
  <si>
    <t>Endocrine, Nutritional and Metabolic Diseases (E00-E90)</t>
  </si>
  <si>
    <t>Mental and Behavioural Disorders (F00-F99)</t>
  </si>
  <si>
    <t>Diseases of the Nervous System (G00-G99)</t>
  </si>
  <si>
    <t>Diseases of the Eye and Adnexa (H00-H59)</t>
  </si>
  <si>
    <t>Diseases of the Ear and Mastoid Process (H60-H95)</t>
  </si>
  <si>
    <t>Diseases of the Circulatory System (I00-I99)</t>
  </si>
  <si>
    <t>Diseases of the Respiratory System (J00-J99)</t>
  </si>
  <si>
    <t>Diseases of the Digestive System (K00-K93)</t>
  </si>
  <si>
    <t>Diseases of the Skin and Subcutaneous Tissue (L00-L99)</t>
  </si>
  <si>
    <t>Diseases of the Musculoskeletal System and Connective Tissue (M00-M99)</t>
  </si>
  <si>
    <t>Diseases of the Genitourinary System (N00-N99)</t>
  </si>
  <si>
    <t>Certain Conditions Originating in the Perinatal Period(P00-P96)</t>
  </si>
  <si>
    <t>Congenital Malformations, Deformations and Chromosomal Abnormalities (Q00-Q99)</t>
  </si>
  <si>
    <t>Symptoms, Signs and Abnormal Clinical and Laboratory findings, not elsewhere classified (R00-R99)</t>
  </si>
  <si>
    <t>Injury, Poisoning and certain other consequences of external causes (S00-T98)</t>
  </si>
  <si>
    <t>Factors Influencing Health Status and Contact with Health Services (Z00-Z99)</t>
  </si>
  <si>
    <t>Codes for Special Purposes (U00-U85)</t>
  </si>
  <si>
    <t>Special Codes DWP</t>
  </si>
  <si>
    <t>Unknown</t>
  </si>
  <si>
    <t>Table 6: Applications for Adult Disability Payment by channel by month [note 1] [note 2] [note 3] [note 10] [note 14] [note 15] [note 16]</t>
  </si>
  <si>
    <t>Online applications</t>
  </si>
  <si>
    <t>Phone applications</t>
  </si>
  <si>
    <t>Paper applications</t>
  </si>
  <si>
    <t>Other channel</t>
  </si>
  <si>
    <t>Percentage of online applications</t>
  </si>
  <si>
    <t>Percentage of phone applications</t>
  </si>
  <si>
    <t>Percentage of paper applications</t>
  </si>
  <si>
    <t>Percentage of other applications</t>
  </si>
  <si>
    <t>Notes are located below the table beginning in cell A16 and in the notes sheet of this document.</t>
  </si>
  <si>
    <t>Age band</t>
  </si>
  <si>
    <t>Total applications received</t>
  </si>
  <si>
    <t>Percentage of total applications received</t>
  </si>
  <si>
    <t>0-15</t>
  </si>
  <si>
    <t>16-18</t>
  </si>
  <si>
    <t>19-24</t>
  </si>
  <si>
    <t>25-34</t>
  </si>
  <si>
    <t>35-44</t>
  </si>
  <si>
    <t>45-54</t>
  </si>
  <si>
    <t>55-64</t>
  </si>
  <si>
    <t>65+</t>
  </si>
  <si>
    <t>Notes are located below the table beginning in cell A41 and in the notes sheet of this document.</t>
  </si>
  <si>
    <t>Local authority</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</si>
  <si>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</si>
  <si>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</si>
  <si>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</si>
  <si>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</si>
  <si>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</si>
  <si>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</si>
  <si>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</si>
  <si>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</si>
  <si>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</si>
  <si>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</si>
  <si>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</si>
  <si>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</si>
  <si>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</si>
  <si>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</si>
  <si>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</si>
  <si>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</si>
  <si>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</si>
  <si>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</si>
  <si>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</si>
  <si>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</si>
  <si>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</si>
  <si>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</si>
  <si>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</si>
  <si>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</si>
  <si>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</si>
  <si>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</si>
  <si>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</si>
  <si>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</si>
  <si>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</si>
  <si>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</si>
  <si>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</si>
  <si>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</si>
  <si>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Other</t>
  </si>
  <si>
    <t>Table 9: Number of Decisions by Processing Time [note 1] [note 2] [note 10] [note 19] [note 20] [note 21] [note 22] [note 23] [note 24] [note 25] [note 26]</t>
  </si>
  <si>
    <t>This worksheet contains 2 tables.</t>
  </si>
  <si>
    <t>Banded rows are used in these tables. To remove them, highlight the table, go to the Design tab and uncheck the banded rows box.</t>
  </si>
  <si>
    <t>Notes are located below the tables beginning in cell A91 and in the notes sheet of this document.</t>
  </si>
  <si>
    <t>Processing time by month</t>
  </si>
  <si>
    <t>Total applications processed where a part 2 application date is available</t>
  </si>
  <si>
    <t>Applications processed in 0-20 working days</t>
  </si>
  <si>
    <t>Applications processed in 21-40 working days</t>
  </si>
  <si>
    <t>Applications processed in 41-60 working days</t>
  </si>
  <si>
    <t>Applications processed in 61-80 working days</t>
  </si>
  <si>
    <t>Applications processed in 81-100 working days</t>
  </si>
  <si>
    <t>Applications processed in 101-120 working days</t>
  </si>
  <si>
    <t>Applications processed in 121-140 working days</t>
  </si>
  <si>
    <t>Applications processed in 141 or more working days</t>
  </si>
  <si>
    <t>Median Average Processing Time in working days</t>
  </si>
  <si>
    <t>Table 9a: Number of decisions by processing time</t>
  </si>
  <si>
    <t>Proportion of applications processed within 20 working days (within 1 month)</t>
  </si>
  <si>
    <t>Proportion of applications processed within 40 working days (within 2 months)</t>
  </si>
  <si>
    <t>Proportion of applications processed within 60 working days (within 3 months)</t>
  </si>
  <si>
    <t>Proportion of applications processed within 80 working days (within 4 months)</t>
  </si>
  <si>
    <t>Proportion of applications processed within 100 working days (within 5 months)</t>
  </si>
  <si>
    <t>Proportion of applications processed within 120 working days (within 6 months)</t>
  </si>
  <si>
    <t>Proportion of applications processed within 140 working days (within 7 months)</t>
  </si>
  <si>
    <t>Proportion of applications processed in 141 or more working days</t>
  </si>
  <si>
    <t>n/a</t>
  </si>
  <si>
    <t>Table 9b: Proportion of decisions completed within each time band</t>
  </si>
  <si>
    <t>Table 10: Number of Special Rules Decisions by Processing Time [note 1] [note 2] [note 10] [note 19] [note 20] [note 21] [note 24] [note 25] [note 26] [note 54] [note 55] [note 56]</t>
  </si>
  <si>
    <t>Notes are located below the table beginning in cell A52 and in the notes sheet of this document.</t>
  </si>
  <si>
    <t>Median average processing time in working days</t>
  </si>
  <si>
    <t>SRTI Application form or Part 1 only</t>
  </si>
  <si>
    <t>With Part 2</t>
  </si>
  <si>
    <t>Percentage of Total Applications Processed</t>
  </si>
  <si>
    <t>SRTI Application form or Part 1 only percentage</t>
  </si>
  <si>
    <t>With Part 2 percentage</t>
  </si>
  <si>
    <t>Table 11: Adult Disability Payment payments [note 1] [note 2] [note 10] [note 27] [note 28] [note 36] [note 37]</t>
  </si>
  <si>
    <t>Notes are located below the table beginning in cell A127 and in the notes sheet of this document.</t>
  </si>
  <si>
    <t>Type of client</t>
  </si>
  <si>
    <t>Total number of payments</t>
  </si>
  <si>
    <t>Number of Daily Living payments</t>
  </si>
  <si>
    <t>Number of Mobility payments</t>
  </si>
  <si>
    <t>Total value of payments</t>
  </si>
  <si>
    <t>Value of Daily Living payments</t>
  </si>
  <si>
    <t>Value of Mobility</t>
  </si>
  <si>
    <t>Percentage of Daily Living payments value</t>
  </si>
  <si>
    <t>Percentage of Mobility payments value</t>
  </si>
  <si>
    <t>Number of mobility payments which are for Accessible Vehicles and Equipment Scheme</t>
  </si>
  <si>
    <t>Value of mobility payments which are for Accessible Vehicles and Equipment Scheme</t>
  </si>
  <si>
    <t>All</t>
  </si>
  <si>
    <t>New Applicants</t>
  </si>
  <si>
    <t>Case Transfers</t>
  </si>
  <si>
    <t>Argyll and Bute</t>
  </si>
  <si>
    <t>Dumfries and Galloway</t>
  </si>
  <si>
    <t>Perth and Kinross</t>
  </si>
  <si>
    <t>Table 13: Number of individual Adult Disability Payment clients paid by financial year [note 1] [note 2] [note 3] [note 4] [note 5]</t>
  </si>
  <si>
    <t>Notes are located below the table beginning in cell A11 and in the notes sheet of this document.</t>
  </si>
  <si>
    <t>Year of Payment [note 1][note 2]</t>
  </si>
  <si>
    <t>Number of individual clients paid [note 3][note 4]</t>
  </si>
  <si>
    <t>Financial Year 2022-23</t>
  </si>
  <si>
    <t>Financial Year 2023-24</t>
  </si>
  <si>
    <t>Financial Year 2024-25</t>
  </si>
  <si>
    <t>Table 14: Caseload for Adult Disability Payment by month and financial year [note 1] [note 10] [note 29] [note 35] [note 39] [note 58]</t>
  </si>
  <si>
    <t>Notes are located below the table beginning in cell A112 and in the notes sheet of this document.</t>
  </si>
  <si>
    <t>Caseload</t>
  </si>
  <si>
    <t>Number in receipt of Daily Living Award only</t>
  </si>
  <si>
    <t>Number in receipt of Mobility award only</t>
  </si>
  <si>
    <t>Number in receipt of both Daily Living and Mobility award</t>
  </si>
  <si>
    <t>Percent Daily Living Award only</t>
  </si>
  <si>
    <t>Percent Mobility award only</t>
  </si>
  <si>
    <t>Percent both Daily Living and Mobility award</t>
  </si>
  <si>
    <t>Number in receipt of mobility award who receive Accessible Vehicles and Equipment payment</t>
  </si>
  <si>
    <t>Proportion in receipt of Mobility award who receive Accessible Vehicles and Equipment payment</t>
  </si>
  <si>
    <t>Table 15: Caseload for Adult Disability Payment by Daily Living award level [note 1] [note 39] [note 50] [note 51] [note 52] [note 53]</t>
  </si>
  <si>
    <t>Number on Enhanced Daily Living</t>
  </si>
  <si>
    <t>Number on Standard Daily Living</t>
  </si>
  <si>
    <t>Number on transitional Daily Living</t>
  </si>
  <si>
    <t>Number not awarded</t>
  </si>
  <si>
    <t>Percentage Enhanced Daily Living</t>
  </si>
  <si>
    <t>Percentage Standard Daily Living</t>
  </si>
  <si>
    <t>Percentage transitional Daily Living</t>
  </si>
  <si>
    <t>Percentage not awarded</t>
  </si>
  <si>
    <t>Table 16: Caseload for Adult Disability Payment by Mobility award level [note 1] [note 39] [note 50] [note 51] [note 52] [note 53]</t>
  </si>
  <si>
    <t>Number on Enhanced Mobility</t>
  </si>
  <si>
    <t>Number on Standard Mobility</t>
  </si>
  <si>
    <t>Percentage Enhanced Mobility</t>
  </si>
  <si>
    <t>Percentage Standard Mobility</t>
  </si>
  <si>
    <t>Table 17: Caseload for Adult Disability Payment by Daily Living and Mobility award levels [note 1] [note 39] [note 50] [note 51] [note 52] [note 53]</t>
  </si>
  <si>
    <t>Caseload [note 2] [note 3] [note 4] [note 5]</t>
  </si>
  <si>
    <t>Mobility Enhanced - Daily Living Enhanced</t>
  </si>
  <si>
    <t>Mobility Enhanced - Daily Living Standard</t>
  </si>
  <si>
    <t>Mobility Enhanced - Daily Living Transitional</t>
  </si>
  <si>
    <t>Mobility Enhanced - Daily Living Not Awarded</t>
  </si>
  <si>
    <t>Mobility Standard - Daily Living Enhanced</t>
  </si>
  <si>
    <t>Mobility Standard - Daily Living Standard</t>
  </si>
  <si>
    <t>Mobility Standard - Daily Living Transitional</t>
  </si>
  <si>
    <t>Mobility Not Awarded - Daily Living Enhanced</t>
  </si>
  <si>
    <t>Mobility Not Awarded - Daily Living Standard</t>
  </si>
  <si>
    <t>Mobility Not Awarded - Daily Living Transitional</t>
  </si>
  <si>
    <t>Notes are located below the table beginning in cell A15 and in the notes sheet of this document.</t>
  </si>
  <si>
    <t>Percentage of caseload</t>
  </si>
  <si>
    <t>Notes are located below the tables beginning in cell A46 and in the notes sheet of this document.</t>
  </si>
  <si>
    <t>Condition Category [note 5] [note 6]</t>
  </si>
  <si>
    <t>Total number of people in receipt</t>
  </si>
  <si>
    <t>Percentage of people in receipt</t>
  </si>
  <si>
    <t>Table 19a: Caseload by ICD10 Category and Award Type</t>
  </si>
  <si>
    <t>Total Mental and Behavioural Disorders (F00-F99)</t>
  </si>
  <si>
    <t>Mood Disorders (F30-F39)</t>
  </si>
  <si>
    <t>Neurotic, stress-related and somatoform disorders (F40-F48)</t>
  </si>
  <si>
    <t>Autism and other developmental disorders (F80-F84)</t>
  </si>
  <si>
    <t>Other Mental and Behavioural Disorders</t>
  </si>
  <si>
    <t>Total Diseases of the Respiratory System (J00-J99)</t>
  </si>
  <si>
    <t>Respiratory diseases (J00-J47)</t>
  </si>
  <si>
    <t>Other Diseases of the Respiratory System</t>
  </si>
  <si>
    <t>Total Diseases of the Musculoskeletal System and Connective Tissue (M00-M99)</t>
  </si>
  <si>
    <t>Joint disorders (M00-M25)</t>
  </si>
  <si>
    <t>Spinal disorders (M40-M79)</t>
  </si>
  <si>
    <t>Other Diseases of the Musculoskeletal System and Connective Tissue</t>
  </si>
  <si>
    <t>Table 19b: Caseload by ICD10 Condition and Award Type</t>
  </si>
  <si>
    <t>Notes are located below the tables beginning in cell A115 and in the notes sheet of this document.</t>
  </si>
  <si>
    <t>Daily Living Enhanced</t>
  </si>
  <si>
    <t>Daily Living Standard</t>
  </si>
  <si>
    <t>Daily Living Transitional</t>
  </si>
  <si>
    <t>Daily Living not awarded</t>
  </si>
  <si>
    <t>Percentage Transitional</t>
  </si>
  <si>
    <t>Table 20a: Caseload by ICD10 Category and Award Type</t>
  </si>
  <si>
    <t>Table 20b: Caseload by ICD10 Condition and Award Type</t>
  </si>
  <si>
    <t>Number on higher mobility</t>
  </si>
  <si>
    <t>Number on lower mobility</t>
  </si>
  <si>
    <t>Percentage higher mobility</t>
  </si>
  <si>
    <t>Percentage lower mobility</t>
  </si>
  <si>
    <t>Table 21a: Caseload by ICD10 Category and Award Type</t>
  </si>
  <si>
    <t>Table 21b: Caseload by ICD10 Condition and Award Type</t>
  </si>
  <si>
    <t>Notes are located below the table beginning in cell A10 and in the notes sheet of this document.</t>
  </si>
  <si>
    <t>Special Rules for the Terminally Ill (SRTI)</t>
  </si>
  <si>
    <t>Non-SRTI</t>
  </si>
  <si>
    <t>Duration on Caseload</t>
  </si>
  <si>
    <t>Up to three months</t>
  </si>
  <si>
    <t>3 months up to 6 months</t>
  </si>
  <si>
    <t>6 months and up to 1 year</t>
  </si>
  <si>
    <t>1 year and up to 2 year</t>
  </si>
  <si>
    <t>2 year and up to 3 year</t>
  </si>
  <si>
    <t>3 years and up to 4 years</t>
  </si>
  <si>
    <t>4 years and up to 5 years</t>
  </si>
  <si>
    <t>5 years and over</t>
  </si>
  <si>
    <t>Local Authority</t>
  </si>
  <si>
    <t>Notes are located below the table beginning in cell A109 and in the notes sheet of this document.</t>
  </si>
  <si>
    <t>Review Type</t>
  </si>
  <si>
    <t>Total Reviews Completed</t>
  </si>
  <si>
    <t>Decreased</t>
  </si>
  <si>
    <t>Increased</t>
  </si>
  <si>
    <t>No Change</t>
  </si>
  <si>
    <t>Percent Decreased</t>
  </si>
  <si>
    <t>Percent Increased</t>
  </si>
  <si>
    <t>Percent No Change</t>
  </si>
  <si>
    <t>Planned Award Review</t>
  </si>
  <si>
    <t>Change of Circumstance</t>
  </si>
  <si>
    <t>Percentage of value of total payments</t>
  </si>
  <si>
    <t>Number of payments made in Financial Year 2022-23</t>
  </si>
  <si>
    <t>Value of payments made in Financial Year 2022-23</t>
  </si>
  <si>
    <t>Number of payments made in Financial Year 2023-24</t>
  </si>
  <si>
    <t>Value of payments made in Financial Year 2023-24</t>
  </si>
  <si>
    <t>Number of payments made in Financial Year 2024-25</t>
  </si>
  <si>
    <t>Value of payments made in Financial Year 2024-25</t>
  </si>
  <si>
    <t>Financial Year 2021 - 2022</t>
  </si>
  <si>
    <t>Financial Year 2022 - 2023</t>
  </si>
  <si>
    <t>Financial Year 2023 - 2024</t>
  </si>
  <si>
    <t>Financial Year 2024 - 2025</t>
  </si>
  <si>
    <t>Mobility Standard - Daily Living Not Awarded</t>
  </si>
  <si>
    <t>-</t>
  </si>
  <si>
    <t>Table 25: Re-determinations for Adult Disability Payment [note 1] [note 10] [note 31] [note 32] [note 33] [note 34] [note 35] [note 60] [note 61] [note 62] [note 77] [note 78]</t>
  </si>
  <si>
    <t>Notes are located below the table beginning in cell A121 and in the notes sheet of this document.</t>
  </si>
  <si>
    <t>Number of re-determinations received</t>
  </si>
  <si>
    <t>Re-determinations completed</t>
  </si>
  <si>
    <t>Completed re-determinations which are disallowed</t>
  </si>
  <si>
    <t>Completed re-determinations which are allowed or partially allowed</t>
  </si>
  <si>
    <t>Completed re-determinations which are invalid</t>
  </si>
  <si>
    <t>Exceeded redetermination deadline - appeal lodged</t>
  </si>
  <si>
    <t>Percentage of completed re-determinations which are disallowed</t>
  </si>
  <si>
    <t>Percentage of completed re-determinations which are allowed or partially allowed</t>
  </si>
  <si>
    <t>Percentage of completed re-determinations which are invalid</t>
  </si>
  <si>
    <t>Percentage exceeded redetermination deadline - appeal lodged</t>
  </si>
  <si>
    <t>Percentage of re-determinations closed within 56 days</t>
  </si>
  <si>
    <t>Financial Year 2022-2023</t>
  </si>
  <si>
    <t>Financial Year 2023-2024</t>
  </si>
  <si>
    <t>Financial Year 2024-2025</t>
  </si>
  <si>
    <t>[note 77]</t>
  </si>
  <si>
    <t>There is a known limitation in the calculation of the re-determinations rate measures that is now impacting reporting. As a result, the measures “re-determinations as a percentage of application decisions made” and “re-determinations which are allowed or partially allowed as a percentage of all decisions processed" can longer be considered fit for purpose and have been removed until further options can be explored. For more details, see About the data in the accompanying publication document.</t>
  </si>
  <si>
    <t>[note 78]</t>
  </si>
  <si>
    <t>Percentage of appeals not upheld</t>
  </si>
  <si>
    <t>Percentage of appeals upheld</t>
  </si>
  <si>
    <t>Appeals not upheld</t>
  </si>
  <si>
    <t>Appeals upheld</t>
  </si>
  <si>
    <t>Appeal hearings taking place</t>
  </si>
  <si>
    <t>Number of appeals received</t>
  </si>
  <si>
    <t>Notes are located below the table beginning in cell A38 and in the notes sheet of this document.</t>
  </si>
  <si>
    <t>Table 26: Appeals for Adult Disability Payment [note 1] [note 2] [note 10] [note 40] [note 41] [note 42] [note 43] [note 44] [note 45] [note 46] [note 47] [note 48]</t>
  </si>
  <si>
    <t xml:space="preserve">Due to a known limitation that is now impacting reporting, re-determination rate measures are no longer fit for purpose and have therefore been removed from this table until further options can be explored. For further details, please see [note 77]. </t>
  </si>
  <si>
    <t>Adult Disability Payment from 21 March 2022 to 31 January 2025</t>
  </si>
  <si>
    <t>Table 7: Applications for Adult Disability Payment by age to 31 January 2025</t>
  </si>
  <si>
    <t>Table 8: Applications and Initial decisions for Adult Disability Payment by Local Authority to 31 January 2025</t>
  </si>
  <si>
    <t>Table 12: Adult Disability Payments by Local Authority to 31 January 2025</t>
  </si>
  <si>
    <t>Table 18: Caseload for Adult Disability Payment by age at 31 January 2025</t>
  </si>
  <si>
    <t>Table 19: Caseload for Adult Disability Payment by Disability Condition and Award Type at 31 January 2025</t>
  </si>
  <si>
    <t>Table 20: Caseload for Adult Disability Payment by Disability Condition and Daily Living Award Level at 31 January 2025</t>
  </si>
  <si>
    <t>Table 21: Caseload for Adult Disability Payment by Disability Condition and Mobility Award Level at 31 January 2025</t>
  </si>
  <si>
    <t>Table 22: Number of adults in receipt of Adult Disability Payment (caseload) by special rules status at 31 January 2025</t>
  </si>
  <si>
    <t>Table 23: Caseload for Adult Disability Payment by Duration on caseload at 31 January 2025</t>
  </si>
  <si>
    <t>Table 24: Caseload for Adult Disability Payment by Local Authority at 31 January 2025</t>
  </si>
  <si>
    <t>Table 27: Reviews for Adult Disability Payment by outcome at 31 January 2025</t>
  </si>
  <si>
    <t>Table 28: Reviews for new applicants to Adult Disability Payment by outcome at 31 January 2025</t>
  </si>
  <si>
    <t>Table 29: Reviews for case transfers Adult Disability Payment by outcome at 31 January 2025</t>
  </si>
  <si>
    <t>Table 7: Applications for Adult Disability Payment by age to 31 January 2025 [note 1] [note 2] [note 3] [note 10] [note 17]</t>
  </si>
  <si>
    <t>Table 8: Applications and Initial decisions for Adult Disability Payment by Local Authority to 31 January 2025 [note 1] [note 2] [note 7] [note 9] [note 10] [note 18]</t>
  </si>
  <si>
    <t>Table 12: Adult Disability Payments by Local Authority to 31 January 2025 [note 1] [note 2] [note 27] [note 37] [note 38]</t>
  </si>
  <si>
    <t>Table 18: Caseload for Adult Disability Payment by age at 31 January 2025 [note 1] [note 20] [note 29] [note 39]</t>
  </si>
  <si>
    <t>Table 19: Caseload for Adult Disability Payment by Disability Condition and Award Type at 31 January 2025 [note 1] [note 2] [note 3] [note 4] [note 5] [note 6] [note 7]</t>
  </si>
  <si>
    <t>Table 20: Caseload for Adult Disability Payment by Disability Condition and Daily Living Award Level at 31 January 2025 [note 1] [note 2] [note 3] [note 4] [note 5] [note 6] [note 7]</t>
  </si>
  <si>
    <t>Table 21: Caseload for Adult Disability Payment by Disability Condition and Mobility Award Level at 31 January 2025 [note 1] [note 2] [note 3] [note 4] [note 5] [note 6] [note 7]</t>
  </si>
  <si>
    <t>Table 22: Number of adults in receipt of Adult Disability Payment (caseload) by special rules status at 31 January 2025 [note 1] [note 29] [note 39]</t>
  </si>
  <si>
    <t>Table 23: Caseload for Adult Disability Payment by Duration on caseload at 31 January 2025 [note 1] [note 2] [note 39] [note 57]</t>
  </si>
  <si>
    <t>Table 24: Caseload for Adult Disability Payment by Local Authority at 31 January 2025 [note 1] [note 2] [note 29] [note 39]</t>
  </si>
  <si>
    <t>Table 27: Reviews for Adult Disability Payment by outcome at 31 January 2025 [note 1] [note 10] [note 35] [note 66] [note 67] [note 68] [note 69] [note 72] [note 73]</t>
  </si>
  <si>
    <t>Table 28: Reviews for new applicants to Adult Disability Payment by outcome at 31 January 2025 [note 1] [note 10] [note 35] [note 66] [note 67] [note 68] [note 69] [note 70] [note 72] [note 73]</t>
  </si>
  <si>
    <t>Table 29: Reviews for case transfers Adult Disability Payment by outcome at 31 January 2025 [note 1] [note 10] [note 35] [note 66] [note 67] [note 68] [note 69] [note 71] [note 72] [note 73]</t>
  </si>
  <si>
    <t>It is possible for a client to raise more than one re-determination, for example if a client had a re-determination on both the initial application and subsequently on a review. At present, only the latest one of these is counted in this table. As the impact is relatively small (approximately 300 cases compared to over 30,000 re-determinations received) a decision has been made continue publishing the tables whilst the investigation continues. However caution should be applied when interpreting this table until the underlying issues have been fully assessed.</t>
  </si>
  <si>
    <t>T25 Redeterminations</t>
  </si>
  <si>
    <t>Table 25: Re-determinations for Adult Disability Payment</t>
  </si>
  <si>
    <t>T26 Appeals</t>
  </si>
  <si>
    <t>Table 26: Appeals for Adult Disability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</si>
</sst>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quot;£&quot;#,##0"/>
  </numFmts>
  <fonts count="11" x14ac:knownFonts="1">
    <font>
      <sz val="12"/>
      <color rgb="FF000000"/>
      <name val="Calibri"/>
    </font>
    <font>
      <b/>
      <sz val="16"/>
      <color rgb="FF000000"/>
      <name val="Calibri"/>
    </font>
    <font>
      <u/>
      <sz val="12"/>
      <color rgb="FF0000FF"/>
      <name val="Calibri"/>
    </font>
    <font>
      <b/>
      <sz val="15"/>
      <color rgb="FF000000"/>
      <name val="Calibri"/>
    </font>
    <font>
      <b/>
      <sz val="12"/>
      <color rgb="FF000000"/>
      <name val="Calibri"/>
    </font>
    <font>
      <sz val="12"/>
      <color rgb="FF000000"/>
      <name val="Calibri"/>
      <family val="2"/>
    </font>
    <font>
      <b/>
      <sz val="12"/>
      <color rgb="FF000000"/>
      <name val="Calibri"/>
      <family val="2"/>
    </font>
    <font>
      <sz val="8"/>
      <name val="Calibri"/>
    </font>
    <font>
      <sz val="12"/>
      <color rgb="FF000000"/>
      <name val="Calibri"/>
    </font>
    <font>
      <b/>
      <sz val="12"/>
      <name val="Calibri"/>
      <family val="2"/>
    </font>
    <font>
      <u/>
      <sz val="12"/>
      <color theme="10"/>
      <name val="Calibri"/>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3">
    <xf numFmtId="0" fontId="0" fillId="0" borderId="0"/>
    <xf numFmtId="9" fontId="8" fillId="0" borderId="0" applyFont="0" applyFill="0" applyBorder="0" applyAlignment="0" applyProtection="0"/>
    <xf numFmtId="0" fontId="10" fillId="0" borderId="0" applyNumberFormat="0" applyFill="0" applyBorder="0" applyAlignment="0" applyProtection="0"/>
  </cellStyleXfs>
  <cellXfs count="118">
    <xf numFmtId="0" fontId="0" fillId="0" borderId="0" xfId="0"/>
    <xf numFmtId="0" fontId="1" fillId="0" borderId="0" xfId="0" applyFont="1"/>
    <xf numFmtId="0" fontId="3" fillId="0" borderId="0" xfId="0" applyFont="1"/>
    <xf numFmtId="0" fontId="0" fillId="0" borderId="0" xfId="0" applyAlignment="1">
      <alignment horizontal="center" wrapText="1"/>
    </xf>
    <xf numFmtId="164" fontId="0" fillId="0" borderId="0" xfId="0" applyNumberFormat="1" applyAlignment="1">
      <alignment horizontal="right"/>
    </xf>
    <xf numFmtId="165" fontId="0" fillId="0" borderId="0" xfId="0" applyNumberFormat="1" applyAlignment="1">
      <alignment horizontal="right"/>
    </xf>
    <xf numFmtId="164" fontId="4" fillId="0" borderId="0" xfId="0" applyNumberFormat="1" applyFont="1" applyAlignment="1">
      <alignment horizontal="right"/>
    </xf>
    <xf numFmtId="165" fontId="4" fillId="0" borderId="0" xfId="0" applyNumberFormat="1" applyFont="1" applyAlignment="1">
      <alignment horizontal="right"/>
    </xf>
    <xf numFmtId="0" fontId="4" fillId="0" borderId="0" xfId="0" applyFont="1"/>
    <xf numFmtId="166" fontId="0" fillId="0" borderId="0" xfId="0" applyNumberFormat="1" applyAlignment="1">
      <alignment horizontal="right"/>
    </xf>
    <xf numFmtId="166" fontId="4" fillId="0" borderId="0" xfId="0" applyNumberFormat="1" applyFont="1" applyAlignment="1">
      <alignment horizontal="right"/>
    </xf>
    <xf numFmtId="0" fontId="5" fillId="0" borderId="1" xfId="0" applyFont="1" applyBorder="1" applyAlignment="1">
      <alignment horizontal="center" wrapText="1"/>
    </xf>
    <xf numFmtId="0" fontId="5" fillId="0" borderId="0" xfId="0" applyFont="1" applyAlignment="1">
      <alignment horizontal="center" wrapText="1"/>
    </xf>
    <xf numFmtId="167" fontId="5" fillId="0" borderId="1" xfId="0" applyNumberFormat="1" applyFont="1" applyBorder="1" applyAlignment="1">
      <alignment horizontal="center" wrapText="1"/>
    </xf>
    <xf numFmtId="0" fontId="0" fillId="0" borderId="2" xfId="0" applyBorder="1" applyAlignment="1">
      <alignment horizontal="center" wrapText="1"/>
    </xf>
    <xf numFmtId="0" fontId="4" fillId="0" borderId="1" xfId="0" applyFont="1" applyBorder="1"/>
    <xf numFmtId="0" fontId="0" fillId="0" borderId="3" xfId="0" applyBorder="1"/>
    <xf numFmtId="0" fontId="4" fillId="0" borderId="3" xfId="0" applyFont="1" applyBorder="1"/>
    <xf numFmtId="0" fontId="4" fillId="0" borderId="4" xfId="0" applyFont="1" applyBorder="1"/>
    <xf numFmtId="165" fontId="4" fillId="0" borderId="1" xfId="0" applyNumberFormat="1" applyFont="1" applyBorder="1" applyAlignment="1">
      <alignment horizontal="right"/>
    </xf>
    <xf numFmtId="165" fontId="0" fillId="0" borderId="3" xfId="0" applyNumberFormat="1" applyBorder="1" applyAlignment="1">
      <alignment horizontal="right"/>
    </xf>
    <xf numFmtId="165" fontId="4" fillId="0" borderId="3" xfId="0" applyNumberFormat="1" applyFont="1" applyBorder="1" applyAlignment="1">
      <alignment horizontal="right"/>
    </xf>
    <xf numFmtId="165" fontId="4" fillId="0" borderId="4" xfId="0" applyNumberFormat="1" applyFont="1" applyBorder="1" applyAlignment="1">
      <alignment horizontal="right"/>
    </xf>
    <xf numFmtId="0" fontId="0" fillId="0" borderId="1" xfId="0" applyBorder="1" applyAlignment="1">
      <alignment horizontal="center" wrapText="1"/>
    </xf>
    <xf numFmtId="164" fontId="4" fillId="0" borderId="1" xfId="0" applyNumberFormat="1" applyFont="1" applyBorder="1" applyAlignment="1">
      <alignment horizontal="right"/>
    </xf>
    <xf numFmtId="164" fontId="0" fillId="0" borderId="3" xfId="0" applyNumberFormat="1" applyBorder="1" applyAlignment="1">
      <alignment horizontal="right"/>
    </xf>
    <xf numFmtId="164" fontId="4" fillId="0" borderId="3" xfId="0" applyNumberFormat="1" applyFont="1" applyBorder="1" applyAlignment="1">
      <alignment horizontal="right"/>
    </xf>
    <xf numFmtId="164" fontId="4" fillId="0" borderId="4" xfId="0" applyNumberFormat="1" applyFont="1" applyBorder="1" applyAlignment="1">
      <alignment horizontal="right"/>
    </xf>
    <xf numFmtId="0" fontId="4" fillId="0" borderId="2" xfId="0" applyFont="1" applyBorder="1"/>
    <xf numFmtId="164" fontId="4" fillId="0" borderId="5" xfId="0" applyNumberFormat="1" applyFont="1" applyBorder="1" applyAlignment="1">
      <alignment horizontal="right"/>
    </xf>
    <xf numFmtId="165" fontId="4" fillId="0" borderId="2" xfId="0" applyNumberFormat="1" applyFont="1" applyBorder="1" applyAlignment="1">
      <alignment horizontal="right"/>
    </xf>
    <xf numFmtId="164" fontId="4" fillId="0" borderId="2" xfId="0" applyNumberFormat="1" applyFont="1" applyBorder="1" applyAlignment="1">
      <alignment horizontal="right"/>
    </xf>
    <xf numFmtId="165" fontId="4" fillId="0" borderId="5" xfId="0" applyNumberFormat="1" applyFont="1" applyBorder="1" applyAlignment="1">
      <alignment horizontal="right"/>
    </xf>
    <xf numFmtId="164" fontId="4" fillId="0" borderId="6" xfId="0" applyNumberFormat="1" applyFont="1" applyBorder="1" applyAlignment="1">
      <alignment horizontal="right"/>
    </xf>
    <xf numFmtId="165" fontId="4" fillId="0" borderId="6" xfId="0" applyNumberFormat="1" applyFont="1" applyBorder="1" applyAlignment="1">
      <alignment horizontal="right"/>
    </xf>
    <xf numFmtId="164" fontId="4" fillId="0" borderId="7" xfId="0" applyNumberFormat="1" applyFont="1" applyBorder="1" applyAlignment="1">
      <alignment horizontal="right"/>
    </xf>
    <xf numFmtId="165" fontId="4" fillId="0" borderId="7" xfId="0" applyNumberFormat="1" applyFont="1" applyBorder="1" applyAlignment="1">
      <alignment horizontal="right"/>
    </xf>
    <xf numFmtId="0" fontId="0" fillId="0" borderId="4" xfId="0" applyBorder="1"/>
    <xf numFmtId="165" fontId="0" fillId="0" borderId="4" xfId="0" applyNumberFormat="1" applyBorder="1" applyAlignment="1">
      <alignment horizontal="right"/>
    </xf>
    <xf numFmtId="164" fontId="0" fillId="0" borderId="4" xfId="0" applyNumberFormat="1" applyBorder="1" applyAlignment="1">
      <alignment horizontal="right"/>
    </xf>
    <xf numFmtId="0" fontId="0" fillId="0" borderId="1" xfId="0" applyBorder="1"/>
    <xf numFmtId="164" fontId="0" fillId="0" borderId="6" xfId="0" applyNumberFormat="1" applyBorder="1" applyAlignment="1">
      <alignment horizontal="right"/>
    </xf>
    <xf numFmtId="164" fontId="0" fillId="0" borderId="1" xfId="0" applyNumberFormat="1" applyBorder="1" applyAlignment="1">
      <alignment horizontal="right"/>
    </xf>
    <xf numFmtId="164" fontId="0" fillId="0" borderId="7" xfId="0" applyNumberFormat="1" applyBorder="1" applyAlignment="1">
      <alignment horizontal="right"/>
    </xf>
    <xf numFmtId="0" fontId="0" fillId="0" borderId="2" xfId="0" applyBorder="1"/>
    <xf numFmtId="0" fontId="6" fillId="0" borderId="2" xfId="0" applyFont="1" applyBorder="1"/>
    <xf numFmtId="164" fontId="6" fillId="0" borderId="5" xfId="0" applyNumberFormat="1" applyFont="1" applyBorder="1" applyAlignment="1">
      <alignment horizontal="right"/>
    </xf>
    <xf numFmtId="164" fontId="6" fillId="0" borderId="2" xfId="0" applyNumberFormat="1" applyFont="1" applyBorder="1" applyAlignment="1">
      <alignment horizontal="right"/>
    </xf>
    <xf numFmtId="0" fontId="6" fillId="0" borderId="1" xfId="0" applyFont="1" applyBorder="1"/>
    <xf numFmtId="164" fontId="6" fillId="0" borderId="6" xfId="0" applyNumberFormat="1" applyFont="1" applyBorder="1" applyAlignment="1">
      <alignment horizontal="right"/>
    </xf>
    <xf numFmtId="164" fontId="6" fillId="0" borderId="1" xfId="0" applyNumberFormat="1" applyFont="1" applyBorder="1" applyAlignment="1">
      <alignment horizontal="right"/>
    </xf>
    <xf numFmtId="0" fontId="6" fillId="0" borderId="4" xfId="0" applyFont="1" applyBorder="1"/>
    <xf numFmtId="164" fontId="6" fillId="0" borderId="7" xfId="0" applyNumberFormat="1" applyFont="1" applyBorder="1" applyAlignment="1">
      <alignment horizontal="right"/>
    </xf>
    <xf numFmtId="164" fontId="6" fillId="0" borderId="4" xfId="0" applyNumberFormat="1" applyFont="1" applyBorder="1" applyAlignment="1">
      <alignment horizontal="right"/>
    </xf>
    <xf numFmtId="0" fontId="4" fillId="0" borderId="5" xfId="0" applyFont="1" applyBorder="1"/>
    <xf numFmtId="166" fontId="4" fillId="0" borderId="5" xfId="0" applyNumberFormat="1" applyFont="1" applyBorder="1" applyAlignment="1">
      <alignment horizontal="right"/>
    </xf>
    <xf numFmtId="0" fontId="4" fillId="0" borderId="6" xfId="0" applyFont="1" applyBorder="1"/>
    <xf numFmtId="166" fontId="4" fillId="0" borderId="6" xfId="0" applyNumberFormat="1" applyFont="1" applyBorder="1" applyAlignment="1">
      <alignment horizontal="right"/>
    </xf>
    <xf numFmtId="0" fontId="4" fillId="0" borderId="7" xfId="0" applyFont="1" applyBorder="1"/>
    <xf numFmtId="166" fontId="4" fillId="0" borderId="7" xfId="0" applyNumberFormat="1" applyFont="1" applyBorder="1" applyAlignment="1">
      <alignment horizontal="right"/>
    </xf>
    <xf numFmtId="0" fontId="6" fillId="0" borderId="6" xfId="0" applyFont="1" applyBorder="1"/>
    <xf numFmtId="0" fontId="5" fillId="0" borderId="2" xfId="0" applyFont="1" applyBorder="1" applyAlignment="1">
      <alignment horizontal="center" wrapText="1"/>
    </xf>
    <xf numFmtId="166" fontId="0" fillId="0" borderId="3" xfId="0" applyNumberFormat="1" applyBorder="1" applyAlignment="1">
      <alignment horizontal="right"/>
    </xf>
    <xf numFmtId="166" fontId="0" fillId="0" borderId="4" xfId="0" applyNumberFormat="1" applyBorder="1" applyAlignment="1">
      <alignment horizontal="right"/>
    </xf>
    <xf numFmtId="166" fontId="4" fillId="0" borderId="2" xfId="0" applyNumberFormat="1" applyFont="1" applyBorder="1" applyAlignment="1">
      <alignment horizontal="right"/>
    </xf>
    <xf numFmtId="0" fontId="5" fillId="0" borderId="3" xfId="0" applyFont="1" applyBorder="1"/>
    <xf numFmtId="164" fontId="5" fillId="0" borderId="3" xfId="0" applyNumberFormat="1" applyFont="1" applyBorder="1" applyAlignment="1">
      <alignment horizontal="right"/>
    </xf>
    <xf numFmtId="0" fontId="5" fillId="0" borderId="4" xfId="0" applyFont="1" applyBorder="1"/>
    <xf numFmtId="164" fontId="5" fillId="0" borderId="4" xfId="0" applyNumberFormat="1" applyFont="1" applyBorder="1" applyAlignment="1">
      <alignment horizontal="right"/>
    </xf>
    <xf numFmtId="165" fontId="0" fillId="0" borderId="1" xfId="0" applyNumberFormat="1" applyBorder="1" applyAlignment="1">
      <alignment horizontal="right"/>
    </xf>
    <xf numFmtId="0" fontId="0" fillId="0" borderId="6" xfId="0" applyBorder="1"/>
    <xf numFmtId="165" fontId="0" fillId="0" borderId="6" xfId="0" applyNumberFormat="1" applyBorder="1" applyAlignment="1">
      <alignment horizontal="right"/>
    </xf>
    <xf numFmtId="0" fontId="0" fillId="0" borderId="7" xfId="0" applyBorder="1"/>
    <xf numFmtId="165" fontId="0" fillId="0" borderId="7" xfId="0" applyNumberFormat="1" applyBorder="1" applyAlignment="1">
      <alignment horizontal="right"/>
    </xf>
    <xf numFmtId="0" fontId="5" fillId="0" borderId="6" xfId="0" applyFont="1" applyBorder="1"/>
    <xf numFmtId="164" fontId="5" fillId="0" borderId="6" xfId="0" applyNumberFormat="1" applyFont="1" applyBorder="1" applyAlignment="1">
      <alignment horizontal="right"/>
    </xf>
    <xf numFmtId="165" fontId="5" fillId="0" borderId="6" xfId="0" applyNumberFormat="1" applyFont="1" applyBorder="1" applyAlignment="1">
      <alignment horizontal="right"/>
    </xf>
    <xf numFmtId="0" fontId="5" fillId="0" borderId="0" xfId="0" applyFont="1"/>
    <xf numFmtId="164" fontId="5" fillId="0" borderId="0" xfId="0" applyNumberFormat="1" applyFont="1" applyAlignment="1">
      <alignment horizontal="right"/>
    </xf>
    <xf numFmtId="165" fontId="5" fillId="0" borderId="0" xfId="0" applyNumberFormat="1" applyFont="1" applyAlignment="1">
      <alignment horizontal="right"/>
    </xf>
    <xf numFmtId="0" fontId="5" fillId="0" borderId="7" xfId="0" applyFont="1" applyBorder="1"/>
    <xf numFmtId="164" fontId="5" fillId="0" borderId="7" xfId="0" applyNumberFormat="1" applyFont="1" applyBorder="1" applyAlignment="1">
      <alignment horizontal="right"/>
    </xf>
    <xf numFmtId="165" fontId="5" fillId="0" borderId="7" xfId="0" applyNumberFormat="1" applyFont="1" applyBorder="1" applyAlignment="1">
      <alignment horizontal="right"/>
    </xf>
    <xf numFmtId="0" fontId="5" fillId="0" borderId="1" xfId="0" applyFont="1" applyBorder="1"/>
    <xf numFmtId="164" fontId="5" fillId="0" borderId="1" xfId="0" applyNumberFormat="1" applyFont="1" applyBorder="1" applyAlignment="1">
      <alignment horizontal="right"/>
    </xf>
    <xf numFmtId="165" fontId="5" fillId="0" borderId="1" xfId="0" applyNumberFormat="1" applyFont="1" applyBorder="1" applyAlignment="1">
      <alignment horizontal="right"/>
    </xf>
    <xf numFmtId="165" fontId="5" fillId="0" borderId="3" xfId="0" applyNumberFormat="1" applyFont="1" applyBorder="1" applyAlignment="1">
      <alignment horizontal="right"/>
    </xf>
    <xf numFmtId="165" fontId="5" fillId="0" borderId="4" xfId="0" applyNumberFormat="1" applyFont="1" applyBorder="1" applyAlignment="1">
      <alignment horizontal="right"/>
    </xf>
    <xf numFmtId="0" fontId="2" fillId="0" borderId="3" xfId="0" applyFont="1" applyBorder="1"/>
    <xf numFmtId="0" fontId="2" fillId="0" borderId="4" xfId="0" applyFont="1" applyBorder="1"/>
    <xf numFmtId="0" fontId="0" fillId="0" borderId="11" xfId="0" applyBorder="1"/>
    <xf numFmtId="0" fontId="2" fillId="0" borderId="1" xfId="0" applyFont="1" applyBorder="1"/>
    <xf numFmtId="0" fontId="0" fillId="0" borderId="3" xfId="0" applyBorder="1" applyAlignment="1">
      <alignment wrapText="1"/>
    </xf>
    <xf numFmtId="0" fontId="0" fillId="0" borderId="11" xfId="0" applyBorder="1" applyAlignment="1">
      <alignment horizontal="center" wrapText="1"/>
    </xf>
    <xf numFmtId="0" fontId="0" fillId="0" borderId="3" xfId="0" applyBorder="1" applyAlignment="1">
      <alignment horizontal="center" wrapText="1"/>
    </xf>
    <xf numFmtId="0" fontId="0" fillId="0" borderId="10" xfId="0" applyBorder="1" applyAlignment="1">
      <alignment horizontal="center" wrapText="1"/>
    </xf>
    <xf numFmtId="0" fontId="4" fillId="0" borderId="9" xfId="0" applyFont="1" applyBorder="1"/>
    <xf numFmtId="165" fontId="4" fillId="0" borderId="8" xfId="0" applyNumberFormat="1" applyFont="1" applyBorder="1" applyAlignment="1">
      <alignment horizontal="right"/>
    </xf>
    <xf numFmtId="165" fontId="0" fillId="0" borderId="10" xfId="0" applyNumberFormat="1" applyBorder="1" applyAlignment="1">
      <alignment horizontal="right"/>
    </xf>
    <xf numFmtId="167" fontId="0" fillId="0" borderId="0" xfId="0" applyNumberFormat="1" applyAlignment="1">
      <alignment horizontal="center" wrapText="1"/>
    </xf>
    <xf numFmtId="167" fontId="0" fillId="0" borderId="0" xfId="0" applyNumberFormat="1"/>
    <xf numFmtId="167" fontId="0" fillId="0" borderId="1" xfId="0" applyNumberFormat="1" applyBorder="1" applyAlignment="1">
      <alignment horizontal="center" wrapText="1"/>
    </xf>
    <xf numFmtId="167" fontId="4" fillId="0" borderId="2" xfId="0" applyNumberFormat="1" applyFont="1" applyBorder="1" applyAlignment="1">
      <alignment horizontal="right"/>
    </xf>
    <xf numFmtId="167" fontId="0" fillId="0" borderId="3" xfId="0" applyNumberFormat="1" applyBorder="1" applyAlignment="1">
      <alignment horizontal="right"/>
    </xf>
    <xf numFmtId="167" fontId="4" fillId="0" borderId="1" xfId="0" applyNumberFormat="1" applyFont="1" applyBorder="1" applyAlignment="1">
      <alignment horizontal="right"/>
    </xf>
    <xf numFmtId="167" fontId="4" fillId="0" borderId="3" xfId="0" applyNumberFormat="1" applyFont="1" applyBorder="1" applyAlignment="1">
      <alignment horizontal="right"/>
    </xf>
    <xf numFmtId="167" fontId="4" fillId="0" borderId="4" xfId="0" applyNumberFormat="1" applyFont="1" applyBorder="1" applyAlignment="1">
      <alignment horizontal="right"/>
    </xf>
    <xf numFmtId="167" fontId="4" fillId="0" borderId="5" xfId="0" applyNumberFormat="1" applyFont="1" applyBorder="1" applyAlignment="1">
      <alignment horizontal="right"/>
    </xf>
    <xf numFmtId="167" fontId="0" fillId="0" borderId="0" xfId="0" applyNumberFormat="1" applyAlignment="1">
      <alignment horizontal="right"/>
    </xf>
    <xf numFmtId="167" fontId="4" fillId="0" borderId="6" xfId="0" applyNumberFormat="1" applyFont="1" applyBorder="1" applyAlignment="1">
      <alignment horizontal="right"/>
    </xf>
    <xf numFmtId="167" fontId="4" fillId="0" borderId="0" xfId="0" applyNumberFormat="1" applyFont="1" applyAlignment="1">
      <alignment horizontal="right"/>
    </xf>
    <xf numFmtId="167" fontId="4" fillId="0" borderId="7" xfId="0" applyNumberFormat="1" applyFont="1" applyBorder="1" applyAlignment="1">
      <alignment horizontal="right"/>
    </xf>
    <xf numFmtId="167" fontId="0" fillId="0" borderId="4" xfId="0" applyNumberFormat="1" applyBorder="1" applyAlignment="1">
      <alignment horizontal="right"/>
    </xf>
    <xf numFmtId="9" fontId="6" fillId="0" borderId="5" xfId="1" applyFont="1" applyBorder="1" applyAlignment="1">
      <alignment horizontal="right"/>
    </xf>
    <xf numFmtId="0" fontId="9" fillId="0" borderId="0" xfId="0" applyFont="1"/>
    <xf numFmtId="0" fontId="0" fillId="0" borderId="10" xfId="0" applyBorder="1"/>
    <xf numFmtId="0" fontId="10" fillId="0" borderId="0" xfId="2"/>
    <xf numFmtId="0" fontId="2" fillId="0" borderId="10" xfId="0" applyFont="1" applyBorder="1"/>
  </cellXfs>
  <cellStyles count="3">
    <cellStyle name="Hyperlink" xfId="2" builtinId="8"/>
    <cellStyle name="Normal" xfId="0" builtinId="0"/>
    <cellStyle name="Per cent" xfId="1" builtinId="5"/>
  </cellStyles>
  <dxfs count="183">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border diagonalUp="0" diagonalDown="0">
        <left style="thin">
          <color indexed="64"/>
        </left>
        <right/>
        <top/>
        <bottom/>
        <vertical/>
        <horizontal/>
      </border>
    </dxf>
    <dxf>
      <numFmt numFmtId="165"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4"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right style="thin">
          <color indexed="64"/>
        </right>
        <top/>
        <bottom/>
        <vertical/>
        <horizontal/>
      </border>
    </dxf>
    <dxf>
      <border diagonalUp="0" diagonalDown="0">
        <left style="thin">
          <color indexed="64"/>
        </left>
        <right style="thin">
          <color indexed="64"/>
        </right>
        <top style="thin">
          <color indexed="64"/>
        </top>
        <bottom style="thin">
          <color indexed="64"/>
        </bottom>
      </border>
    </dxf>
    <dxf>
      <alignment horizontal="right" vertical="bottom" textRotation="0" wrapText="0"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7" formatCode="&quot;£&quot;#,##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7" formatCode="&quot;£&quot;#,##0"/>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7" formatCode="&quot;£&quot;#,##0"/>
      <alignment horizontal="right" vertical="bottom" textRotation="0" wrapText="0" indent="0" justifyLastLine="0" shrinkToFit="0" readingOrder="0"/>
    </dxf>
    <dxf>
      <numFmt numFmtId="164"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5" formatCode="0%;\-;0%"/>
      <alignment horizontal="right" vertical="bottom" textRotation="0" wrapText="0" indent="0" justifyLastLine="0" shrinkToFit="0" readingOrder="0"/>
    </dxf>
    <dxf>
      <numFmt numFmtId="166" formatCode="\£#,##0;\-\£#,##0"/>
      <alignment horizontal="right" vertical="bottom" textRotation="0" wrapText="0" indent="0" justifyLastLine="0" shrinkToFit="0" readingOrder="0"/>
      <border diagonalUp="0" diagonalDown="0">
        <left style="thin">
          <color indexed="64"/>
        </left>
        <right style="thin">
          <color indexed="64"/>
        </right>
        <top/>
        <bottom/>
        <vertical/>
        <horizontal/>
      </border>
    </dxf>
    <dxf>
      <numFmt numFmtId="164" formatCode="#,##0;\-;0"/>
      <alignment horizontal="right" vertical="bottom" textRotation="0" wrapText="0" indent="0" justifyLastLine="0" shrinkToFit="0" readingOrder="0"/>
    </dxf>
    <dxf>
      <border diagonalUp="0" diagonalDown="0">
        <left style="thin">
          <color indexed="64"/>
        </left>
        <right style="thin">
          <color indexed="64"/>
        </right>
        <top/>
        <bottom/>
        <vertical/>
        <horizontal/>
      </border>
    </dxf>
    <dxf>
      <alignment horizontal="right" vertical="bottom" textRotation="0" wrapText="0" indent="0" justifyLastLine="0" shrinkToFit="0" readingOrder="0"/>
    </dxf>
    <dxf>
      <font>
        <b val="0"/>
        <i val="0"/>
        <strike val="0"/>
        <condense val="0"/>
        <extend val="0"/>
        <outline val="0"/>
        <shadow val="0"/>
        <u val="none"/>
        <vertAlign val="baseline"/>
        <sz val="12"/>
        <color rgb="FF000000"/>
        <name val="Calibri"/>
        <family val="2"/>
        <scheme val="none"/>
      </font>
      <numFmt numFmtId="167" formatCode="&quot;£&quot;#,##0"/>
      <alignment horizontal="center" vertical="bottom" textRotation="0" wrapText="1" indent="0" justifyLastLine="0" shrinkToFit="0" readingOrder="0"/>
      <border diagonalUp="0" diagonalDown="0" outline="0">
        <left style="thin">
          <color indexed="64"/>
        </left>
        <right style="thin">
          <color indexed="64"/>
        </right>
        <top/>
        <bottom/>
      </border>
    </dxf>
    <dxf>
      <numFmt numFmtId="167" formatCode="&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167" formatCode="&quot;£&quot;#,##0"/>
    </dxf>
    <dxf>
      <numFmt numFmtId="167" formatCode="&quot;£&quot;#,##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vertic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3:B32" totalsRowShown="0" tableBorderDxfId="182">
  <tableColumns count="2">
    <tableColumn id="1" xr3:uid="{00000000-0010-0000-0000-000001000000}" name="Table Number" dataDxfId="181"/>
    <tableColumn id="2" xr3:uid="{00000000-0010-0000-0000-000002000000}" name="Descriptio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8" displayName="table_8" ref="A6:J40" totalsRowShown="0">
  <tableColumns count="10">
    <tableColumn id="1" xr3:uid="{00000000-0010-0000-0900-000001000000}" name="Local authority" dataDxfId="139"/>
    <tableColumn id="2" xr3:uid="{00000000-0010-0000-0900-000002000000}" name="Total applications received"/>
    <tableColumn id="3" xr3:uid="{00000000-0010-0000-0900-000003000000}" name="Percentage of total applications received" dataDxfId="138"/>
    <tableColumn id="4" xr3:uid="{00000000-0010-0000-0900-000004000000}" name="Total applications processed"/>
    <tableColumn id="5" xr3:uid="{00000000-0010-0000-0900-000005000000}" name="Authorised applications" dataDxfId="137"/>
    <tableColumn id="6" xr3:uid="{00000000-0010-0000-0900-000006000000}" name="Denied applications"/>
    <tableColumn id="7" xr3:uid="{00000000-0010-0000-0900-000007000000}" name="Withdrawn applications" dataDxfId="136"/>
    <tableColumn id="8" xr3:uid="{00000000-0010-0000-0900-000008000000}" name="Percentage of processed applications authorised"/>
    <tableColumn id="9" xr3:uid="{00000000-0010-0000-0900-000009000000}" name="Percentage of processed applications denied" dataDxfId="135"/>
    <tableColumn id="10" xr3:uid="{00000000-0010-0000-0900-00000A000000}" name="Percentage of processed applications withdrawn" dataDxfId="13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9a" displayName="table_9a" ref="A7:K47" totalsRowShown="0">
  <tableColumns count="11">
    <tableColumn id="1" xr3:uid="{00000000-0010-0000-0A00-000001000000}" name="Processing time by month" dataDxfId="133"/>
    <tableColumn id="2" xr3:uid="{00000000-0010-0000-0A00-000002000000}" name="Total applications processed where a part 2 application date is available"/>
    <tableColumn id="3" xr3:uid="{00000000-0010-0000-0A00-000003000000}" name="Applications processed in 0-20 working days" dataDxfId="132"/>
    <tableColumn id="4" xr3:uid="{00000000-0010-0000-0A00-000004000000}" name="Applications processed in 21-40 working days"/>
    <tableColumn id="5" xr3:uid="{00000000-0010-0000-0A00-000005000000}" name="Applications processed in 41-60 working days" dataDxfId="131"/>
    <tableColumn id="6" xr3:uid="{00000000-0010-0000-0A00-000006000000}" name="Applications processed in 61-80 working days"/>
    <tableColumn id="7" xr3:uid="{00000000-0010-0000-0A00-000007000000}" name="Applications processed in 81-100 working days" dataDxfId="130"/>
    <tableColumn id="8" xr3:uid="{00000000-0010-0000-0A00-000008000000}" name="Applications processed in 101-120 working days"/>
    <tableColumn id="9" xr3:uid="{00000000-0010-0000-0A00-000009000000}" name="Applications processed in 121-140 working days" dataDxfId="129"/>
    <tableColumn id="10" xr3:uid="{00000000-0010-0000-0A00-00000A000000}" name="Applications processed in 141 or more working days"/>
    <tableColumn id="11" xr3:uid="{00000000-0010-0000-0A00-00000B000000}" name="Median Average Processing Time in working days" dataDxfId="128"/>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9b" displayName="table_9b" ref="A50:J90" totalsRowShown="0">
  <tableColumns count="10">
    <tableColumn id="1" xr3:uid="{00000000-0010-0000-0B00-000001000000}" name="Processing time by month" dataDxfId="127"/>
    <tableColumn id="2" xr3:uid="{00000000-0010-0000-0B00-000002000000}" name="Total applications processed where a part 2 application date is available"/>
    <tableColumn id="3" xr3:uid="{00000000-0010-0000-0B00-000003000000}" name="Proportion of applications processed within 20 working days (within 1 month)" dataDxfId="126"/>
    <tableColumn id="4" xr3:uid="{00000000-0010-0000-0B00-000004000000}" name="Proportion of applications processed within 40 working days (within 2 months)"/>
    <tableColumn id="5" xr3:uid="{00000000-0010-0000-0B00-000005000000}" name="Proportion of applications processed within 60 working days (within 3 months)" dataDxfId="125"/>
    <tableColumn id="6" xr3:uid="{00000000-0010-0000-0B00-000006000000}" name="Proportion of applications processed within 80 working days (within 4 months)"/>
    <tableColumn id="7" xr3:uid="{00000000-0010-0000-0B00-000007000000}" name="Proportion of applications processed within 100 working days (within 5 months)" dataDxfId="124"/>
    <tableColumn id="8" xr3:uid="{00000000-0010-0000-0B00-000008000000}" name="Proportion of applications processed within 120 working days (within 6 months)"/>
    <tableColumn id="9" xr3:uid="{00000000-0010-0000-0B00-000009000000}" name="Proportion of applications processed within 140 working days (within 7 months)" dataDxfId="123"/>
    <tableColumn id="10" xr3:uid="{00000000-0010-0000-0B00-00000A000000}" name="Proportion of applications processed in 141 or more working days" dataDxfId="122"/>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0" displayName="table_10" ref="A6:C51" totalsRowShown="0">
  <tableColumns count="3">
    <tableColumn id="1" xr3:uid="{00000000-0010-0000-0C00-000001000000}" name="Processing time by month" dataDxfId="121"/>
    <tableColumn id="2" xr3:uid="{00000000-0010-0000-0C00-000002000000}" name="Total applications processed"/>
    <tableColumn id="3" xr3:uid="{00000000-0010-0000-0C00-000003000000}" name="Median average processing time in working days" dataDxfId="120"/>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1" displayName="table_11" ref="A6:L126" totalsRowShown="0">
  <tableColumns count="12">
    <tableColumn id="1" xr3:uid="{00000000-0010-0000-0D00-000001000000}" name="Type of client" dataDxfId="119"/>
    <tableColumn id="2" xr3:uid="{00000000-0010-0000-0D00-000002000000}" name="Month"/>
    <tableColumn id="3" xr3:uid="{00000000-0010-0000-0D00-000003000000}" name="Total number of payments" dataDxfId="118"/>
    <tableColumn id="4" xr3:uid="{00000000-0010-0000-0D00-000004000000}" name="Number of Daily Living payments"/>
    <tableColumn id="5" xr3:uid="{00000000-0010-0000-0D00-000005000000}" name="Number of Mobility payments" dataDxfId="117"/>
    <tableColumn id="6" xr3:uid="{00000000-0010-0000-0D00-000006000000}" name="Total value of payments"/>
    <tableColumn id="7" xr3:uid="{00000000-0010-0000-0D00-000007000000}" name="Value of Daily Living payments" dataDxfId="116"/>
    <tableColumn id="8" xr3:uid="{00000000-0010-0000-0D00-000008000000}" name="Value of Mobility" dataDxfId="115"/>
    <tableColumn id="9" xr3:uid="{00000000-0010-0000-0D00-000009000000}" name="Percentage of Daily Living payments value" dataDxfId="114"/>
    <tableColumn id="10" xr3:uid="{00000000-0010-0000-0D00-00000A000000}" name="Percentage of Mobility payments value"/>
    <tableColumn id="11" xr3:uid="{00000000-0010-0000-0D00-00000B000000}" name="Number of mobility payments which are for Accessible Vehicles and Equipment Scheme" dataDxfId="113"/>
    <tableColumn id="12" xr3:uid="{00000000-0010-0000-0D00-00000C000000}" name="Value of mobility payments which are for Accessible Vehicles and Equipment Scheme" dataDxfId="112"/>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2" displayName="table_12" ref="A6:J40" totalsRowShown="0" headerRowDxfId="111" dataDxfId="110">
  <tableColumns count="10">
    <tableColumn id="1" xr3:uid="{00000000-0010-0000-0E00-000001000000}" name="Local Authority" dataDxfId="109"/>
    <tableColumn id="2" xr3:uid="{00000000-0010-0000-0E00-000002000000}" name="Total number of payments" dataDxfId="108"/>
    <tableColumn id="3" xr3:uid="{00000000-0010-0000-0E00-000003000000}" name="Total value of payments" dataDxfId="107"/>
    <tableColumn id="4" xr3:uid="{00000000-0010-0000-0E00-000004000000}" name="Percentage of value of total payments" dataDxfId="106"/>
    <tableColumn id="5" xr3:uid="{00000000-0010-0000-0E00-000005000000}" name="Number of payments made in Financial Year 2022-23" dataDxfId="105"/>
    <tableColumn id="6" xr3:uid="{00000000-0010-0000-0E00-000006000000}" name="Value of payments made in Financial Year 2022-23" dataDxfId="104"/>
    <tableColumn id="7" xr3:uid="{00000000-0010-0000-0E00-000007000000}" name="Number of payments made in Financial Year 2023-24" dataDxfId="103"/>
    <tableColumn id="8" xr3:uid="{00000000-0010-0000-0E00-000008000000}" name="Value of payments made in Financial Year 2023-24" dataDxfId="102"/>
    <tableColumn id="9" xr3:uid="{00000000-0010-0000-0E00-000009000000}" name="Number of payments made in Financial Year 2024-25" dataDxfId="101"/>
    <tableColumn id="10" xr3:uid="{00000000-0010-0000-0E00-00000A000000}" name="Value of payments made in Financial Year 2024-25" dataDxfId="100"/>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3" displayName="table_13" ref="A6:B10" totalsRowShown="0">
  <tableColumns count="2">
    <tableColumn id="1" xr3:uid="{00000000-0010-0000-0F00-000001000000}" name="Year of Payment [note 1][note 2]" dataDxfId="99"/>
    <tableColumn id="2" xr3:uid="{00000000-0010-0000-0F00-000002000000}" name="Number of individual clients paid [note 3][note 4]" dataDxfId="98"/>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4" displayName="table_14" ref="A6:K111" totalsRowShown="0">
  <tableColumns count="11">
    <tableColumn id="1" xr3:uid="{00000000-0010-0000-1000-000001000000}" name="Type of client" dataDxfId="97"/>
    <tableColumn id="2" xr3:uid="{00000000-0010-0000-1000-000002000000}" name="Month"/>
    <tableColumn id="3" xr3:uid="{00000000-0010-0000-1000-000003000000}" name="Caseload" dataDxfId="96"/>
    <tableColumn id="4" xr3:uid="{00000000-0010-0000-1000-000004000000}" name="Number in receipt of Daily Living Award only"/>
    <tableColumn id="5" xr3:uid="{00000000-0010-0000-1000-000005000000}" name="Number in receipt of Mobility award only" dataDxfId="95"/>
    <tableColumn id="6" xr3:uid="{00000000-0010-0000-1000-000006000000}" name="Number in receipt of both Daily Living and Mobility award"/>
    <tableColumn id="7" xr3:uid="{00000000-0010-0000-1000-000007000000}" name="Percent Daily Living Award only" dataDxfId="94"/>
    <tableColumn id="8" xr3:uid="{00000000-0010-0000-1000-000008000000}" name="Percent Mobility award only"/>
    <tableColumn id="9" xr3:uid="{00000000-0010-0000-1000-000009000000}" name="Percent both Daily Living and Mobility award" dataDxfId="93"/>
    <tableColumn id="10" xr3:uid="{00000000-0010-0000-1000-00000A000000}" name="Number in receipt of mobility award who receive Accessible Vehicles and Equipment payment"/>
    <tableColumn id="11" xr3:uid="{00000000-0010-0000-1000-00000B000000}" name="Proportion in receipt of Mobility award who receive Accessible Vehicles and Equipment payment" dataDxfId="92"/>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5" displayName="table_15" ref="A6:K111" totalsRowShown="0">
  <tableColumns count="11">
    <tableColumn id="1" xr3:uid="{00000000-0010-0000-1100-000001000000}" name="Type of client" dataDxfId="91"/>
    <tableColumn id="2" xr3:uid="{00000000-0010-0000-1100-000002000000}" name="Month"/>
    <tableColumn id="3" xr3:uid="{00000000-0010-0000-1100-000003000000}" name="Caseload" dataDxfId="90"/>
    <tableColumn id="4" xr3:uid="{00000000-0010-0000-1100-000004000000}" name="Number on Enhanced Daily Living"/>
    <tableColumn id="5" xr3:uid="{00000000-0010-0000-1100-000005000000}" name="Number on Standard Daily Living" dataDxfId="89"/>
    <tableColumn id="6" xr3:uid="{00000000-0010-0000-1100-000006000000}" name="Number on transitional Daily Living"/>
    <tableColumn id="7" xr3:uid="{00000000-0010-0000-1100-000007000000}" name="Number not awarded" dataDxfId="88"/>
    <tableColumn id="8" xr3:uid="{00000000-0010-0000-1100-000008000000}" name="Percentage Enhanced Daily Living"/>
    <tableColumn id="9" xr3:uid="{00000000-0010-0000-1100-000009000000}" name="Percentage Standard Daily Living" dataDxfId="87"/>
    <tableColumn id="10" xr3:uid="{00000000-0010-0000-1100-00000A000000}" name="Percentage transitional Daily Living"/>
    <tableColumn id="11" xr3:uid="{00000000-0010-0000-1100-00000B000000}" name="Percentage not awarded" dataDxfId="86"/>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6" displayName="table_16" ref="A6:I111" totalsRowShown="0">
  <tableColumns count="9">
    <tableColumn id="1" xr3:uid="{00000000-0010-0000-1200-000001000000}" name="Type of client" dataDxfId="85"/>
    <tableColumn id="2" xr3:uid="{00000000-0010-0000-1200-000002000000}" name="Month"/>
    <tableColumn id="3" xr3:uid="{00000000-0010-0000-1200-000003000000}" name="Caseload" dataDxfId="84"/>
    <tableColumn id="4" xr3:uid="{00000000-0010-0000-1200-000004000000}" name="Number on Enhanced Mobility"/>
    <tableColumn id="5" xr3:uid="{00000000-0010-0000-1200-000005000000}" name="Number on Standard Mobility" dataDxfId="83"/>
    <tableColumn id="6" xr3:uid="{00000000-0010-0000-1200-000006000000}" name="Number not awarded"/>
    <tableColumn id="7" xr3:uid="{00000000-0010-0000-1200-000007000000}" name="Percentage Enhanced Mobility" dataDxfId="82"/>
    <tableColumn id="8" xr3:uid="{00000000-0010-0000-1200-000008000000}" name="Percentage Standard Mobility"/>
    <tableColumn id="9" xr3:uid="{00000000-0010-0000-1200-000009000000}" name="Percentage not awarded" dataDxfId="81"/>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4" displayName="Table4" ref="A4:B82" totalsRowShown="0">
  <tableColumns count="2">
    <tableColumn id="1" xr3:uid="{00000000-0010-0000-0100-000001000000}" name="Note number" dataDxfId="180"/>
    <tableColumn id="2" xr3:uid="{00000000-0010-0000-0100-000002000000}" name="Note text" dataDxfId="179"/>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17" displayName="table_17" ref="A6:N111" totalsRowShown="0">
  <tableColumns count="14">
    <tableColumn id="1" xr3:uid="{00000000-0010-0000-1300-000001000000}" name="Type of client" dataDxfId="80"/>
    <tableColumn id="2" xr3:uid="{00000000-0010-0000-1300-000002000000}" name="Month"/>
    <tableColumn id="3" xr3:uid="{00000000-0010-0000-1300-000003000000}" name="Caseload [note 2] [note 3] [note 4] [note 5]" dataDxfId="79"/>
    <tableColumn id="4" xr3:uid="{00000000-0010-0000-1300-000004000000}" name="Mobility Enhanced - Daily Living Enhanced"/>
    <tableColumn id="5" xr3:uid="{00000000-0010-0000-1300-000005000000}" name="Mobility Enhanced - Daily Living Standard" dataDxfId="78"/>
    <tableColumn id="6" xr3:uid="{00000000-0010-0000-1300-000006000000}" name="Mobility Enhanced - Daily Living Transitional"/>
    <tableColumn id="7" xr3:uid="{00000000-0010-0000-1300-000007000000}" name="Mobility Enhanced - Daily Living Not Awarded" dataDxfId="77"/>
    <tableColumn id="8" xr3:uid="{00000000-0010-0000-1300-000008000000}" name="Mobility Standard - Daily Living Enhanced"/>
    <tableColumn id="9" xr3:uid="{00000000-0010-0000-1300-000009000000}" name="Mobility Standard - Daily Living Standard" dataDxfId="76"/>
    <tableColumn id="10" xr3:uid="{00000000-0010-0000-1300-00000A000000}" name="Mobility Standard - Daily Living Transitional"/>
    <tableColumn id="11" xr3:uid="{00000000-0010-0000-1300-00000B000000}" name="Mobility Standard - Daily Living Not Awarded" dataDxfId="75"/>
    <tableColumn id="12" xr3:uid="{00000000-0010-0000-1300-00000C000000}" name="Mobility Not Awarded - Daily Living Enhanced"/>
    <tableColumn id="13" xr3:uid="{00000000-0010-0000-1300-00000D000000}" name="Mobility Not Awarded - Daily Living Standard" dataDxfId="74"/>
    <tableColumn id="14" xr3:uid="{00000000-0010-0000-1300-00000E000000}" name="Mobility Not Awarded - Daily Living Transitional" dataDxfId="73"/>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18" displayName="table_18" ref="A6:C14" totalsRowShown="0">
  <tableColumns count="3">
    <tableColumn id="1" xr3:uid="{00000000-0010-0000-1400-000001000000}" name="Age band" dataDxfId="72"/>
    <tableColumn id="2" xr3:uid="{00000000-0010-0000-1400-000002000000}" name="Caseload"/>
    <tableColumn id="3" xr3:uid="{00000000-0010-0000-1400-000003000000}" name="Percentage of caseload" dataDxfId="71"/>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19a" displayName="table_19a" ref="A7:J30" totalsRowShown="0">
  <tableColumns count="10">
    <tableColumn id="1" xr3:uid="{00000000-0010-0000-1500-000001000000}" name="Type of client" dataDxfId="70"/>
    <tableColumn id="2" xr3:uid="{00000000-0010-0000-1500-000002000000}" name="Condition Category [note 5] [note 6]"/>
    <tableColumn id="3" xr3:uid="{00000000-0010-0000-1500-000003000000}" name="Total number of people in receipt" dataDxfId="69"/>
    <tableColumn id="4" xr3:uid="{00000000-0010-0000-1500-000004000000}" name="Percentage of people in receipt"/>
    <tableColumn id="5" xr3:uid="{00000000-0010-0000-1500-000005000000}" name="Daily Living only" dataDxfId="68"/>
    <tableColumn id="6" xr3:uid="{00000000-0010-0000-1500-000006000000}" name="Mobility only"/>
    <tableColumn id="7" xr3:uid="{00000000-0010-0000-1500-000007000000}" name="Both Daily Living and Mobility" dataDxfId="67"/>
    <tableColumn id="8" xr3:uid="{00000000-0010-0000-1500-000008000000}" name="Percent receiving Daily Living only"/>
    <tableColumn id="9" xr3:uid="{00000000-0010-0000-1500-000009000000}" name="Percent receiving Mobility only" dataDxfId="66"/>
    <tableColumn id="10" xr3:uid="{00000000-0010-0000-1500-00000A000000}" name="Percent receiving both Daily Living and Mobility" dataDxfId="65"/>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19b" displayName="table_19b" ref="A33:J69" totalsRowShown="0" dataDxfId="64" tableBorderDxfId="63">
  <tableColumns count="10">
    <tableColumn id="1" xr3:uid="{00000000-0010-0000-1600-000001000000}" name="Type of client" dataDxfId="62"/>
    <tableColumn id="2" xr3:uid="{00000000-0010-0000-1600-000002000000}" name="Condition Category [note 5] [note 6]"/>
    <tableColumn id="3" xr3:uid="{00000000-0010-0000-1600-000003000000}" name="Total number of people in receipt" dataDxfId="61"/>
    <tableColumn id="4" xr3:uid="{00000000-0010-0000-1600-000004000000}" name="Percentage of people in receipt" dataDxfId="60"/>
    <tableColumn id="5" xr3:uid="{00000000-0010-0000-1600-000005000000}" name="Daily Living only" dataDxfId="59"/>
    <tableColumn id="6" xr3:uid="{00000000-0010-0000-1600-000006000000}" name="Mobility only" dataDxfId="58"/>
    <tableColumn id="7" xr3:uid="{00000000-0010-0000-1600-000007000000}" name="Both Daily Living and Mobility" dataDxfId="57"/>
    <tableColumn id="8" xr3:uid="{00000000-0010-0000-1600-000008000000}" name="Percent receiving Daily Living only" dataDxfId="56"/>
    <tableColumn id="9" xr3:uid="{00000000-0010-0000-1600-000009000000}" name="Percent receiving Mobility only" dataDxfId="55"/>
    <tableColumn id="10" xr3:uid="{00000000-0010-0000-1600-00000A000000}" name="Percent receiving both Daily Living and Mobility" dataDxfId="54"/>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0a" displayName="table_20a" ref="A7:K75" totalsRowShown="0">
  <tableColumns count="11">
    <tableColumn id="1" xr3:uid="{00000000-0010-0000-1700-000001000000}" name="Type of client" dataDxfId="53"/>
    <tableColumn id="2" xr3:uid="{00000000-0010-0000-1700-000002000000}" name="Condition Category [note 5] [note 6]"/>
    <tableColumn id="3" xr3:uid="{00000000-0010-0000-1700-000003000000}" name="Total number of people in receipt" dataDxfId="52"/>
    <tableColumn id="4" xr3:uid="{00000000-0010-0000-1700-000004000000}" name="Daily Living Enhanced"/>
    <tableColumn id="5" xr3:uid="{00000000-0010-0000-1700-000005000000}" name="Daily Living Standard" dataDxfId="51"/>
    <tableColumn id="6" xr3:uid="{00000000-0010-0000-1700-000006000000}" name="Daily Living Transitional"/>
    <tableColumn id="7" xr3:uid="{00000000-0010-0000-1700-000007000000}" name="Daily Living not awarded" dataDxfId="50"/>
    <tableColumn id="8" xr3:uid="{00000000-0010-0000-1700-000008000000}" name="Percentage Enhanced"/>
    <tableColumn id="9" xr3:uid="{00000000-0010-0000-1700-000009000000}" name="Percentage Standard" dataDxfId="49"/>
    <tableColumn id="10" xr3:uid="{00000000-0010-0000-1700-00000A000000}" name="Percentage Transitional"/>
    <tableColumn id="11" xr3:uid="{00000000-0010-0000-1700-00000B000000}" name="Percentage not awarded" dataDxfId="48"/>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0b" displayName="table_20b" ref="A78:K114" totalsRowShown="0">
  <tableColumns count="11">
    <tableColumn id="1" xr3:uid="{00000000-0010-0000-1800-000001000000}" name="Type of client" dataDxfId="47"/>
    <tableColumn id="2" xr3:uid="{00000000-0010-0000-1800-000002000000}" name="Condition Category [note 5] [note 6]"/>
    <tableColumn id="3" xr3:uid="{00000000-0010-0000-1800-000003000000}" name="Total number of people in receipt" dataDxfId="46"/>
    <tableColumn id="4" xr3:uid="{00000000-0010-0000-1800-000004000000}" name="Daily Living Enhanced"/>
    <tableColumn id="5" xr3:uid="{00000000-0010-0000-1800-000005000000}" name="Daily Living Standard" dataDxfId="45"/>
    <tableColumn id="6" xr3:uid="{00000000-0010-0000-1800-000006000000}" name="Daily Living Transitional"/>
    <tableColumn id="7" xr3:uid="{00000000-0010-0000-1800-000007000000}" name="Daily Living not awarded" dataDxfId="44"/>
    <tableColumn id="8" xr3:uid="{00000000-0010-0000-1800-000008000000}" name="Percentage Enhanced"/>
    <tableColumn id="9" xr3:uid="{00000000-0010-0000-1800-000009000000}" name="Percentage Standard" dataDxfId="43"/>
    <tableColumn id="10" xr3:uid="{00000000-0010-0000-1800-00000A000000}" name="Percentage Transitional"/>
    <tableColumn id="11" xr3:uid="{00000000-0010-0000-1800-00000B000000}" name="Percentage not awarded" dataDxfId="42"/>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1a" displayName="table_21a" ref="A7:I75" totalsRowShown="0">
  <tableColumns count="9">
    <tableColumn id="1" xr3:uid="{00000000-0010-0000-1900-000001000000}" name="Type of client" dataDxfId="41"/>
    <tableColumn id="2" xr3:uid="{00000000-0010-0000-1900-000002000000}" name="Condition Category [note 5] [note 6]"/>
    <tableColumn id="3" xr3:uid="{00000000-0010-0000-1900-000003000000}" name="Total number of people in receipt" dataDxfId="40"/>
    <tableColumn id="4" xr3:uid="{00000000-0010-0000-1900-000004000000}" name="Number on higher mobility"/>
    <tableColumn id="5" xr3:uid="{00000000-0010-0000-1900-000005000000}" name="Number on lower mobility" dataDxfId="39"/>
    <tableColumn id="6" xr3:uid="{00000000-0010-0000-1900-000006000000}" name="Number not awarded"/>
    <tableColumn id="7" xr3:uid="{00000000-0010-0000-1900-000007000000}" name="Percentage higher mobility" dataDxfId="38"/>
    <tableColumn id="8" xr3:uid="{00000000-0010-0000-1900-000008000000}" name="Percentage lower mobility"/>
    <tableColumn id="9" xr3:uid="{00000000-0010-0000-1900-000009000000}" name="Percentage not awarded" dataDxfId="37"/>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1b" displayName="table_21b" ref="A78:I114" totalsRowShown="0">
  <tableColumns count="9">
    <tableColumn id="1" xr3:uid="{00000000-0010-0000-1A00-000001000000}" name="Type of client" dataDxfId="36"/>
    <tableColumn id="2" xr3:uid="{00000000-0010-0000-1A00-000002000000}" name="Condition Category [note 5] [note 6]"/>
    <tableColumn id="3" xr3:uid="{00000000-0010-0000-1A00-000003000000}" name="Total number of people in receipt" dataDxfId="35"/>
    <tableColumn id="4" xr3:uid="{00000000-0010-0000-1A00-000004000000}" name="Number on higher mobility"/>
    <tableColumn id="5" xr3:uid="{00000000-0010-0000-1A00-000005000000}" name="Number on lower mobility" dataDxfId="34"/>
    <tableColumn id="6" xr3:uid="{00000000-0010-0000-1A00-000006000000}" name="Number not awarded"/>
    <tableColumn id="7" xr3:uid="{00000000-0010-0000-1A00-000007000000}" name="Percentage higher mobility" dataDxfId="33"/>
    <tableColumn id="8" xr3:uid="{00000000-0010-0000-1A00-000008000000}" name="Percentage lower mobility"/>
    <tableColumn id="9" xr3:uid="{00000000-0010-0000-1A00-000009000000}" name="Percentage not awarded" dataDxfId="32"/>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2" displayName="table_22" ref="A6:C9" totalsRowShown="0">
  <tableColumns count="3">
    <tableColumn id="1" xr3:uid="{00000000-0010-0000-1B00-000001000000}" name="Type of client" dataDxfId="31"/>
    <tableColumn id="2" xr3:uid="{00000000-0010-0000-1B00-000002000000}" name="Caseload"/>
    <tableColumn id="3" xr3:uid="{00000000-0010-0000-1B00-000003000000}" name="Percentage of caseload" dataDxfId="30"/>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3" displayName="table_23" ref="A6:C15" totalsRowShown="0">
  <tableColumns count="3">
    <tableColumn id="1" xr3:uid="{00000000-0010-0000-1C00-000001000000}" name="Duration on Caseload" dataDxfId="29"/>
    <tableColumn id="2" xr3:uid="{00000000-0010-0000-1C00-000002000000}" name="Caseload"/>
    <tableColumn id="3" xr3:uid="{00000000-0010-0000-1C00-000003000000}" name="Percentage of caseload" dataDxfId="28"/>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1" displayName="table_1" ref="A6:L46" totalsRowShown="0">
  <tableColumns count="12">
    <tableColumn id="1" xr3:uid="{00000000-0010-0000-0200-000001000000}" name="Month" dataDxfId="178"/>
    <tableColumn id="2" xr3:uid="{00000000-0010-0000-0200-000002000000}" name="Total part 1 applications registered"/>
    <tableColumn id="3" xr3:uid="{00000000-0010-0000-0200-000003000000}" name="Percentage of total part 1 applications registered" dataDxfId="177"/>
    <tableColumn id="4" xr3:uid="{00000000-0010-0000-0200-000004000000}" name="Total part 2 applications received"/>
    <tableColumn id="5" xr3:uid="{00000000-0010-0000-0200-000005000000}" name="Percentage of total part 2 applications received" dataDxfId="176"/>
    <tableColumn id="6" xr3:uid="{00000000-0010-0000-0200-000006000000}" name="Total applications processed"/>
    <tableColumn id="7" xr3:uid="{00000000-0010-0000-0200-000007000000}" name="Authorised applications" dataDxfId="175"/>
    <tableColumn id="8" xr3:uid="{00000000-0010-0000-0200-000008000000}" name="Denied applications"/>
    <tableColumn id="9" xr3:uid="{00000000-0010-0000-0200-000009000000}" name="Withdrawn applications" dataDxfId="174"/>
    <tableColumn id="10" xr3:uid="{00000000-0010-0000-0200-00000A000000}" name="Percentage of processed applications authorised"/>
    <tableColumn id="11" xr3:uid="{00000000-0010-0000-0200-00000B000000}" name="Percentage of processed applications denied" dataDxfId="173"/>
    <tableColumn id="12" xr3:uid="{00000000-0010-0000-0200-00000C000000}" name="Percentage of processed applications withdrawn" dataDxfId="172"/>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24" displayName="table_24" ref="A6:C40" totalsRowShown="0">
  <tableColumns count="3">
    <tableColumn id="1" xr3:uid="{00000000-0010-0000-1D00-000001000000}" name="Local Authority" dataDxfId="27"/>
    <tableColumn id="2" xr3:uid="{00000000-0010-0000-1D00-000002000000}" name="Caseload"/>
    <tableColumn id="3" xr3:uid="{00000000-0010-0000-1D00-000003000000}" name="Percentage of caseload" dataDxfId="26"/>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4EB1717-2CAE-45A0-8E91-5E8A98F9F0D2}" name="table_25" displayName="table_25" ref="A7:M121" totalsRowShown="0">
  <tableColumns count="13">
    <tableColumn id="1" xr3:uid="{B3AEAAD3-DF59-4750-A7F7-1894015F2388}" name="Type of client" dataDxfId="25"/>
    <tableColumn id="2" xr3:uid="{FFCB0F5E-CBF2-4908-BECF-403441230144}" name="Month"/>
    <tableColumn id="3" xr3:uid="{2FD8EE5C-509D-4430-A26F-BED6734A8E12}" name="Number of re-determinations received" dataDxfId="24"/>
    <tableColumn id="6" xr3:uid="{CCDE22EA-35B5-4254-A17C-EBFD47A5BC9E}" name="Re-determinations completed"/>
    <tableColumn id="7" xr3:uid="{99D4A7FB-2A8B-4E47-A72D-07BD5588C91A}" name="Completed re-determinations which are disallowed" dataDxfId="23"/>
    <tableColumn id="8" xr3:uid="{E0A89345-1F29-4F19-B7A5-C841DE2AA234}" name="Completed re-determinations which are allowed or partially allowed"/>
    <tableColumn id="9" xr3:uid="{11266B32-344B-4200-9A84-1E091D001318}" name="Completed re-determinations which are invalid" dataDxfId="22"/>
    <tableColumn id="10" xr3:uid="{1062CB33-ABBC-45B9-9F2A-2334A6B816BA}" name="Exceeded redetermination deadline - appeal lodged"/>
    <tableColumn id="11" xr3:uid="{DC290B9E-0C09-499C-BD73-2AC4F537323F}" name="Percentage of completed re-determinations which are disallowed" dataDxfId="21"/>
    <tableColumn id="12" xr3:uid="{68F8B0C5-8421-42D3-B893-DB3E09A43738}" name="Percentage of completed re-determinations which are allowed or partially allowed"/>
    <tableColumn id="13" xr3:uid="{A3DC5F09-DCF6-45DD-B377-C4E1CF4DDA96}" name="Percentage of completed re-determinations which are invalid" dataDxfId="20"/>
    <tableColumn id="14" xr3:uid="{EC57713C-891C-47D3-9041-E78B7EE04FCB}" name="Percentage exceeded redetermination deadline - appeal lodged"/>
    <tableColumn id="15" xr3:uid="{55F1CDB5-8483-4B9F-94DB-411C8A2CEA6C}" name="Percentage of re-determinations closed within 56 days" dataDxfId="19"/>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CF9EA4AC-5327-4A3F-A680-9F675B2D5894}" name="table_26" displayName="table_26" ref="A6:G37" totalsRowShown="0">
  <tableColumns count="7">
    <tableColumn id="1" xr3:uid="{00000000-0010-0000-1F00-000001000000}" name="Month" dataDxfId="18"/>
    <tableColumn id="2" xr3:uid="{00000000-0010-0000-1F00-000002000000}" name="Number of appeals received"/>
    <tableColumn id="3" xr3:uid="{00000000-0010-0000-1F00-000003000000}" name="Appeal hearings taking place" dataDxfId="17"/>
    <tableColumn id="4" xr3:uid="{00000000-0010-0000-1F00-000004000000}" name="Appeals upheld"/>
    <tableColumn id="5" xr3:uid="{00000000-0010-0000-1F00-000005000000}" name="Appeals not upheld" dataDxfId="16"/>
    <tableColumn id="6" xr3:uid="{00000000-0010-0000-1F00-000006000000}" name="Percentage of appeals upheld"/>
    <tableColumn id="7" xr3:uid="{00000000-0010-0000-1F00-000007000000}" name="Percentage of appeals not upheld" dataDxfId="15"/>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27" displayName="table_27" ref="A6:I108" totalsRowShown="0">
  <tableColumns count="9">
    <tableColumn id="1" xr3:uid="{00000000-0010-0000-1E00-000001000000}" name="Review Type" dataDxfId="14"/>
    <tableColumn id="2" xr3:uid="{00000000-0010-0000-1E00-000002000000}" name="Month"/>
    <tableColumn id="3" xr3:uid="{00000000-0010-0000-1E00-000003000000}" name="Total Reviews Completed" dataDxfId="13"/>
    <tableColumn id="4" xr3:uid="{00000000-0010-0000-1E00-000004000000}" name="Decreased"/>
    <tableColumn id="5" xr3:uid="{00000000-0010-0000-1E00-000005000000}" name="Increased" dataDxfId="12"/>
    <tableColumn id="6" xr3:uid="{00000000-0010-0000-1E00-000006000000}" name="No Change"/>
    <tableColumn id="7" xr3:uid="{00000000-0010-0000-1E00-000007000000}" name="Percent Decreased" dataDxfId="11"/>
    <tableColumn id="8" xr3:uid="{00000000-0010-0000-1E00-000008000000}" name="Percent Increased"/>
    <tableColumn id="9" xr3:uid="{00000000-0010-0000-1E00-000009000000}" name="Percent No Change" dataDxfId="10"/>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28" displayName="table_28" ref="A6:I108" totalsRowShown="0">
  <tableColumns count="9">
    <tableColumn id="1" xr3:uid="{00000000-0010-0000-1F00-000001000000}" name="Review Type" dataDxfId="9"/>
    <tableColumn id="2" xr3:uid="{00000000-0010-0000-1F00-000002000000}" name="Month"/>
    <tableColumn id="3" xr3:uid="{00000000-0010-0000-1F00-000003000000}" name="Total Reviews Completed" dataDxfId="8"/>
    <tableColumn id="4" xr3:uid="{00000000-0010-0000-1F00-000004000000}" name="Decreased"/>
    <tableColumn id="5" xr3:uid="{00000000-0010-0000-1F00-000005000000}" name="Increased" dataDxfId="7"/>
    <tableColumn id="6" xr3:uid="{00000000-0010-0000-1F00-000006000000}" name="No Change"/>
    <tableColumn id="7" xr3:uid="{00000000-0010-0000-1F00-000007000000}" name="Percent Decreased" dataDxfId="6"/>
    <tableColumn id="8" xr3:uid="{00000000-0010-0000-1F00-000008000000}" name="Percent Increased"/>
    <tableColumn id="9" xr3:uid="{00000000-0010-0000-1F00-000009000000}" name="Percent No Change" dataDxfId="5"/>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0000000}" name="table_29" displayName="table_29" ref="A6:I108" totalsRowShown="0">
  <tableColumns count="9">
    <tableColumn id="1" xr3:uid="{00000000-0010-0000-2000-000001000000}" name="Review Type" dataDxfId="4"/>
    <tableColumn id="2" xr3:uid="{00000000-0010-0000-2000-000002000000}" name="Month"/>
    <tableColumn id="3" xr3:uid="{00000000-0010-0000-2000-000003000000}" name="Total Reviews Completed" dataDxfId="3"/>
    <tableColumn id="4" xr3:uid="{00000000-0010-0000-2000-000004000000}" name="Decreased"/>
    <tableColumn id="5" xr3:uid="{00000000-0010-0000-2000-000005000000}" name="Increased" dataDxfId="2"/>
    <tableColumn id="6" xr3:uid="{00000000-0010-0000-2000-000006000000}" name="No Change"/>
    <tableColumn id="7" xr3:uid="{00000000-0010-0000-2000-000007000000}" name="Percent Decreased" dataDxfId="1"/>
    <tableColumn id="8" xr3:uid="{00000000-0010-0000-2000-000008000000}" name="Percent Increased"/>
    <tableColumn id="9" xr3:uid="{00000000-0010-0000-2000-000009000000}" name="Percent No Change" dataDxfId="0"/>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2" displayName="table_2" ref="A6:H46" totalsRowShown="0">
  <tableColumns count="8">
    <tableColumn id="1" xr3:uid="{00000000-0010-0000-0300-000001000000}" name="Month" dataDxfId="171"/>
    <tableColumn id="2" xr3:uid="{00000000-0010-0000-0300-000002000000}" name="Total"/>
    <tableColumn id="3" xr3:uid="{00000000-0010-0000-0300-000003000000}" name="Daily Living only" dataDxfId="170"/>
    <tableColumn id="4" xr3:uid="{00000000-0010-0000-0300-000004000000}" name="Mobility only"/>
    <tableColumn id="5" xr3:uid="{00000000-0010-0000-0300-000005000000}" name="Both Daily Living and Mobility" dataDxfId="169"/>
    <tableColumn id="6" xr3:uid="{00000000-0010-0000-0300-000006000000}" name="Percent receiving Daily Living only"/>
    <tableColumn id="7" xr3:uid="{00000000-0010-0000-0300-000007000000}" name="Percent receiving Mobility only" dataDxfId="168"/>
    <tableColumn id="8" xr3:uid="{00000000-0010-0000-0300-000008000000}" name="Percent receiving both Daily Living and Mobility" dataDxfId="16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3" displayName="table_3" ref="A6:F46" totalsRowShown="0">
  <tableColumns count="6">
    <tableColumn id="1" xr3:uid="{00000000-0010-0000-0400-000001000000}" name="Month" dataDxfId="166"/>
    <tableColumn id="2" xr3:uid="{00000000-0010-0000-0400-000002000000}" name="Total"/>
    <tableColumn id="3" xr3:uid="{00000000-0010-0000-0400-000003000000}" name="Enhanced" dataDxfId="165"/>
    <tableColumn id="4" xr3:uid="{00000000-0010-0000-0400-000004000000}" name="Standard"/>
    <tableColumn id="5" xr3:uid="{00000000-0010-0000-0400-000005000000}" name="Percentage Enhanced" dataDxfId="164"/>
    <tableColumn id="6" xr3:uid="{00000000-0010-0000-0400-000006000000}" name="Percentage Standard" dataDxfId="163"/>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4" displayName="table_4" ref="A6:F46" totalsRowShown="0">
  <tableColumns count="6">
    <tableColumn id="1" xr3:uid="{00000000-0010-0000-0500-000001000000}" name="Month" dataDxfId="162"/>
    <tableColumn id="2" xr3:uid="{00000000-0010-0000-0500-000002000000}" name="Total"/>
    <tableColumn id="3" xr3:uid="{00000000-0010-0000-0500-000003000000}" name="Enhanced" dataDxfId="161"/>
    <tableColumn id="4" xr3:uid="{00000000-0010-0000-0500-000004000000}" name="Standard"/>
    <tableColumn id="5" xr3:uid="{00000000-0010-0000-0500-000005000000}" name="Percentage Enhanced" dataDxfId="160"/>
    <tableColumn id="6" xr3:uid="{00000000-0010-0000-0500-000006000000}" name="Percentage Standard" dataDxfId="159"/>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5" displayName="table_5" ref="A6:L29" totalsRowShown="0">
  <tableColumns count="12">
    <tableColumn id="1" xr3:uid="{00000000-0010-0000-0600-000001000000}" name="Condition Category" dataDxfId="158"/>
    <tableColumn id="2" xr3:uid="{00000000-0010-0000-0600-000002000000}" name="Total part 1 applications registered"/>
    <tableColumn id="3" xr3:uid="{00000000-0010-0000-0600-000003000000}" name="Percentage of total part 1 applications registered" dataDxfId="157"/>
    <tableColumn id="4" xr3:uid="{00000000-0010-0000-0600-000004000000}" name="Total part 2 applications received"/>
    <tableColumn id="5" xr3:uid="{00000000-0010-0000-0600-000005000000}" name="Percentage of total part 2 applications received" dataDxfId="156"/>
    <tableColumn id="6" xr3:uid="{00000000-0010-0000-0600-000006000000}" name="Total applications processed"/>
    <tableColumn id="7" xr3:uid="{00000000-0010-0000-0600-000007000000}" name="Authorised applications" dataDxfId="155"/>
    <tableColumn id="8" xr3:uid="{00000000-0010-0000-0600-000008000000}" name="Denied applications"/>
    <tableColumn id="9" xr3:uid="{00000000-0010-0000-0600-000009000000}" name="Withdrawn applications" dataDxfId="154"/>
    <tableColumn id="10" xr3:uid="{00000000-0010-0000-0600-00000A000000}" name="Percentage of processed applications authorised"/>
    <tableColumn id="11" xr3:uid="{00000000-0010-0000-0600-00000B000000}" name="Percentage of processed applications denied" dataDxfId="153"/>
    <tableColumn id="12" xr3:uid="{00000000-0010-0000-0600-00000C000000}" name="Percentage of processed applications withdrawn" dataDxfId="152"/>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6" displayName="table_6" ref="A6:J46" totalsRowShown="0">
  <tableColumns count="10">
    <tableColumn id="1" xr3:uid="{00000000-0010-0000-0700-000001000000}" name="Month" dataDxfId="151"/>
    <tableColumn id="2" xr3:uid="{00000000-0010-0000-0700-000002000000}" name="Total"/>
    <tableColumn id="3" xr3:uid="{00000000-0010-0000-0700-000003000000}" name="Online applications" dataDxfId="150"/>
    <tableColumn id="4" xr3:uid="{00000000-0010-0000-0700-000004000000}" name="Phone applications"/>
    <tableColumn id="5" xr3:uid="{00000000-0010-0000-0700-000005000000}" name="Paper applications" dataDxfId="149"/>
    <tableColumn id="6" xr3:uid="{00000000-0010-0000-0700-000006000000}" name="Other channel"/>
    <tableColumn id="7" xr3:uid="{00000000-0010-0000-0700-000007000000}" name="Percentage of online applications" dataDxfId="148"/>
    <tableColumn id="8" xr3:uid="{00000000-0010-0000-0700-000008000000}" name="Percentage of phone applications"/>
    <tableColumn id="9" xr3:uid="{00000000-0010-0000-0700-000009000000}" name="Percentage of paper applications" dataDxfId="147"/>
    <tableColumn id="10" xr3:uid="{00000000-0010-0000-0700-00000A000000}" name="Percentage of other applications" dataDxfId="146"/>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7" displayName="table_7" ref="A6:J15" totalsRowShown="0">
  <tableColumns count="10">
    <tableColumn id="1" xr3:uid="{00000000-0010-0000-0800-000001000000}" name="Age band" dataDxfId="145"/>
    <tableColumn id="2" xr3:uid="{00000000-0010-0000-0800-000002000000}" name="Total applications received"/>
    <tableColumn id="3" xr3:uid="{00000000-0010-0000-0800-000003000000}" name="Percentage of total applications received" dataDxfId="144"/>
    <tableColumn id="4" xr3:uid="{00000000-0010-0000-0800-000004000000}" name="Total applications processed"/>
    <tableColumn id="5" xr3:uid="{00000000-0010-0000-0800-000005000000}" name="Authorised applications" dataDxfId="143"/>
    <tableColumn id="6" xr3:uid="{00000000-0010-0000-0800-000006000000}" name="Denied applications"/>
    <tableColumn id="7" xr3:uid="{00000000-0010-0000-0800-000007000000}" name="Withdrawn applications" dataDxfId="142"/>
    <tableColumn id="8" xr3:uid="{00000000-0010-0000-0800-000008000000}" name="Percentage of processed applications authorised"/>
    <tableColumn id="9" xr3:uid="{00000000-0010-0000-0800-000009000000}" name="Percentage of processed applications denied" dataDxfId="141"/>
    <tableColumn id="10" xr3:uid="{00000000-0010-0000-0800-00000A000000}" name="Percentage of processed applications withdrawn" dataDxfId="14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1.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table" Target="../tables/table22.xml"/></Relationships>
</file>

<file path=xl/worksheets/_rels/sheet22.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table" Target="../tables/table24.xml"/></Relationships>
</file>

<file path=xl/worksheets/_rels/sheet23.xml.rels><?xml version="1.0" encoding="UTF-8" standalone="yes"?>
<Relationships xmlns="http://schemas.openxmlformats.org/package/2006/relationships"><Relationship Id="rId2" Type="http://schemas.openxmlformats.org/officeDocument/2006/relationships/table" Target="../tables/table27.xml"/><Relationship Id="rId1" Type="http://schemas.openxmlformats.org/officeDocument/2006/relationships/table" Target="../tables/table26.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34.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5.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2"/>
  <sheetViews>
    <sheetView showGridLines="0" tabSelected="1" workbookViewId="0"/>
  </sheetViews>
  <sheetFormatPr defaultColWidth="11.19921875" defaultRowHeight="15.6" x14ac:dyDescent="0.3"/>
  <cols>
    <col min="1" max="1" width="31.8984375" customWidth="1"/>
    <col min="2" max="2" width="119.69921875" customWidth="1"/>
  </cols>
  <sheetData>
    <row r="1" spans="1:2" ht="21" x14ac:dyDescent="0.4">
      <c r="A1" s="1" t="s">
        <v>522</v>
      </c>
    </row>
    <row r="2" spans="1:2" x14ac:dyDescent="0.3">
      <c r="A2" t="s">
        <v>0</v>
      </c>
    </row>
    <row r="3" spans="1:2" x14ac:dyDescent="0.3">
      <c r="A3" s="44" t="s">
        <v>1</v>
      </c>
      <c r="B3" t="s">
        <v>2</v>
      </c>
    </row>
    <row r="4" spans="1:2" x14ac:dyDescent="0.3">
      <c r="A4" s="91" t="str">
        <f>HYPERLINK("#'T1 Applications by decision'!A1", "T1 Applications by decision")</f>
        <v>T1 Applications by decision</v>
      </c>
      <c r="B4" t="s">
        <v>3</v>
      </c>
    </row>
    <row r="5" spans="1:2" x14ac:dyDescent="0.3">
      <c r="A5" s="88" t="str">
        <f>HYPERLINK("#'T2 Decisions by award type'!A1", "T2 Decisions by award type")</f>
        <v>T2 Decisions by award type</v>
      </c>
      <c r="B5" t="s">
        <v>4</v>
      </c>
    </row>
    <row r="6" spans="1:2" x14ac:dyDescent="0.3">
      <c r="A6" s="88" t="str">
        <f>HYPERLINK("#'T3 Daily Living awards by level'!A1", "T3 Daily Living awards by level")</f>
        <v>T3 Daily Living awards by level</v>
      </c>
      <c r="B6" t="s">
        <v>5</v>
      </c>
    </row>
    <row r="7" spans="1:2" x14ac:dyDescent="0.3">
      <c r="A7" s="88" t="str">
        <f>HYPERLINK("#'T4 Mobility awards by level'!A1", "T4 Mobility awards by level")</f>
        <v>T4 Mobility awards by level</v>
      </c>
      <c r="B7" t="s">
        <v>6</v>
      </c>
    </row>
    <row r="8" spans="1:2" x14ac:dyDescent="0.3">
      <c r="A8" s="88" t="str">
        <f>HYPERLINK("#'T5 Applications by condition'!A1", "T5 Applications by condition")</f>
        <v>T5 Applications by condition</v>
      </c>
      <c r="B8" t="s">
        <v>7</v>
      </c>
    </row>
    <row r="9" spans="1:2" x14ac:dyDescent="0.3">
      <c r="A9" s="88" t="str">
        <f>HYPERLINK("#'T6 Applications by channel'!A1", "T6 Applications by channel")</f>
        <v>T6 Applications by channel</v>
      </c>
      <c r="B9" t="s">
        <v>8</v>
      </c>
    </row>
    <row r="10" spans="1:2" x14ac:dyDescent="0.3">
      <c r="A10" s="88" t="str">
        <f>HYPERLINK("#'T7 Applications by age'!A1", "T7 Applications by age")</f>
        <v>T7 Applications by age</v>
      </c>
      <c r="B10" t="s">
        <v>523</v>
      </c>
    </row>
    <row r="11" spans="1:2" x14ac:dyDescent="0.3">
      <c r="A11" s="88" t="str">
        <f>HYPERLINK("#'T8 Applications by LA'!A1", "T8 Applications by LA")</f>
        <v>T8 Applications by LA</v>
      </c>
      <c r="B11" t="s">
        <v>524</v>
      </c>
    </row>
    <row r="12" spans="1:2" x14ac:dyDescent="0.3">
      <c r="A12" s="88" t="str">
        <f>HYPERLINK("#'T9 Application processing times'!A1", "T9 Application processing times")</f>
        <v>T9 Application processing times</v>
      </c>
      <c r="B12" t="s">
        <v>9</v>
      </c>
    </row>
    <row r="13" spans="1:2" x14ac:dyDescent="0.3">
      <c r="A13" s="88" t="str">
        <f>HYPERLINK("#'T10 SRTI processing'!A1", "T10 SRTI processing")</f>
        <v>T10 SRTI processing</v>
      </c>
      <c r="B13" t="s">
        <v>10</v>
      </c>
    </row>
    <row r="14" spans="1:2" x14ac:dyDescent="0.3">
      <c r="A14" s="88" t="str">
        <f>HYPERLINK("#'T11 Payments'!A1", "T11 Payments")</f>
        <v>T11 Payments</v>
      </c>
      <c r="B14" t="s">
        <v>11</v>
      </c>
    </row>
    <row r="15" spans="1:2" x14ac:dyDescent="0.3">
      <c r="A15" s="88" t="str">
        <f>HYPERLINK("#'T12 Payments by LA'!A1", "T12 Payments by LA")</f>
        <v>T12 Payments by LA</v>
      </c>
      <c r="B15" t="s">
        <v>525</v>
      </c>
    </row>
    <row r="16" spans="1:2" x14ac:dyDescent="0.3">
      <c r="A16" s="88" t="str">
        <f>HYPERLINK("#'T13 Number of clients paid'!A1", "T13 Number of clients paid")</f>
        <v>T13 Number of clients paid</v>
      </c>
      <c r="B16" t="s">
        <v>12</v>
      </c>
    </row>
    <row r="17" spans="1:2" x14ac:dyDescent="0.3">
      <c r="A17" s="88" t="str">
        <f>HYPERLINK("#'T14 Caseload by award type'!A1", "T14 Caseload by award type")</f>
        <v>T14 Caseload by award type</v>
      </c>
      <c r="B17" t="s">
        <v>13</v>
      </c>
    </row>
    <row r="18" spans="1:2" x14ac:dyDescent="0.3">
      <c r="A18" s="88" t="str">
        <f>HYPERLINK("#'T15 Caseload by DL award'!A1", "T15 Caseload by DL award")</f>
        <v>T15 Caseload by DL award</v>
      </c>
      <c r="B18" t="s">
        <v>14</v>
      </c>
    </row>
    <row r="19" spans="1:2" x14ac:dyDescent="0.3">
      <c r="A19" s="88" t="str">
        <f>HYPERLINK("#'T16 Caseload by mob award'!A1", "T16 Caseload by mob award")</f>
        <v>T16 Caseload by mob award</v>
      </c>
      <c r="B19" t="s">
        <v>15</v>
      </c>
    </row>
    <row r="20" spans="1:2" x14ac:dyDescent="0.3">
      <c r="A20" s="88" t="str">
        <f>HYPERLINK("#'T17 Caseload by award level'!A1", "T17 Caseload by award level")</f>
        <v>T17 Caseload by award level</v>
      </c>
      <c r="B20" t="s">
        <v>16</v>
      </c>
    </row>
    <row r="21" spans="1:2" x14ac:dyDescent="0.3">
      <c r="A21" s="88" t="str">
        <f>HYPERLINK("#'T18 Caseload by age'!A1", "T18 Caseload by age")</f>
        <v>T18 Caseload by age</v>
      </c>
      <c r="B21" t="s">
        <v>526</v>
      </c>
    </row>
    <row r="22" spans="1:2" x14ac:dyDescent="0.3">
      <c r="A22" s="88" t="str">
        <f>HYPERLINK("#'T19 Caseload by cond and award'!A1", "T19 Caseload by cond and award")</f>
        <v>T19 Caseload by cond and award</v>
      </c>
      <c r="B22" t="s">
        <v>527</v>
      </c>
    </row>
    <row r="23" spans="1:2" x14ac:dyDescent="0.3">
      <c r="A23" s="88" t="str">
        <f>HYPERLINK("#'T20 Caseload by cond and care'!A1", "T20 Caseload by cond and care")</f>
        <v>T20 Caseload by cond and care</v>
      </c>
      <c r="B23" t="s">
        <v>528</v>
      </c>
    </row>
    <row r="24" spans="1:2" x14ac:dyDescent="0.3">
      <c r="A24" s="88" t="str">
        <f>HYPERLINK("#'T21 Caseload by cond and mob'!A1", "T21 Caseload by cond and mob")</f>
        <v>T21 Caseload by cond and mob</v>
      </c>
      <c r="B24" t="s">
        <v>529</v>
      </c>
    </row>
    <row r="25" spans="1:2" x14ac:dyDescent="0.3">
      <c r="A25" s="88" t="str">
        <f>HYPERLINK("#'T22 Caseload by SRTI indicator'!A1", "T22 Caseload by SRTI indicator")</f>
        <v>T22 Caseload by SRTI indicator</v>
      </c>
      <c r="B25" t="s">
        <v>530</v>
      </c>
    </row>
    <row r="26" spans="1:2" x14ac:dyDescent="0.3">
      <c r="A26" s="88" t="str">
        <f>HYPERLINK("#'T23 Caseload by duration'!A1", "T23 Caseload by duration")</f>
        <v>T23 Caseload by duration</v>
      </c>
      <c r="B26" t="s">
        <v>531</v>
      </c>
    </row>
    <row r="27" spans="1:2" x14ac:dyDescent="0.3">
      <c r="A27" s="117" t="str">
        <f>HYPERLINK("#'T24 Caseload by LA'!A1", "T24 Caseload by LA")</f>
        <v>T24 Caseload by LA</v>
      </c>
      <c r="B27" s="115" t="s">
        <v>532</v>
      </c>
    </row>
    <row r="28" spans="1:2" x14ac:dyDescent="0.3">
      <c r="A28" s="116" t="s">
        <v>550</v>
      </c>
      <c r="B28" s="115" t="s">
        <v>551</v>
      </c>
    </row>
    <row r="29" spans="1:2" x14ac:dyDescent="0.3">
      <c r="A29" s="116" t="s">
        <v>552</v>
      </c>
      <c r="B29" s="115" t="s">
        <v>553</v>
      </c>
    </row>
    <row r="30" spans="1:2" x14ac:dyDescent="0.3">
      <c r="A30" s="88" t="str">
        <f>HYPERLINK("#'T27 Reviews'!A1", "T27 Reviews")</f>
        <v>T27 Reviews</v>
      </c>
      <c r="B30" t="s">
        <v>533</v>
      </c>
    </row>
    <row r="31" spans="1:2" x14ac:dyDescent="0.3">
      <c r="A31" s="88" t="str">
        <f>HYPERLINK("#'T28 New applicant reviews'!A1", "T28 New applicant reviews")</f>
        <v>T28 New applicant reviews</v>
      </c>
      <c r="B31" t="s">
        <v>534</v>
      </c>
    </row>
    <row r="32" spans="1:2" x14ac:dyDescent="0.3">
      <c r="A32" s="89" t="str">
        <f>HYPERLINK("#'T29 Case transfer reviews'!A1", "T29 Case transfer reviews")</f>
        <v>T29 Case transfer reviews</v>
      </c>
      <c r="B32" t="s">
        <v>535</v>
      </c>
    </row>
  </sheetData>
  <hyperlinks>
    <hyperlink ref="A28" location="'T25 Redeterminations'!A1" display="T25 Redeterminations" xr:uid="{0AFA2634-088F-4069-BD17-3F701BF44B61}"/>
    <hyperlink ref="A29" location="'T26 Appeals'!A1" display="T26 Appeals" xr:uid="{4B2556B3-616F-464F-80FD-DCD918F03736}"/>
  </hyperlinks>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6"/>
  <sheetViews>
    <sheetView showGridLines="0" zoomScaleNormal="100" workbookViewId="0"/>
  </sheetViews>
  <sheetFormatPr defaultColWidth="11.19921875" defaultRowHeight="15.6" x14ac:dyDescent="0.3"/>
  <cols>
    <col min="1" max="10" width="20.69921875" customWidth="1"/>
  </cols>
  <sheetData>
    <row r="1" spans="1:10" ht="19.8" x14ac:dyDescent="0.4">
      <c r="A1" s="2" t="s">
        <v>537</v>
      </c>
    </row>
    <row r="2" spans="1:10" x14ac:dyDescent="0.3">
      <c r="A2" t="s">
        <v>175</v>
      </c>
    </row>
    <row r="3" spans="1:10" x14ac:dyDescent="0.3">
      <c r="A3" t="s">
        <v>176</v>
      </c>
    </row>
    <row r="4" spans="1:10" x14ac:dyDescent="0.3">
      <c r="A4" t="s">
        <v>291</v>
      </c>
    </row>
    <row r="5" spans="1:10" x14ac:dyDescent="0.3">
      <c r="A5" t="s">
        <v>178</v>
      </c>
    </row>
    <row r="6" spans="1:10" ht="46.8" x14ac:dyDescent="0.3">
      <c r="A6" s="23" t="s">
        <v>292</v>
      </c>
      <c r="B6" s="3" t="s">
        <v>281</v>
      </c>
      <c r="C6" s="23" t="s">
        <v>282</v>
      </c>
      <c r="D6" s="3" t="s">
        <v>184</v>
      </c>
      <c r="E6" s="23" t="s">
        <v>185</v>
      </c>
      <c r="F6" s="3" t="s">
        <v>186</v>
      </c>
      <c r="G6" s="23" t="s">
        <v>187</v>
      </c>
      <c r="H6" s="3" t="s">
        <v>188</v>
      </c>
      <c r="I6" s="23" t="s">
        <v>189</v>
      </c>
      <c r="J6" s="23" t="s">
        <v>190</v>
      </c>
    </row>
    <row r="7" spans="1:10" x14ac:dyDescent="0.3">
      <c r="A7" s="28" t="s">
        <v>191</v>
      </c>
      <c r="B7" s="29">
        <v>310155</v>
      </c>
      <c r="C7" s="30">
        <v>1</v>
      </c>
      <c r="D7" s="29">
        <v>283130</v>
      </c>
      <c r="E7" s="31">
        <v>136155</v>
      </c>
      <c r="F7" s="29">
        <v>135210</v>
      </c>
      <c r="G7" s="31">
        <v>11760</v>
      </c>
      <c r="H7" s="32">
        <v>0.48</v>
      </c>
      <c r="I7" s="30">
        <v>0.48</v>
      </c>
      <c r="J7" s="30">
        <v>0.04</v>
      </c>
    </row>
    <row r="8" spans="1:10" x14ac:dyDescent="0.3">
      <c r="A8" s="16" t="s">
        <v>293</v>
      </c>
      <c r="B8" s="4">
        <v>9655</v>
      </c>
      <c r="C8" s="20">
        <v>0.03</v>
      </c>
      <c r="D8" s="4">
        <v>8810</v>
      </c>
      <c r="E8" s="25">
        <v>3845</v>
      </c>
      <c r="F8" s="4">
        <v>4590</v>
      </c>
      <c r="G8" s="25">
        <v>375</v>
      </c>
      <c r="H8" s="5">
        <v>0.44</v>
      </c>
      <c r="I8" s="20">
        <v>0.52</v>
      </c>
      <c r="J8" s="20">
        <v>0.04</v>
      </c>
    </row>
    <row r="9" spans="1:10" x14ac:dyDescent="0.3">
      <c r="A9" s="16" t="s">
        <v>294</v>
      </c>
      <c r="B9" s="4">
        <v>9350</v>
      </c>
      <c r="C9" s="20">
        <v>0.03</v>
      </c>
      <c r="D9" s="4">
        <v>8520</v>
      </c>
      <c r="E9" s="25">
        <v>4100</v>
      </c>
      <c r="F9" s="4">
        <v>4070</v>
      </c>
      <c r="G9" s="25">
        <v>350</v>
      </c>
      <c r="H9" s="5">
        <v>0.48</v>
      </c>
      <c r="I9" s="20">
        <v>0.48</v>
      </c>
      <c r="J9" s="20">
        <v>0.04</v>
      </c>
    </row>
    <row r="10" spans="1:10" x14ac:dyDescent="0.3">
      <c r="A10" s="16" t="s">
        <v>295</v>
      </c>
      <c r="B10" s="4">
        <v>6440</v>
      </c>
      <c r="C10" s="20">
        <v>0.02</v>
      </c>
      <c r="D10" s="4">
        <v>5925</v>
      </c>
      <c r="E10" s="25">
        <v>2900</v>
      </c>
      <c r="F10" s="4">
        <v>2775</v>
      </c>
      <c r="G10" s="25">
        <v>250</v>
      </c>
      <c r="H10" s="5">
        <v>0.49</v>
      </c>
      <c r="I10" s="20">
        <v>0.47</v>
      </c>
      <c r="J10" s="20">
        <v>0.04</v>
      </c>
    </row>
    <row r="11" spans="1:10" x14ac:dyDescent="0.3">
      <c r="A11" s="16" t="s">
        <v>296</v>
      </c>
      <c r="B11" s="4">
        <v>3850</v>
      </c>
      <c r="C11" s="20">
        <v>0.01</v>
      </c>
      <c r="D11" s="4">
        <v>3510</v>
      </c>
      <c r="E11" s="25">
        <v>1795</v>
      </c>
      <c r="F11" s="4">
        <v>1545</v>
      </c>
      <c r="G11" s="25">
        <v>170</v>
      </c>
      <c r="H11" s="5">
        <v>0.51</v>
      </c>
      <c r="I11" s="20">
        <v>0.44</v>
      </c>
      <c r="J11" s="20">
        <v>0.05</v>
      </c>
    </row>
    <row r="12" spans="1:10" x14ac:dyDescent="0.3">
      <c r="A12" s="16" t="s">
        <v>297</v>
      </c>
      <c r="B12" s="4">
        <v>3375</v>
      </c>
      <c r="C12" s="20">
        <v>0.01</v>
      </c>
      <c r="D12" s="4">
        <v>3110</v>
      </c>
      <c r="E12" s="25">
        <v>1505</v>
      </c>
      <c r="F12" s="4">
        <v>1495</v>
      </c>
      <c r="G12" s="25">
        <v>110</v>
      </c>
      <c r="H12" s="5">
        <v>0.48</v>
      </c>
      <c r="I12" s="20">
        <v>0.48</v>
      </c>
      <c r="J12" s="20">
        <v>0.04</v>
      </c>
    </row>
    <row r="13" spans="1:10" x14ac:dyDescent="0.3">
      <c r="A13" s="16" t="s">
        <v>298</v>
      </c>
      <c r="B13" s="4">
        <v>7400</v>
      </c>
      <c r="C13" s="20">
        <v>0.02</v>
      </c>
      <c r="D13" s="4">
        <v>6760</v>
      </c>
      <c r="E13" s="25">
        <v>3325</v>
      </c>
      <c r="F13" s="4">
        <v>3165</v>
      </c>
      <c r="G13" s="25">
        <v>275</v>
      </c>
      <c r="H13" s="5">
        <v>0.49</v>
      </c>
      <c r="I13" s="20">
        <v>0.47</v>
      </c>
      <c r="J13" s="20">
        <v>0.04</v>
      </c>
    </row>
    <row r="14" spans="1:10" x14ac:dyDescent="0.3">
      <c r="A14" s="16" t="s">
        <v>299</v>
      </c>
      <c r="B14" s="4">
        <v>12575</v>
      </c>
      <c r="C14" s="20">
        <v>0.04</v>
      </c>
      <c r="D14" s="4">
        <v>11680</v>
      </c>
      <c r="E14" s="25">
        <v>5715</v>
      </c>
      <c r="F14" s="4">
        <v>5500</v>
      </c>
      <c r="G14" s="25">
        <v>465</v>
      </c>
      <c r="H14" s="5">
        <v>0.49</v>
      </c>
      <c r="I14" s="20">
        <v>0.47</v>
      </c>
      <c r="J14" s="20">
        <v>0.04</v>
      </c>
    </row>
    <row r="15" spans="1:10" x14ac:dyDescent="0.3">
      <c r="A15" s="16" t="s">
        <v>300</v>
      </c>
      <c r="B15" s="4">
        <v>8295</v>
      </c>
      <c r="C15" s="20">
        <v>0.03</v>
      </c>
      <c r="D15" s="4">
        <v>7675</v>
      </c>
      <c r="E15" s="25">
        <v>3780</v>
      </c>
      <c r="F15" s="4">
        <v>3595</v>
      </c>
      <c r="G15" s="25">
        <v>305</v>
      </c>
      <c r="H15" s="5">
        <v>0.49</v>
      </c>
      <c r="I15" s="20">
        <v>0.47</v>
      </c>
      <c r="J15" s="20">
        <v>0.04</v>
      </c>
    </row>
    <row r="16" spans="1:10" x14ac:dyDescent="0.3">
      <c r="A16" s="16" t="s">
        <v>301</v>
      </c>
      <c r="B16" s="4">
        <v>4190</v>
      </c>
      <c r="C16" s="20">
        <v>0.01</v>
      </c>
      <c r="D16" s="4">
        <v>3850</v>
      </c>
      <c r="E16" s="25">
        <v>1975</v>
      </c>
      <c r="F16" s="4">
        <v>1710</v>
      </c>
      <c r="G16" s="25">
        <v>165</v>
      </c>
      <c r="H16" s="5">
        <v>0.51</v>
      </c>
      <c r="I16" s="20">
        <v>0.44</v>
      </c>
      <c r="J16" s="20">
        <v>0.04</v>
      </c>
    </row>
    <row r="17" spans="1:10" x14ac:dyDescent="0.3">
      <c r="A17" s="16" t="s">
        <v>302</v>
      </c>
      <c r="B17" s="4">
        <v>5390</v>
      </c>
      <c r="C17" s="20">
        <v>0.02</v>
      </c>
      <c r="D17" s="4">
        <v>4895</v>
      </c>
      <c r="E17" s="25">
        <v>2335</v>
      </c>
      <c r="F17" s="4">
        <v>2365</v>
      </c>
      <c r="G17" s="25">
        <v>195</v>
      </c>
      <c r="H17" s="5">
        <v>0.48</v>
      </c>
      <c r="I17" s="20">
        <v>0.48</v>
      </c>
      <c r="J17" s="20">
        <v>0.04</v>
      </c>
    </row>
    <row r="18" spans="1:10" x14ac:dyDescent="0.3">
      <c r="A18" s="16" t="s">
        <v>303</v>
      </c>
      <c r="B18" s="4">
        <v>3435</v>
      </c>
      <c r="C18" s="20">
        <v>0.01</v>
      </c>
      <c r="D18" s="4">
        <v>3135</v>
      </c>
      <c r="E18" s="25">
        <v>1605</v>
      </c>
      <c r="F18" s="4">
        <v>1420</v>
      </c>
      <c r="G18" s="25">
        <v>110</v>
      </c>
      <c r="H18" s="5">
        <v>0.51</v>
      </c>
      <c r="I18" s="20">
        <v>0.45</v>
      </c>
      <c r="J18" s="20">
        <v>0.03</v>
      </c>
    </row>
    <row r="19" spans="1:10" x14ac:dyDescent="0.3">
      <c r="A19" s="16" t="s">
        <v>304</v>
      </c>
      <c r="B19" s="4">
        <v>19445</v>
      </c>
      <c r="C19" s="20">
        <v>0.06</v>
      </c>
      <c r="D19" s="4">
        <v>17460</v>
      </c>
      <c r="E19" s="25">
        <v>8120</v>
      </c>
      <c r="F19" s="4">
        <v>8675</v>
      </c>
      <c r="G19" s="25">
        <v>660</v>
      </c>
      <c r="H19" s="5">
        <v>0.47</v>
      </c>
      <c r="I19" s="20">
        <v>0.5</v>
      </c>
      <c r="J19" s="20">
        <v>0.04</v>
      </c>
    </row>
    <row r="20" spans="1:10" x14ac:dyDescent="0.3">
      <c r="A20" s="16" t="s">
        <v>305</v>
      </c>
      <c r="B20" s="4">
        <v>9425</v>
      </c>
      <c r="C20" s="20">
        <v>0.03</v>
      </c>
      <c r="D20" s="4">
        <v>8580</v>
      </c>
      <c r="E20" s="25">
        <v>4090</v>
      </c>
      <c r="F20" s="4">
        <v>4170</v>
      </c>
      <c r="G20" s="25">
        <v>320</v>
      </c>
      <c r="H20" s="5">
        <v>0.48</v>
      </c>
      <c r="I20" s="20">
        <v>0.49</v>
      </c>
      <c r="J20" s="20">
        <v>0.04</v>
      </c>
    </row>
    <row r="21" spans="1:10" x14ac:dyDescent="0.3">
      <c r="A21" s="16" t="s">
        <v>306</v>
      </c>
      <c r="B21" s="4">
        <v>24360</v>
      </c>
      <c r="C21" s="20">
        <v>0.08</v>
      </c>
      <c r="D21" s="4">
        <v>22385</v>
      </c>
      <c r="E21" s="25">
        <v>10340</v>
      </c>
      <c r="F21" s="4">
        <v>11130</v>
      </c>
      <c r="G21" s="25">
        <v>915</v>
      </c>
      <c r="H21" s="5">
        <v>0.46</v>
      </c>
      <c r="I21" s="20">
        <v>0.5</v>
      </c>
      <c r="J21" s="20">
        <v>0.04</v>
      </c>
    </row>
    <row r="22" spans="1:10" x14ac:dyDescent="0.3">
      <c r="A22" s="16" t="s">
        <v>307</v>
      </c>
      <c r="B22" s="4">
        <v>43465</v>
      </c>
      <c r="C22" s="20">
        <v>0.14000000000000001</v>
      </c>
      <c r="D22" s="4">
        <v>39130</v>
      </c>
      <c r="E22" s="25">
        <v>19065</v>
      </c>
      <c r="F22" s="4">
        <v>18580</v>
      </c>
      <c r="G22" s="25">
        <v>1490</v>
      </c>
      <c r="H22" s="5">
        <v>0.49</v>
      </c>
      <c r="I22" s="20">
        <v>0.47</v>
      </c>
      <c r="J22" s="20">
        <v>0.04</v>
      </c>
    </row>
    <row r="23" spans="1:10" x14ac:dyDescent="0.3">
      <c r="A23" s="16" t="s">
        <v>308</v>
      </c>
      <c r="B23" s="4">
        <v>9690</v>
      </c>
      <c r="C23" s="20">
        <v>0.03</v>
      </c>
      <c r="D23" s="4">
        <v>8820</v>
      </c>
      <c r="E23" s="25">
        <v>4360</v>
      </c>
      <c r="F23" s="4">
        <v>4120</v>
      </c>
      <c r="G23" s="25">
        <v>340</v>
      </c>
      <c r="H23" s="5">
        <v>0.49</v>
      </c>
      <c r="I23" s="20">
        <v>0.47</v>
      </c>
      <c r="J23" s="20">
        <v>0.04</v>
      </c>
    </row>
    <row r="24" spans="1:10" x14ac:dyDescent="0.3">
      <c r="A24" s="16" t="s">
        <v>309</v>
      </c>
      <c r="B24" s="4">
        <v>5440</v>
      </c>
      <c r="C24" s="20">
        <v>0.02</v>
      </c>
      <c r="D24" s="4">
        <v>4885</v>
      </c>
      <c r="E24" s="25">
        <v>2415</v>
      </c>
      <c r="F24" s="4">
        <v>2295</v>
      </c>
      <c r="G24" s="25">
        <v>180</v>
      </c>
      <c r="H24" s="5">
        <v>0.49</v>
      </c>
      <c r="I24" s="20">
        <v>0.47</v>
      </c>
      <c r="J24" s="20">
        <v>0.04</v>
      </c>
    </row>
    <row r="25" spans="1:10" x14ac:dyDescent="0.3">
      <c r="A25" s="16" t="s">
        <v>310</v>
      </c>
      <c r="B25" s="4">
        <v>5375</v>
      </c>
      <c r="C25" s="20">
        <v>0.02</v>
      </c>
      <c r="D25" s="4">
        <v>4855</v>
      </c>
      <c r="E25" s="25">
        <v>2260</v>
      </c>
      <c r="F25" s="4">
        <v>2430</v>
      </c>
      <c r="G25" s="25">
        <v>165</v>
      </c>
      <c r="H25" s="5">
        <v>0.47</v>
      </c>
      <c r="I25" s="20">
        <v>0.5</v>
      </c>
      <c r="J25" s="20">
        <v>0.03</v>
      </c>
    </row>
    <row r="26" spans="1:10" x14ac:dyDescent="0.3">
      <c r="A26" s="16" t="s">
        <v>311</v>
      </c>
      <c r="B26" s="4">
        <v>4460</v>
      </c>
      <c r="C26" s="20">
        <v>0.01</v>
      </c>
      <c r="D26" s="4">
        <v>4080</v>
      </c>
      <c r="E26" s="25">
        <v>1915</v>
      </c>
      <c r="F26" s="4">
        <v>1975</v>
      </c>
      <c r="G26" s="25">
        <v>195</v>
      </c>
      <c r="H26" s="5">
        <v>0.47</v>
      </c>
      <c r="I26" s="20">
        <v>0.48</v>
      </c>
      <c r="J26" s="20">
        <v>0.05</v>
      </c>
    </row>
    <row r="27" spans="1:10" x14ac:dyDescent="0.3">
      <c r="A27" s="16" t="s">
        <v>312</v>
      </c>
      <c r="B27" s="4">
        <v>1190</v>
      </c>
      <c r="C27" s="20">
        <v>0</v>
      </c>
      <c r="D27" s="4">
        <v>1100</v>
      </c>
      <c r="E27" s="25">
        <v>600</v>
      </c>
      <c r="F27" s="4">
        <v>455</v>
      </c>
      <c r="G27" s="25">
        <v>45</v>
      </c>
      <c r="H27" s="5">
        <v>0.54</v>
      </c>
      <c r="I27" s="20">
        <v>0.42</v>
      </c>
      <c r="J27" s="20">
        <v>0.04</v>
      </c>
    </row>
    <row r="28" spans="1:10" x14ac:dyDescent="0.3">
      <c r="A28" s="16" t="s">
        <v>313</v>
      </c>
      <c r="B28" s="4">
        <v>9750</v>
      </c>
      <c r="C28" s="20">
        <v>0.03</v>
      </c>
      <c r="D28" s="4">
        <v>8965</v>
      </c>
      <c r="E28" s="25">
        <v>4265</v>
      </c>
      <c r="F28" s="4">
        <v>4350</v>
      </c>
      <c r="G28" s="25">
        <v>350</v>
      </c>
      <c r="H28" s="5">
        <v>0.48</v>
      </c>
      <c r="I28" s="20">
        <v>0.49</v>
      </c>
      <c r="J28" s="20">
        <v>0.04</v>
      </c>
    </row>
    <row r="29" spans="1:10" x14ac:dyDescent="0.3">
      <c r="A29" s="16" t="s">
        <v>314</v>
      </c>
      <c r="B29" s="4">
        <v>26390</v>
      </c>
      <c r="C29" s="20">
        <v>0.09</v>
      </c>
      <c r="D29" s="4">
        <v>24240</v>
      </c>
      <c r="E29" s="25">
        <v>11860</v>
      </c>
      <c r="F29" s="4">
        <v>11450</v>
      </c>
      <c r="G29" s="25">
        <v>935</v>
      </c>
      <c r="H29" s="5">
        <v>0.49</v>
      </c>
      <c r="I29" s="20">
        <v>0.47</v>
      </c>
      <c r="J29" s="20">
        <v>0.04</v>
      </c>
    </row>
    <row r="30" spans="1:10" x14ac:dyDescent="0.3">
      <c r="A30" s="16" t="s">
        <v>315</v>
      </c>
      <c r="B30" s="4">
        <v>685</v>
      </c>
      <c r="C30" s="20">
        <v>0</v>
      </c>
      <c r="D30" s="4">
        <v>635</v>
      </c>
      <c r="E30" s="25">
        <v>325</v>
      </c>
      <c r="F30" s="4">
        <v>280</v>
      </c>
      <c r="G30" s="25">
        <v>30</v>
      </c>
      <c r="H30" s="5">
        <v>0.51</v>
      </c>
      <c r="I30" s="20">
        <v>0.44</v>
      </c>
      <c r="J30" s="20">
        <v>0.05</v>
      </c>
    </row>
    <row r="31" spans="1:10" x14ac:dyDescent="0.3">
      <c r="A31" s="16" t="s">
        <v>316</v>
      </c>
      <c r="B31" s="4">
        <v>8040</v>
      </c>
      <c r="C31" s="20">
        <v>0.03</v>
      </c>
      <c r="D31" s="4">
        <v>7490</v>
      </c>
      <c r="E31" s="25">
        <v>3575</v>
      </c>
      <c r="F31" s="4">
        <v>3600</v>
      </c>
      <c r="G31" s="25">
        <v>315</v>
      </c>
      <c r="H31" s="5">
        <v>0.48</v>
      </c>
      <c r="I31" s="20">
        <v>0.48</v>
      </c>
      <c r="J31" s="20">
        <v>0.04</v>
      </c>
    </row>
    <row r="32" spans="1:10" x14ac:dyDescent="0.3">
      <c r="A32" s="16" t="s">
        <v>317</v>
      </c>
      <c r="B32" s="4">
        <v>11100</v>
      </c>
      <c r="C32" s="20">
        <v>0.04</v>
      </c>
      <c r="D32" s="4">
        <v>10100</v>
      </c>
      <c r="E32" s="25">
        <v>4935</v>
      </c>
      <c r="F32" s="4">
        <v>4770</v>
      </c>
      <c r="G32" s="25">
        <v>395</v>
      </c>
      <c r="H32" s="5">
        <v>0.49</v>
      </c>
      <c r="I32" s="20">
        <v>0.47</v>
      </c>
      <c r="J32" s="20">
        <v>0.04</v>
      </c>
    </row>
    <row r="33" spans="1:10" x14ac:dyDescent="0.3">
      <c r="A33" s="16" t="s">
        <v>318</v>
      </c>
      <c r="B33" s="4">
        <v>4840</v>
      </c>
      <c r="C33" s="20">
        <v>0.02</v>
      </c>
      <c r="D33" s="4">
        <v>4395</v>
      </c>
      <c r="E33" s="25">
        <v>2135</v>
      </c>
      <c r="F33" s="4">
        <v>2065</v>
      </c>
      <c r="G33" s="25">
        <v>195</v>
      </c>
      <c r="H33" s="5">
        <v>0.49</v>
      </c>
      <c r="I33" s="20">
        <v>0.47</v>
      </c>
      <c r="J33" s="20">
        <v>0.04</v>
      </c>
    </row>
    <row r="34" spans="1:10" x14ac:dyDescent="0.3">
      <c r="A34" s="16" t="s">
        <v>319</v>
      </c>
      <c r="B34" s="4">
        <v>765</v>
      </c>
      <c r="C34" s="20">
        <v>0</v>
      </c>
      <c r="D34" s="4">
        <v>685</v>
      </c>
      <c r="E34" s="25">
        <v>335</v>
      </c>
      <c r="F34" s="4">
        <v>320</v>
      </c>
      <c r="G34" s="25">
        <v>30</v>
      </c>
      <c r="H34" s="5">
        <v>0.49</v>
      </c>
      <c r="I34" s="20">
        <v>0.47</v>
      </c>
      <c r="J34" s="20">
        <v>0.04</v>
      </c>
    </row>
    <row r="35" spans="1:10" x14ac:dyDescent="0.3">
      <c r="A35" s="16" t="s">
        <v>320</v>
      </c>
      <c r="B35" s="4">
        <v>6445</v>
      </c>
      <c r="C35" s="20">
        <v>0.02</v>
      </c>
      <c r="D35" s="4">
        <v>5935</v>
      </c>
      <c r="E35" s="25">
        <v>2970</v>
      </c>
      <c r="F35" s="4">
        <v>2745</v>
      </c>
      <c r="G35" s="25">
        <v>220</v>
      </c>
      <c r="H35" s="5">
        <v>0.5</v>
      </c>
      <c r="I35" s="20">
        <v>0.46</v>
      </c>
      <c r="J35" s="20">
        <v>0.04</v>
      </c>
    </row>
    <row r="36" spans="1:10" x14ac:dyDescent="0.3">
      <c r="A36" s="16" t="s">
        <v>321</v>
      </c>
      <c r="B36" s="4">
        <v>21410</v>
      </c>
      <c r="C36" s="20">
        <v>7.0000000000000007E-2</v>
      </c>
      <c r="D36" s="4">
        <v>19690</v>
      </c>
      <c r="E36" s="25">
        <v>9670</v>
      </c>
      <c r="F36" s="4">
        <v>9230</v>
      </c>
      <c r="G36" s="25">
        <v>790</v>
      </c>
      <c r="H36" s="5">
        <v>0.49</v>
      </c>
      <c r="I36" s="20">
        <v>0.47</v>
      </c>
      <c r="J36" s="20">
        <v>0.04</v>
      </c>
    </row>
    <row r="37" spans="1:10" x14ac:dyDescent="0.3">
      <c r="A37" s="16" t="s">
        <v>322</v>
      </c>
      <c r="B37" s="4">
        <v>3850</v>
      </c>
      <c r="C37" s="20">
        <v>0.01</v>
      </c>
      <c r="D37" s="4">
        <v>3500</v>
      </c>
      <c r="E37" s="25">
        <v>1770</v>
      </c>
      <c r="F37" s="4">
        <v>1595</v>
      </c>
      <c r="G37" s="25">
        <v>135</v>
      </c>
      <c r="H37" s="5">
        <v>0.51</v>
      </c>
      <c r="I37" s="20">
        <v>0.46</v>
      </c>
      <c r="J37" s="20">
        <v>0.04</v>
      </c>
    </row>
    <row r="38" spans="1:10" x14ac:dyDescent="0.3">
      <c r="A38" s="16" t="s">
        <v>323</v>
      </c>
      <c r="B38" s="4">
        <v>6550</v>
      </c>
      <c r="C38" s="20">
        <v>0.02</v>
      </c>
      <c r="D38" s="4">
        <v>5935</v>
      </c>
      <c r="E38" s="25">
        <v>2955</v>
      </c>
      <c r="F38" s="4">
        <v>2780</v>
      </c>
      <c r="G38" s="25">
        <v>205</v>
      </c>
      <c r="H38" s="5">
        <v>0.5</v>
      </c>
      <c r="I38" s="20">
        <v>0.47</v>
      </c>
      <c r="J38" s="20">
        <v>0.03</v>
      </c>
    </row>
    <row r="39" spans="1:10" x14ac:dyDescent="0.3">
      <c r="A39" s="16" t="s">
        <v>324</v>
      </c>
      <c r="B39" s="4">
        <v>11380</v>
      </c>
      <c r="C39" s="20">
        <v>0.04</v>
      </c>
      <c r="D39" s="4">
        <v>10320</v>
      </c>
      <c r="E39" s="25">
        <v>4860</v>
      </c>
      <c r="F39" s="4">
        <v>5105</v>
      </c>
      <c r="G39" s="25">
        <v>355</v>
      </c>
      <c r="H39" s="5">
        <v>0.47</v>
      </c>
      <c r="I39" s="20">
        <v>0.49</v>
      </c>
      <c r="J39" s="20">
        <v>0.03</v>
      </c>
    </row>
    <row r="40" spans="1:10" x14ac:dyDescent="0.3">
      <c r="A40" s="37" t="s">
        <v>325</v>
      </c>
      <c r="B40" s="4">
        <v>2150</v>
      </c>
      <c r="C40" s="38">
        <v>0.01</v>
      </c>
      <c r="D40" s="4">
        <v>2070</v>
      </c>
      <c r="E40" s="39">
        <v>460</v>
      </c>
      <c r="F40" s="4">
        <v>865</v>
      </c>
      <c r="G40" s="39">
        <v>745</v>
      </c>
      <c r="H40" s="5">
        <v>0.22</v>
      </c>
      <c r="I40" s="38">
        <v>0.42</v>
      </c>
      <c r="J40" s="38">
        <v>0.36</v>
      </c>
    </row>
    <row r="41" spans="1:10" x14ac:dyDescent="0.3">
      <c r="A41" t="s">
        <v>22</v>
      </c>
      <c r="B41" t="s">
        <v>23</v>
      </c>
    </row>
    <row r="42" spans="1:10" x14ac:dyDescent="0.3">
      <c r="A42" t="s">
        <v>24</v>
      </c>
      <c r="B42" t="s">
        <v>25</v>
      </c>
    </row>
    <row r="43" spans="1:10" x14ac:dyDescent="0.3">
      <c r="A43" t="s">
        <v>34</v>
      </c>
      <c r="B43" t="s">
        <v>35</v>
      </c>
    </row>
    <row r="44" spans="1:10" x14ac:dyDescent="0.3">
      <c r="A44" t="s">
        <v>38</v>
      </c>
      <c r="B44" t="s">
        <v>39</v>
      </c>
    </row>
    <row r="45" spans="1:10" x14ac:dyDescent="0.3">
      <c r="A45" t="s">
        <v>40</v>
      </c>
      <c r="B45" t="s">
        <v>41</v>
      </c>
    </row>
    <row r="46" spans="1:10" x14ac:dyDescent="0.3">
      <c r="A46" t="s">
        <v>56</v>
      </c>
      <c r="B46" t="s">
        <v>57</v>
      </c>
    </row>
  </sheetData>
  <conditionalFormatting sqref="H8:H39 C1:C1048576 I1:J1048576">
    <cfRule type="dataBar" priority="1">
      <dataBar>
        <cfvo type="num" val="0"/>
        <cfvo type="num" val="1"/>
        <color theme="7" tint="0.39997558519241921"/>
      </dataBar>
      <extLst>
        <ext xmlns:x14="http://schemas.microsoft.com/office/spreadsheetml/2009/9/main" uri="{B025F937-C7B1-47D3-B67F-A62EFF666E3E}">
          <x14:id>{E254E8DB-6FFE-426F-9CEC-AD2E79356D81}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254E8DB-6FFE-426F-9CEC-AD2E79356D81}">
            <x14:dataBar minLength="0" maxLength="100" gradient="0">
              <x14:cfvo type="num">
                <xm:f>0</xm:f>
              </x14:cfvo>
              <x14:cfvo type="num">
                <xm:f>1</xm:f>
              </x14:cfvo>
              <x14:negativeFillColor rgb="FFFF0000"/>
              <x14:axisColor rgb="FF000000"/>
            </x14:dataBar>
          </x14:cfRule>
          <xm:sqref>H8:H39 C1:C1048576 I1:J1048576</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101"/>
  <sheetViews>
    <sheetView showGridLines="0" zoomScale="70" zoomScaleNormal="70" workbookViewId="0"/>
  </sheetViews>
  <sheetFormatPr defaultColWidth="11.19921875" defaultRowHeight="15.6" x14ac:dyDescent="0.3"/>
  <cols>
    <col min="1" max="1" width="24.8984375" customWidth="1"/>
    <col min="2" max="11" width="20.69921875" customWidth="1"/>
  </cols>
  <sheetData>
    <row r="1" spans="1:11" ht="19.8" x14ac:dyDescent="0.4">
      <c r="A1" s="2" t="s">
        <v>326</v>
      </c>
    </row>
    <row r="2" spans="1:11" x14ac:dyDescent="0.3">
      <c r="A2" t="s">
        <v>327</v>
      </c>
    </row>
    <row r="3" spans="1:11" x14ac:dyDescent="0.3">
      <c r="A3" t="s">
        <v>328</v>
      </c>
    </row>
    <row r="4" spans="1:11" x14ac:dyDescent="0.3">
      <c r="A4" t="s">
        <v>329</v>
      </c>
    </row>
    <row r="5" spans="1:11" x14ac:dyDescent="0.3">
      <c r="A5" t="s">
        <v>178</v>
      </c>
    </row>
    <row r="6" spans="1:11" x14ac:dyDescent="0.3">
      <c r="A6" s="8" t="s">
        <v>341</v>
      </c>
    </row>
    <row r="7" spans="1:11" ht="62.4" x14ac:dyDescent="0.3">
      <c r="A7" s="23" t="s">
        <v>330</v>
      </c>
      <c r="B7" s="3" t="s">
        <v>331</v>
      </c>
      <c r="C7" s="23" t="s">
        <v>332</v>
      </c>
      <c r="D7" s="3" t="s">
        <v>333</v>
      </c>
      <c r="E7" s="23" t="s">
        <v>334</v>
      </c>
      <c r="F7" s="3" t="s">
        <v>335</v>
      </c>
      <c r="G7" s="23" t="s">
        <v>336</v>
      </c>
      <c r="H7" s="3" t="s">
        <v>337</v>
      </c>
      <c r="I7" s="23" t="s">
        <v>338</v>
      </c>
      <c r="J7" s="3" t="s">
        <v>339</v>
      </c>
      <c r="K7" s="23" t="s">
        <v>340</v>
      </c>
    </row>
    <row r="8" spans="1:11" x14ac:dyDescent="0.3">
      <c r="A8" s="28" t="s">
        <v>191</v>
      </c>
      <c r="B8" s="29">
        <v>235490</v>
      </c>
      <c r="C8" s="31">
        <v>11030</v>
      </c>
      <c r="D8" s="29">
        <v>43455</v>
      </c>
      <c r="E8" s="31">
        <v>46795</v>
      </c>
      <c r="F8" s="29">
        <v>48700</v>
      </c>
      <c r="G8" s="31">
        <v>37075</v>
      </c>
      <c r="H8" s="29">
        <v>23970</v>
      </c>
      <c r="I8" s="31">
        <v>12815</v>
      </c>
      <c r="J8" s="29">
        <v>11645</v>
      </c>
      <c r="K8" s="28">
        <v>67</v>
      </c>
    </row>
    <row r="9" spans="1:11" x14ac:dyDescent="0.3">
      <c r="A9" s="16" t="s">
        <v>192</v>
      </c>
      <c r="B9" s="4">
        <v>5</v>
      </c>
      <c r="C9" s="25">
        <v>5</v>
      </c>
      <c r="D9" s="4">
        <v>0</v>
      </c>
      <c r="E9" s="25">
        <v>0</v>
      </c>
      <c r="F9" s="4">
        <v>0</v>
      </c>
      <c r="G9" s="25">
        <v>0</v>
      </c>
      <c r="H9" s="4">
        <v>0</v>
      </c>
      <c r="I9" s="25">
        <v>0</v>
      </c>
      <c r="J9" s="4">
        <v>0</v>
      </c>
      <c r="K9" s="16">
        <v>2.5</v>
      </c>
    </row>
    <row r="10" spans="1:11" x14ac:dyDescent="0.3">
      <c r="A10" s="16" t="s">
        <v>193</v>
      </c>
      <c r="B10" s="4">
        <v>20</v>
      </c>
      <c r="C10" s="25">
        <v>20</v>
      </c>
      <c r="D10" s="4" t="s">
        <v>231</v>
      </c>
      <c r="E10" s="25">
        <v>0</v>
      </c>
      <c r="F10" s="4">
        <v>0</v>
      </c>
      <c r="G10" s="25">
        <v>0</v>
      </c>
      <c r="H10" s="4">
        <v>0</v>
      </c>
      <c r="I10" s="25">
        <v>0</v>
      </c>
      <c r="J10" s="4">
        <v>0</v>
      </c>
      <c r="K10" s="16">
        <v>7</v>
      </c>
    </row>
    <row r="11" spans="1:11" x14ac:dyDescent="0.3">
      <c r="A11" s="16" t="s">
        <v>194</v>
      </c>
      <c r="B11" s="4">
        <v>70</v>
      </c>
      <c r="C11" s="25">
        <v>15</v>
      </c>
      <c r="D11" s="4">
        <v>45</v>
      </c>
      <c r="E11" s="25">
        <v>15</v>
      </c>
      <c r="F11" s="4">
        <v>0</v>
      </c>
      <c r="G11" s="25">
        <v>0</v>
      </c>
      <c r="H11" s="4">
        <v>0</v>
      </c>
      <c r="I11" s="25">
        <v>0</v>
      </c>
      <c r="J11" s="4" t="s">
        <v>231</v>
      </c>
      <c r="K11" s="16">
        <v>30</v>
      </c>
    </row>
    <row r="12" spans="1:11" x14ac:dyDescent="0.3">
      <c r="A12" s="16" t="s">
        <v>195</v>
      </c>
      <c r="B12" s="4">
        <v>190</v>
      </c>
      <c r="C12" s="25">
        <v>25</v>
      </c>
      <c r="D12" s="4">
        <v>75</v>
      </c>
      <c r="E12" s="25">
        <v>70</v>
      </c>
      <c r="F12" s="4">
        <v>20</v>
      </c>
      <c r="G12" s="25">
        <v>0</v>
      </c>
      <c r="H12" s="4">
        <v>0</v>
      </c>
      <c r="I12" s="25">
        <v>0</v>
      </c>
      <c r="J12" s="4">
        <v>0</v>
      </c>
      <c r="K12" s="16">
        <v>40</v>
      </c>
    </row>
    <row r="13" spans="1:11" x14ac:dyDescent="0.3">
      <c r="A13" s="16" t="s">
        <v>196</v>
      </c>
      <c r="B13" s="4">
        <v>375</v>
      </c>
      <c r="C13" s="25">
        <v>40</v>
      </c>
      <c r="D13" s="4">
        <v>150</v>
      </c>
      <c r="E13" s="25">
        <v>95</v>
      </c>
      <c r="F13" s="4">
        <v>70</v>
      </c>
      <c r="G13" s="25">
        <v>10</v>
      </c>
      <c r="H13" s="4">
        <v>0</v>
      </c>
      <c r="I13" s="25">
        <v>0</v>
      </c>
      <c r="J13" s="4" t="s">
        <v>231</v>
      </c>
      <c r="K13" s="16">
        <v>39</v>
      </c>
    </row>
    <row r="14" spans="1:11" x14ac:dyDescent="0.3">
      <c r="A14" s="16" t="s">
        <v>197</v>
      </c>
      <c r="B14" s="4">
        <v>750</v>
      </c>
      <c r="C14" s="25">
        <v>85</v>
      </c>
      <c r="D14" s="4">
        <v>255</v>
      </c>
      <c r="E14" s="25">
        <v>190</v>
      </c>
      <c r="F14" s="4">
        <v>145</v>
      </c>
      <c r="G14" s="25">
        <v>60</v>
      </c>
      <c r="H14" s="4">
        <v>10</v>
      </c>
      <c r="I14" s="25">
        <v>0</v>
      </c>
      <c r="J14" s="4" t="s">
        <v>231</v>
      </c>
      <c r="K14" s="16">
        <v>43</v>
      </c>
    </row>
    <row r="15" spans="1:11" x14ac:dyDescent="0.3">
      <c r="A15" s="16" t="s">
        <v>198</v>
      </c>
      <c r="B15" s="4">
        <v>1000</v>
      </c>
      <c r="C15" s="25">
        <v>55</v>
      </c>
      <c r="D15" s="4">
        <v>380</v>
      </c>
      <c r="E15" s="25">
        <v>270</v>
      </c>
      <c r="F15" s="4">
        <v>175</v>
      </c>
      <c r="G15" s="25">
        <v>70</v>
      </c>
      <c r="H15" s="4">
        <v>40</v>
      </c>
      <c r="I15" s="25">
        <v>10</v>
      </c>
      <c r="J15" s="4">
        <v>0</v>
      </c>
      <c r="K15" s="16">
        <v>43</v>
      </c>
    </row>
    <row r="16" spans="1:11" x14ac:dyDescent="0.3">
      <c r="A16" s="16" t="s">
        <v>199</v>
      </c>
      <c r="B16" s="4">
        <v>1680</v>
      </c>
      <c r="C16" s="25">
        <v>65</v>
      </c>
      <c r="D16" s="4">
        <v>355</v>
      </c>
      <c r="E16" s="25">
        <v>710</v>
      </c>
      <c r="F16" s="4">
        <v>335</v>
      </c>
      <c r="G16" s="25">
        <v>135</v>
      </c>
      <c r="H16" s="4">
        <v>55</v>
      </c>
      <c r="I16" s="25">
        <v>25</v>
      </c>
      <c r="J16" s="4">
        <v>5</v>
      </c>
      <c r="K16" s="16">
        <v>51.5</v>
      </c>
    </row>
    <row r="17" spans="1:11" x14ac:dyDescent="0.3">
      <c r="A17" s="16" t="s">
        <v>200</v>
      </c>
      <c r="B17" s="4">
        <v>2945</v>
      </c>
      <c r="C17" s="25">
        <v>65</v>
      </c>
      <c r="D17" s="4">
        <v>485</v>
      </c>
      <c r="E17" s="25">
        <v>1190</v>
      </c>
      <c r="F17" s="4">
        <v>835</v>
      </c>
      <c r="G17" s="25">
        <v>265</v>
      </c>
      <c r="H17" s="4">
        <v>70</v>
      </c>
      <c r="I17" s="25">
        <v>20</v>
      </c>
      <c r="J17" s="4">
        <v>15</v>
      </c>
      <c r="K17" s="16">
        <v>57</v>
      </c>
    </row>
    <row r="18" spans="1:11" x14ac:dyDescent="0.3">
      <c r="A18" s="16" t="s">
        <v>201</v>
      </c>
      <c r="B18" s="4">
        <v>3535</v>
      </c>
      <c r="C18" s="25">
        <v>55</v>
      </c>
      <c r="D18" s="4">
        <v>430</v>
      </c>
      <c r="E18" s="25">
        <v>875</v>
      </c>
      <c r="F18" s="4">
        <v>1460</v>
      </c>
      <c r="G18" s="25">
        <v>530</v>
      </c>
      <c r="H18" s="4">
        <v>135</v>
      </c>
      <c r="I18" s="25">
        <v>40</v>
      </c>
      <c r="J18" s="4">
        <v>15</v>
      </c>
      <c r="K18" s="16">
        <v>65</v>
      </c>
    </row>
    <row r="19" spans="1:11" x14ac:dyDescent="0.3">
      <c r="A19" s="16" t="s">
        <v>202</v>
      </c>
      <c r="B19" s="4">
        <v>4655</v>
      </c>
      <c r="C19" s="25">
        <v>65</v>
      </c>
      <c r="D19" s="4">
        <v>155</v>
      </c>
      <c r="E19" s="25">
        <v>965</v>
      </c>
      <c r="F19" s="4">
        <v>1535</v>
      </c>
      <c r="G19" s="25">
        <v>1420</v>
      </c>
      <c r="H19" s="4">
        <v>390</v>
      </c>
      <c r="I19" s="25">
        <v>95</v>
      </c>
      <c r="J19" s="4">
        <v>35</v>
      </c>
      <c r="K19" s="16">
        <v>76</v>
      </c>
    </row>
    <row r="20" spans="1:11" x14ac:dyDescent="0.3">
      <c r="A20" s="16" t="s">
        <v>203</v>
      </c>
      <c r="B20" s="4">
        <v>5680</v>
      </c>
      <c r="C20" s="25">
        <v>70</v>
      </c>
      <c r="D20" s="4">
        <v>150</v>
      </c>
      <c r="E20" s="25">
        <v>760</v>
      </c>
      <c r="F20" s="4">
        <v>1435</v>
      </c>
      <c r="G20" s="25">
        <v>1815</v>
      </c>
      <c r="H20" s="4">
        <v>1140</v>
      </c>
      <c r="I20" s="25">
        <v>235</v>
      </c>
      <c r="J20" s="4">
        <v>80</v>
      </c>
      <c r="K20" s="16">
        <v>85</v>
      </c>
    </row>
    <row r="21" spans="1:11" x14ac:dyDescent="0.3">
      <c r="A21" s="16" t="s">
        <v>204</v>
      </c>
      <c r="B21" s="4">
        <v>7220</v>
      </c>
      <c r="C21" s="25">
        <v>80</v>
      </c>
      <c r="D21" s="4">
        <v>225</v>
      </c>
      <c r="E21" s="25">
        <v>715</v>
      </c>
      <c r="F21" s="4">
        <v>1305</v>
      </c>
      <c r="G21" s="25">
        <v>2125</v>
      </c>
      <c r="H21" s="4">
        <v>1640</v>
      </c>
      <c r="I21" s="25">
        <v>885</v>
      </c>
      <c r="J21" s="4">
        <v>245</v>
      </c>
      <c r="K21" s="16">
        <v>92</v>
      </c>
    </row>
    <row r="22" spans="1:11" x14ac:dyDescent="0.3">
      <c r="A22" s="16" t="s">
        <v>205</v>
      </c>
      <c r="B22" s="4">
        <v>5775</v>
      </c>
      <c r="C22" s="25">
        <v>60</v>
      </c>
      <c r="D22" s="4">
        <v>155</v>
      </c>
      <c r="E22" s="25">
        <v>485</v>
      </c>
      <c r="F22" s="4">
        <v>1000</v>
      </c>
      <c r="G22" s="25">
        <v>1500</v>
      </c>
      <c r="H22" s="4">
        <v>1320</v>
      </c>
      <c r="I22" s="25">
        <v>775</v>
      </c>
      <c r="J22" s="4">
        <v>480</v>
      </c>
      <c r="K22" s="16">
        <v>96</v>
      </c>
    </row>
    <row r="23" spans="1:11" x14ac:dyDescent="0.3">
      <c r="A23" s="16" t="s">
        <v>206</v>
      </c>
      <c r="B23" s="4">
        <v>8060</v>
      </c>
      <c r="C23" s="25">
        <v>65</v>
      </c>
      <c r="D23" s="4">
        <v>180</v>
      </c>
      <c r="E23" s="25">
        <v>790</v>
      </c>
      <c r="F23" s="4">
        <v>1840</v>
      </c>
      <c r="G23" s="25">
        <v>1800</v>
      </c>
      <c r="H23" s="4">
        <v>1550</v>
      </c>
      <c r="I23" s="25">
        <v>1010</v>
      </c>
      <c r="J23" s="4">
        <v>825</v>
      </c>
      <c r="K23" s="16">
        <v>93</v>
      </c>
    </row>
    <row r="24" spans="1:11" x14ac:dyDescent="0.3">
      <c r="A24" s="16" t="s">
        <v>207</v>
      </c>
      <c r="B24" s="4">
        <v>10875</v>
      </c>
      <c r="C24" s="25">
        <v>60</v>
      </c>
      <c r="D24" s="4">
        <v>260</v>
      </c>
      <c r="E24" s="25">
        <v>1095</v>
      </c>
      <c r="F24" s="4">
        <v>2445</v>
      </c>
      <c r="G24" s="25">
        <v>2420</v>
      </c>
      <c r="H24" s="4">
        <v>1765</v>
      </c>
      <c r="I24" s="25">
        <v>1335</v>
      </c>
      <c r="J24" s="4">
        <v>1495</v>
      </c>
      <c r="K24" s="16">
        <v>93</v>
      </c>
    </row>
    <row r="25" spans="1:11" x14ac:dyDescent="0.3">
      <c r="A25" s="16" t="s">
        <v>208</v>
      </c>
      <c r="B25" s="4">
        <v>9405</v>
      </c>
      <c r="C25" s="25">
        <v>75</v>
      </c>
      <c r="D25" s="4">
        <v>190</v>
      </c>
      <c r="E25" s="25">
        <v>1055</v>
      </c>
      <c r="F25" s="4">
        <v>2350</v>
      </c>
      <c r="G25" s="25">
        <v>2135</v>
      </c>
      <c r="H25" s="4">
        <v>1585</v>
      </c>
      <c r="I25" s="25">
        <v>980</v>
      </c>
      <c r="J25" s="4">
        <v>1035</v>
      </c>
      <c r="K25" s="16">
        <v>90</v>
      </c>
    </row>
    <row r="26" spans="1:11" x14ac:dyDescent="0.3">
      <c r="A26" s="16" t="s">
        <v>209</v>
      </c>
      <c r="B26" s="4">
        <v>11720</v>
      </c>
      <c r="C26" s="25">
        <v>150</v>
      </c>
      <c r="D26" s="4">
        <v>455</v>
      </c>
      <c r="E26" s="25">
        <v>1020</v>
      </c>
      <c r="F26" s="4">
        <v>2345</v>
      </c>
      <c r="G26" s="25">
        <v>2790</v>
      </c>
      <c r="H26" s="4">
        <v>2125</v>
      </c>
      <c r="I26" s="25">
        <v>1450</v>
      </c>
      <c r="J26" s="4">
        <v>1385</v>
      </c>
      <c r="K26" s="16">
        <v>93</v>
      </c>
    </row>
    <row r="27" spans="1:11" x14ac:dyDescent="0.3">
      <c r="A27" s="16" t="s">
        <v>210</v>
      </c>
      <c r="B27" s="4">
        <v>10120</v>
      </c>
      <c r="C27" s="25">
        <v>65</v>
      </c>
      <c r="D27" s="4">
        <v>135</v>
      </c>
      <c r="E27" s="25">
        <v>1160</v>
      </c>
      <c r="F27" s="4">
        <v>2405</v>
      </c>
      <c r="G27" s="25">
        <v>2840</v>
      </c>
      <c r="H27" s="4">
        <v>2015</v>
      </c>
      <c r="I27" s="25">
        <v>875</v>
      </c>
      <c r="J27" s="4">
        <v>625</v>
      </c>
      <c r="K27" s="16">
        <v>89</v>
      </c>
    </row>
    <row r="28" spans="1:11" x14ac:dyDescent="0.3">
      <c r="A28" s="16" t="s">
        <v>211</v>
      </c>
      <c r="B28" s="4">
        <v>10300</v>
      </c>
      <c r="C28" s="25">
        <v>110</v>
      </c>
      <c r="D28" s="4">
        <v>275</v>
      </c>
      <c r="E28" s="25">
        <v>1635</v>
      </c>
      <c r="F28" s="4">
        <v>2885</v>
      </c>
      <c r="G28" s="25">
        <v>2285</v>
      </c>
      <c r="H28" s="4">
        <v>1695</v>
      </c>
      <c r="I28" s="25">
        <v>875</v>
      </c>
      <c r="J28" s="4">
        <v>545</v>
      </c>
      <c r="K28" s="16">
        <v>82</v>
      </c>
    </row>
    <row r="29" spans="1:11" x14ac:dyDescent="0.3">
      <c r="A29" s="16" t="s">
        <v>212</v>
      </c>
      <c r="B29" s="4">
        <v>13340</v>
      </c>
      <c r="C29" s="25">
        <v>205</v>
      </c>
      <c r="D29" s="4">
        <v>1335</v>
      </c>
      <c r="E29" s="25">
        <v>2690</v>
      </c>
      <c r="F29" s="4">
        <v>3725</v>
      </c>
      <c r="G29" s="25">
        <v>2525</v>
      </c>
      <c r="H29" s="4">
        <v>1485</v>
      </c>
      <c r="I29" s="25">
        <v>760</v>
      </c>
      <c r="J29" s="4">
        <v>615</v>
      </c>
      <c r="K29" s="16">
        <v>73</v>
      </c>
    </row>
    <row r="30" spans="1:11" x14ac:dyDescent="0.3">
      <c r="A30" s="16" t="s">
        <v>213</v>
      </c>
      <c r="B30" s="4">
        <v>9785</v>
      </c>
      <c r="C30" s="25">
        <v>105</v>
      </c>
      <c r="D30" s="4">
        <v>2150</v>
      </c>
      <c r="E30" s="25">
        <v>2430</v>
      </c>
      <c r="F30" s="4">
        <v>2065</v>
      </c>
      <c r="G30" s="25">
        <v>1380</v>
      </c>
      <c r="H30" s="4">
        <v>865</v>
      </c>
      <c r="I30" s="25">
        <v>400</v>
      </c>
      <c r="J30" s="4">
        <v>390</v>
      </c>
      <c r="K30" s="16">
        <v>62</v>
      </c>
    </row>
    <row r="31" spans="1:11" x14ac:dyDescent="0.3">
      <c r="A31" s="16" t="s">
        <v>214</v>
      </c>
      <c r="B31" s="4">
        <v>11725</v>
      </c>
      <c r="C31" s="25">
        <v>620</v>
      </c>
      <c r="D31" s="4">
        <v>3360</v>
      </c>
      <c r="E31" s="25">
        <v>2325</v>
      </c>
      <c r="F31" s="4">
        <v>2060</v>
      </c>
      <c r="G31" s="25">
        <v>1550</v>
      </c>
      <c r="H31" s="4">
        <v>905</v>
      </c>
      <c r="I31" s="25">
        <v>445</v>
      </c>
      <c r="J31" s="4">
        <v>460</v>
      </c>
      <c r="K31" s="16">
        <v>56</v>
      </c>
    </row>
    <row r="32" spans="1:11" x14ac:dyDescent="0.3">
      <c r="A32" s="16" t="s">
        <v>215</v>
      </c>
      <c r="B32" s="4">
        <v>10515</v>
      </c>
      <c r="C32" s="25">
        <v>1280</v>
      </c>
      <c r="D32" s="4">
        <v>2595</v>
      </c>
      <c r="E32" s="25">
        <v>2515</v>
      </c>
      <c r="F32" s="4">
        <v>1740</v>
      </c>
      <c r="G32" s="25">
        <v>1020</v>
      </c>
      <c r="H32" s="4">
        <v>640</v>
      </c>
      <c r="I32" s="25">
        <v>325</v>
      </c>
      <c r="J32" s="4">
        <v>405</v>
      </c>
      <c r="K32" s="16">
        <v>51</v>
      </c>
    </row>
    <row r="33" spans="1:11" x14ac:dyDescent="0.3">
      <c r="A33" s="16" t="s">
        <v>216</v>
      </c>
      <c r="B33" s="4">
        <v>8340</v>
      </c>
      <c r="C33" s="25">
        <v>1155</v>
      </c>
      <c r="D33" s="4">
        <v>2520</v>
      </c>
      <c r="E33" s="25">
        <v>1755</v>
      </c>
      <c r="F33" s="4">
        <v>1265</v>
      </c>
      <c r="G33" s="25">
        <v>715</v>
      </c>
      <c r="H33" s="4">
        <v>395</v>
      </c>
      <c r="I33" s="25">
        <v>245</v>
      </c>
      <c r="J33" s="4">
        <v>290</v>
      </c>
      <c r="K33" s="16">
        <v>45</v>
      </c>
    </row>
    <row r="34" spans="1:11" x14ac:dyDescent="0.3">
      <c r="A34" s="16" t="s">
        <v>217</v>
      </c>
      <c r="B34" s="4">
        <v>7745</v>
      </c>
      <c r="C34" s="25">
        <v>1075</v>
      </c>
      <c r="D34" s="4">
        <v>2300</v>
      </c>
      <c r="E34" s="25">
        <v>1920</v>
      </c>
      <c r="F34" s="4">
        <v>1055</v>
      </c>
      <c r="G34" s="25">
        <v>610</v>
      </c>
      <c r="H34" s="4">
        <v>350</v>
      </c>
      <c r="I34" s="25">
        <v>155</v>
      </c>
      <c r="J34" s="4">
        <v>280</v>
      </c>
      <c r="K34" s="16">
        <v>45</v>
      </c>
    </row>
    <row r="35" spans="1:11" x14ac:dyDescent="0.3">
      <c r="A35" s="16" t="s">
        <v>218</v>
      </c>
      <c r="B35" s="4">
        <v>8195</v>
      </c>
      <c r="C35" s="25">
        <v>445</v>
      </c>
      <c r="D35" s="4">
        <v>3010</v>
      </c>
      <c r="E35" s="25">
        <v>1835</v>
      </c>
      <c r="F35" s="4">
        <v>1535</v>
      </c>
      <c r="G35" s="25">
        <v>605</v>
      </c>
      <c r="H35" s="4">
        <v>310</v>
      </c>
      <c r="I35" s="25">
        <v>190</v>
      </c>
      <c r="J35" s="4">
        <v>275</v>
      </c>
      <c r="K35" s="16">
        <v>47</v>
      </c>
    </row>
    <row r="36" spans="1:11" x14ac:dyDescent="0.3">
      <c r="A36" s="16" t="s">
        <v>219</v>
      </c>
      <c r="B36" s="4">
        <v>8495</v>
      </c>
      <c r="C36" s="25">
        <v>150</v>
      </c>
      <c r="D36" s="4">
        <v>2985</v>
      </c>
      <c r="E36" s="25">
        <v>1975</v>
      </c>
      <c r="F36" s="4">
        <v>1895</v>
      </c>
      <c r="G36" s="25">
        <v>780</v>
      </c>
      <c r="H36" s="4">
        <v>300</v>
      </c>
      <c r="I36" s="25">
        <v>165</v>
      </c>
      <c r="J36" s="4">
        <v>245</v>
      </c>
      <c r="K36" s="16">
        <v>52</v>
      </c>
    </row>
    <row r="37" spans="1:11" x14ac:dyDescent="0.3">
      <c r="A37" s="16" t="s">
        <v>220</v>
      </c>
      <c r="B37" s="4">
        <v>8865</v>
      </c>
      <c r="C37" s="25">
        <v>345</v>
      </c>
      <c r="D37" s="4">
        <v>2585</v>
      </c>
      <c r="E37" s="25">
        <v>1940</v>
      </c>
      <c r="F37" s="4">
        <v>2130</v>
      </c>
      <c r="G37" s="25">
        <v>935</v>
      </c>
      <c r="H37" s="4">
        <v>510</v>
      </c>
      <c r="I37" s="25">
        <v>195</v>
      </c>
      <c r="J37" s="4">
        <v>220</v>
      </c>
      <c r="K37" s="16">
        <v>56</v>
      </c>
    </row>
    <row r="38" spans="1:11" x14ac:dyDescent="0.3">
      <c r="A38" s="16" t="s">
        <v>221</v>
      </c>
      <c r="B38" s="4">
        <v>8865</v>
      </c>
      <c r="C38" s="25">
        <v>375</v>
      </c>
      <c r="D38" s="4">
        <v>1890</v>
      </c>
      <c r="E38" s="25">
        <v>2555</v>
      </c>
      <c r="F38" s="4">
        <v>2165</v>
      </c>
      <c r="G38" s="25">
        <v>1025</v>
      </c>
      <c r="H38" s="4">
        <v>465</v>
      </c>
      <c r="I38" s="25">
        <v>200</v>
      </c>
      <c r="J38" s="4">
        <v>200</v>
      </c>
      <c r="K38" s="16">
        <v>57</v>
      </c>
    </row>
    <row r="39" spans="1:11" x14ac:dyDescent="0.3">
      <c r="A39" s="16" t="s">
        <v>222</v>
      </c>
      <c r="B39" s="4">
        <v>8875</v>
      </c>
      <c r="C39" s="25">
        <v>440</v>
      </c>
      <c r="D39" s="4">
        <v>2240</v>
      </c>
      <c r="E39" s="25">
        <v>2780</v>
      </c>
      <c r="F39" s="4">
        <v>1595</v>
      </c>
      <c r="G39" s="25">
        <v>880</v>
      </c>
      <c r="H39" s="4">
        <v>515</v>
      </c>
      <c r="I39" s="25">
        <v>200</v>
      </c>
      <c r="J39" s="4">
        <v>230</v>
      </c>
      <c r="K39" s="16">
        <v>52</v>
      </c>
    </row>
    <row r="40" spans="1:11" x14ac:dyDescent="0.3">
      <c r="A40" s="16" t="s">
        <v>223</v>
      </c>
      <c r="B40" s="4">
        <v>9985</v>
      </c>
      <c r="C40" s="25">
        <v>505</v>
      </c>
      <c r="D40" s="4">
        <v>2970</v>
      </c>
      <c r="E40" s="25">
        <v>2900</v>
      </c>
      <c r="F40" s="4">
        <v>1445</v>
      </c>
      <c r="G40" s="25">
        <v>925</v>
      </c>
      <c r="H40" s="4">
        <v>610</v>
      </c>
      <c r="I40" s="25">
        <v>320</v>
      </c>
      <c r="J40" s="4">
        <v>310</v>
      </c>
      <c r="K40" s="16">
        <v>49</v>
      </c>
    </row>
    <row r="41" spans="1:11" x14ac:dyDescent="0.3">
      <c r="A41" s="16" t="s">
        <v>224</v>
      </c>
      <c r="B41" s="4">
        <v>9730</v>
      </c>
      <c r="C41" s="25">
        <v>525</v>
      </c>
      <c r="D41" s="4">
        <v>3735</v>
      </c>
      <c r="E41" s="25">
        <v>2420</v>
      </c>
      <c r="F41" s="4">
        <v>1280</v>
      </c>
      <c r="G41" s="25">
        <v>710</v>
      </c>
      <c r="H41" s="4">
        <v>470</v>
      </c>
      <c r="I41" s="25">
        <v>255</v>
      </c>
      <c r="J41" s="4">
        <v>340</v>
      </c>
      <c r="K41" s="16">
        <v>44</v>
      </c>
    </row>
    <row r="42" spans="1:11" x14ac:dyDescent="0.3">
      <c r="A42" s="16" t="s">
        <v>225</v>
      </c>
      <c r="B42" s="4">
        <v>8110</v>
      </c>
      <c r="C42" s="25">
        <v>895</v>
      </c>
      <c r="D42" s="4">
        <v>3075</v>
      </c>
      <c r="E42" s="25">
        <v>1705</v>
      </c>
      <c r="F42" s="4">
        <v>1050</v>
      </c>
      <c r="G42" s="25">
        <v>600</v>
      </c>
      <c r="H42" s="4">
        <v>295</v>
      </c>
      <c r="I42" s="25">
        <v>180</v>
      </c>
      <c r="J42" s="4">
        <v>315</v>
      </c>
      <c r="K42" s="16">
        <v>41</v>
      </c>
    </row>
    <row r="43" spans="1:11" x14ac:dyDescent="0.3">
      <c r="A43" s="16" t="s">
        <v>226</v>
      </c>
      <c r="B43" s="4">
        <v>8540</v>
      </c>
      <c r="C43" s="25">
        <v>1685</v>
      </c>
      <c r="D43" s="4">
        <v>2350</v>
      </c>
      <c r="E43" s="25">
        <v>1970</v>
      </c>
      <c r="F43" s="4">
        <v>1135</v>
      </c>
      <c r="G43" s="25">
        <v>630</v>
      </c>
      <c r="H43" s="4">
        <v>315</v>
      </c>
      <c r="I43" s="25">
        <v>160</v>
      </c>
      <c r="J43" s="4">
        <v>295</v>
      </c>
      <c r="K43" s="16">
        <v>42</v>
      </c>
    </row>
    <row r="44" spans="1:11" x14ac:dyDescent="0.3">
      <c r="A44" s="15" t="s">
        <v>227</v>
      </c>
      <c r="B44" s="33">
        <v>5</v>
      </c>
      <c r="C44" s="24">
        <v>5</v>
      </c>
      <c r="D44" s="33">
        <v>0</v>
      </c>
      <c r="E44" s="24">
        <v>0</v>
      </c>
      <c r="F44" s="33">
        <v>0</v>
      </c>
      <c r="G44" s="24">
        <v>0</v>
      </c>
      <c r="H44" s="33">
        <v>0</v>
      </c>
      <c r="I44" s="24">
        <v>0</v>
      </c>
      <c r="J44" s="33">
        <v>0</v>
      </c>
      <c r="K44" s="15">
        <v>2.5</v>
      </c>
    </row>
    <row r="45" spans="1:11" x14ac:dyDescent="0.3">
      <c r="A45" s="17" t="s">
        <v>228</v>
      </c>
      <c r="B45" s="6">
        <v>28120</v>
      </c>
      <c r="C45" s="26">
        <v>640</v>
      </c>
      <c r="D45" s="6">
        <v>2705</v>
      </c>
      <c r="E45" s="26">
        <v>5855</v>
      </c>
      <c r="F45" s="6">
        <v>7310</v>
      </c>
      <c r="G45" s="26">
        <v>6425</v>
      </c>
      <c r="H45" s="6">
        <v>3475</v>
      </c>
      <c r="I45" s="26">
        <v>1310</v>
      </c>
      <c r="J45" s="6">
        <v>400</v>
      </c>
      <c r="K45" s="17">
        <v>74</v>
      </c>
    </row>
    <row r="46" spans="1:11" x14ac:dyDescent="0.3">
      <c r="A46" s="17" t="s">
        <v>229</v>
      </c>
      <c r="B46" s="6">
        <v>119955</v>
      </c>
      <c r="C46" s="26">
        <v>3945</v>
      </c>
      <c r="D46" s="6">
        <v>13610</v>
      </c>
      <c r="E46" s="26">
        <v>18950</v>
      </c>
      <c r="F46" s="6">
        <v>26120</v>
      </c>
      <c r="G46" s="26">
        <v>22955</v>
      </c>
      <c r="H46" s="6">
        <v>16350</v>
      </c>
      <c r="I46" s="26">
        <v>9485</v>
      </c>
      <c r="J46" s="6">
        <v>8545</v>
      </c>
      <c r="K46" s="17">
        <v>79</v>
      </c>
    </row>
    <row r="47" spans="1:11" x14ac:dyDescent="0.3">
      <c r="A47" s="18" t="s">
        <v>230</v>
      </c>
      <c r="B47" s="35">
        <v>87410</v>
      </c>
      <c r="C47" s="27">
        <v>6440</v>
      </c>
      <c r="D47" s="35">
        <v>27140</v>
      </c>
      <c r="E47" s="27">
        <v>21995</v>
      </c>
      <c r="F47" s="35">
        <v>15270</v>
      </c>
      <c r="G47" s="27">
        <v>7695</v>
      </c>
      <c r="H47" s="35">
        <v>4145</v>
      </c>
      <c r="I47" s="27">
        <v>2025</v>
      </c>
      <c r="J47" s="35">
        <v>2705</v>
      </c>
      <c r="K47" s="18">
        <v>48</v>
      </c>
    </row>
    <row r="49" spans="1:10" x14ac:dyDescent="0.3">
      <c r="A49" s="8" t="s">
        <v>351</v>
      </c>
    </row>
    <row r="50" spans="1:10" ht="62.4" x14ac:dyDescent="0.3">
      <c r="A50" s="23" t="s">
        <v>330</v>
      </c>
      <c r="B50" s="3" t="s">
        <v>331</v>
      </c>
      <c r="C50" s="23" t="s">
        <v>342</v>
      </c>
      <c r="D50" s="3" t="s">
        <v>343</v>
      </c>
      <c r="E50" s="23" t="s">
        <v>344</v>
      </c>
      <c r="F50" s="3" t="s">
        <v>345</v>
      </c>
      <c r="G50" s="23" t="s">
        <v>346</v>
      </c>
      <c r="H50" s="3" t="s">
        <v>347</v>
      </c>
      <c r="I50" s="23" t="s">
        <v>348</v>
      </c>
      <c r="J50" s="23" t="s">
        <v>349</v>
      </c>
    </row>
    <row r="51" spans="1:10" x14ac:dyDescent="0.3">
      <c r="A51" s="28" t="s">
        <v>191</v>
      </c>
      <c r="B51" s="29">
        <v>235490</v>
      </c>
      <c r="C51" s="30">
        <v>0.05</v>
      </c>
      <c r="D51" s="32">
        <v>0.23</v>
      </c>
      <c r="E51" s="30">
        <v>0.43</v>
      </c>
      <c r="F51" s="32">
        <v>0.64</v>
      </c>
      <c r="G51" s="30">
        <v>0.79</v>
      </c>
      <c r="H51" s="32">
        <v>0.9</v>
      </c>
      <c r="I51" s="30">
        <v>0.95</v>
      </c>
      <c r="J51" s="30">
        <v>1</v>
      </c>
    </row>
    <row r="52" spans="1:10" x14ac:dyDescent="0.3">
      <c r="A52" s="16" t="s">
        <v>192</v>
      </c>
      <c r="B52" s="4">
        <v>5</v>
      </c>
      <c r="C52" s="20">
        <v>1</v>
      </c>
      <c r="D52" s="5">
        <v>1</v>
      </c>
      <c r="E52" s="20">
        <v>1</v>
      </c>
      <c r="F52" s="5">
        <v>1</v>
      </c>
      <c r="G52" s="20">
        <v>1</v>
      </c>
      <c r="H52" s="5">
        <v>1</v>
      </c>
      <c r="I52" s="20">
        <v>1</v>
      </c>
      <c r="J52" s="20">
        <v>1</v>
      </c>
    </row>
    <row r="53" spans="1:10" x14ac:dyDescent="0.3">
      <c r="A53" s="16" t="s">
        <v>193</v>
      </c>
      <c r="B53" s="4">
        <v>20</v>
      </c>
      <c r="C53" s="20">
        <v>0.95</v>
      </c>
      <c r="D53" s="5">
        <v>1</v>
      </c>
      <c r="E53" s="20">
        <v>1</v>
      </c>
      <c r="F53" s="5">
        <v>1</v>
      </c>
      <c r="G53" s="20">
        <v>1</v>
      </c>
      <c r="H53" s="5">
        <v>1</v>
      </c>
      <c r="I53" s="20">
        <v>1</v>
      </c>
      <c r="J53" s="20">
        <v>1</v>
      </c>
    </row>
    <row r="54" spans="1:10" x14ac:dyDescent="0.3">
      <c r="A54" s="16" t="s">
        <v>194</v>
      </c>
      <c r="B54" s="4">
        <v>70</v>
      </c>
      <c r="C54" s="20">
        <v>0.2</v>
      </c>
      <c r="D54" s="5">
        <v>0.8</v>
      </c>
      <c r="E54" s="20">
        <v>0.99</v>
      </c>
      <c r="F54" s="5">
        <v>0.99</v>
      </c>
      <c r="G54" s="20">
        <v>0.99</v>
      </c>
      <c r="H54" s="5">
        <v>0.99</v>
      </c>
      <c r="I54" s="20">
        <v>0.99</v>
      </c>
      <c r="J54" s="20">
        <v>1</v>
      </c>
    </row>
    <row r="55" spans="1:10" x14ac:dyDescent="0.3">
      <c r="A55" s="16" t="s">
        <v>195</v>
      </c>
      <c r="B55" s="4">
        <v>190</v>
      </c>
      <c r="C55" s="20">
        <v>0.13</v>
      </c>
      <c r="D55" s="5">
        <v>0.53</v>
      </c>
      <c r="E55" s="20">
        <v>0.91</v>
      </c>
      <c r="F55" s="5">
        <v>1</v>
      </c>
      <c r="G55" s="20">
        <v>1</v>
      </c>
      <c r="H55" s="5">
        <v>1</v>
      </c>
      <c r="I55" s="20">
        <v>1</v>
      </c>
      <c r="J55" s="20">
        <v>1</v>
      </c>
    </row>
    <row r="56" spans="1:10" x14ac:dyDescent="0.3">
      <c r="A56" s="16" t="s">
        <v>196</v>
      </c>
      <c r="B56" s="4">
        <v>375</v>
      </c>
      <c r="C56" s="20">
        <v>0.11</v>
      </c>
      <c r="D56" s="5">
        <v>0.51</v>
      </c>
      <c r="E56" s="20">
        <v>0.77</v>
      </c>
      <c r="F56" s="5">
        <v>0.97</v>
      </c>
      <c r="G56" s="20">
        <v>1</v>
      </c>
      <c r="H56" s="5">
        <v>1</v>
      </c>
      <c r="I56" s="20">
        <v>1</v>
      </c>
      <c r="J56" s="20">
        <v>1</v>
      </c>
    </row>
    <row r="57" spans="1:10" x14ac:dyDescent="0.3">
      <c r="A57" s="16" t="s">
        <v>197</v>
      </c>
      <c r="B57" s="4">
        <v>750</v>
      </c>
      <c r="C57" s="20">
        <v>0.11</v>
      </c>
      <c r="D57" s="5">
        <v>0.46</v>
      </c>
      <c r="E57" s="20">
        <v>0.71</v>
      </c>
      <c r="F57" s="5">
        <v>0.91</v>
      </c>
      <c r="G57" s="20">
        <v>0.98</v>
      </c>
      <c r="H57" s="5">
        <v>1</v>
      </c>
      <c r="I57" s="20">
        <v>1</v>
      </c>
      <c r="J57" s="20">
        <v>1</v>
      </c>
    </row>
    <row r="58" spans="1:10" x14ac:dyDescent="0.3">
      <c r="A58" s="16" t="s">
        <v>198</v>
      </c>
      <c r="B58" s="4">
        <v>1000</v>
      </c>
      <c r="C58" s="20">
        <v>0.06</v>
      </c>
      <c r="D58" s="5">
        <v>0.44</v>
      </c>
      <c r="E58" s="20">
        <v>0.71</v>
      </c>
      <c r="F58" s="5">
        <v>0.88</v>
      </c>
      <c r="G58" s="20">
        <v>0.95</v>
      </c>
      <c r="H58" s="5">
        <v>0.99</v>
      </c>
      <c r="I58" s="20">
        <v>1</v>
      </c>
      <c r="J58" s="20">
        <v>1</v>
      </c>
    </row>
    <row r="59" spans="1:10" x14ac:dyDescent="0.3">
      <c r="A59" s="16" t="s">
        <v>199</v>
      </c>
      <c r="B59" s="4">
        <v>1680</v>
      </c>
      <c r="C59" s="20">
        <v>0.04</v>
      </c>
      <c r="D59" s="5">
        <v>0.25</v>
      </c>
      <c r="E59" s="20">
        <v>0.67</v>
      </c>
      <c r="F59" s="5">
        <v>0.87</v>
      </c>
      <c r="G59" s="20">
        <v>0.95</v>
      </c>
      <c r="H59" s="5">
        <v>0.98</v>
      </c>
      <c r="I59" s="20">
        <v>1</v>
      </c>
      <c r="J59" s="20">
        <v>1</v>
      </c>
    </row>
    <row r="60" spans="1:10" x14ac:dyDescent="0.3">
      <c r="A60" s="16" t="s">
        <v>200</v>
      </c>
      <c r="B60" s="4">
        <v>2945</v>
      </c>
      <c r="C60" s="20">
        <v>0.02</v>
      </c>
      <c r="D60" s="5">
        <v>0.19</v>
      </c>
      <c r="E60" s="20">
        <v>0.59</v>
      </c>
      <c r="F60" s="5">
        <v>0.87</v>
      </c>
      <c r="G60" s="20">
        <v>0.96</v>
      </c>
      <c r="H60" s="5">
        <v>0.99</v>
      </c>
      <c r="I60" s="20">
        <v>0.99</v>
      </c>
      <c r="J60" s="20">
        <v>1</v>
      </c>
    </row>
    <row r="61" spans="1:10" x14ac:dyDescent="0.3">
      <c r="A61" s="16" t="s">
        <v>201</v>
      </c>
      <c r="B61" s="4">
        <v>3535</v>
      </c>
      <c r="C61" s="20">
        <v>0.02</v>
      </c>
      <c r="D61" s="5">
        <v>0.14000000000000001</v>
      </c>
      <c r="E61" s="20">
        <v>0.38</v>
      </c>
      <c r="F61" s="5">
        <v>0.8</v>
      </c>
      <c r="G61" s="20">
        <v>0.95</v>
      </c>
      <c r="H61" s="5">
        <v>0.98</v>
      </c>
      <c r="I61" s="20">
        <v>1</v>
      </c>
      <c r="J61" s="20">
        <v>1</v>
      </c>
    </row>
    <row r="62" spans="1:10" x14ac:dyDescent="0.3">
      <c r="A62" s="16" t="s">
        <v>202</v>
      </c>
      <c r="B62" s="4">
        <v>4655</v>
      </c>
      <c r="C62" s="20">
        <v>0.01</v>
      </c>
      <c r="D62" s="5">
        <v>0.05</v>
      </c>
      <c r="E62" s="20">
        <v>0.25</v>
      </c>
      <c r="F62" s="5">
        <v>0.57999999999999996</v>
      </c>
      <c r="G62" s="20">
        <v>0.89</v>
      </c>
      <c r="H62" s="5">
        <v>0.97</v>
      </c>
      <c r="I62" s="20">
        <v>0.99</v>
      </c>
      <c r="J62" s="20">
        <v>1</v>
      </c>
    </row>
    <row r="63" spans="1:10" x14ac:dyDescent="0.3">
      <c r="A63" s="16" t="s">
        <v>203</v>
      </c>
      <c r="B63" s="4">
        <v>5680</v>
      </c>
      <c r="C63" s="20">
        <v>0.01</v>
      </c>
      <c r="D63" s="5">
        <v>0.04</v>
      </c>
      <c r="E63" s="20">
        <v>0.17</v>
      </c>
      <c r="F63" s="5">
        <v>0.43</v>
      </c>
      <c r="G63" s="20">
        <v>0.74</v>
      </c>
      <c r="H63" s="5">
        <v>0.94</v>
      </c>
      <c r="I63" s="20">
        <v>0.99</v>
      </c>
      <c r="J63" s="20">
        <v>1</v>
      </c>
    </row>
    <row r="64" spans="1:10" x14ac:dyDescent="0.3">
      <c r="A64" s="16" t="s">
        <v>204</v>
      </c>
      <c r="B64" s="4">
        <v>7220</v>
      </c>
      <c r="C64" s="20">
        <v>0.01</v>
      </c>
      <c r="D64" s="5">
        <v>0.04</v>
      </c>
      <c r="E64" s="20">
        <v>0.14000000000000001</v>
      </c>
      <c r="F64" s="5">
        <v>0.32</v>
      </c>
      <c r="G64" s="20">
        <v>0.62</v>
      </c>
      <c r="H64" s="5">
        <v>0.84</v>
      </c>
      <c r="I64" s="20">
        <v>0.97</v>
      </c>
      <c r="J64" s="20">
        <v>1</v>
      </c>
    </row>
    <row r="65" spans="1:10" x14ac:dyDescent="0.3">
      <c r="A65" s="16" t="s">
        <v>205</v>
      </c>
      <c r="B65" s="4">
        <v>5775</v>
      </c>
      <c r="C65" s="20">
        <v>0.01</v>
      </c>
      <c r="D65" s="5">
        <v>0.04</v>
      </c>
      <c r="E65" s="20">
        <v>0.12</v>
      </c>
      <c r="F65" s="5">
        <v>0.28999999999999998</v>
      </c>
      <c r="G65" s="20">
        <v>0.55000000000000004</v>
      </c>
      <c r="H65" s="5">
        <v>0.78</v>
      </c>
      <c r="I65" s="20">
        <v>0.92</v>
      </c>
      <c r="J65" s="20">
        <v>1</v>
      </c>
    </row>
    <row r="66" spans="1:10" x14ac:dyDescent="0.3">
      <c r="A66" s="16" t="s">
        <v>206</v>
      </c>
      <c r="B66" s="4">
        <v>8060</v>
      </c>
      <c r="C66" s="20">
        <v>0.01</v>
      </c>
      <c r="D66" s="5">
        <v>0.03</v>
      </c>
      <c r="E66" s="20">
        <v>0.13</v>
      </c>
      <c r="F66" s="5">
        <v>0.36</v>
      </c>
      <c r="G66" s="20">
        <v>0.57999999999999996</v>
      </c>
      <c r="H66" s="5">
        <v>0.77</v>
      </c>
      <c r="I66" s="20">
        <v>0.9</v>
      </c>
      <c r="J66" s="20">
        <v>1</v>
      </c>
    </row>
    <row r="67" spans="1:10" x14ac:dyDescent="0.3">
      <c r="A67" s="16" t="s">
        <v>207</v>
      </c>
      <c r="B67" s="4">
        <v>10875</v>
      </c>
      <c r="C67" s="20">
        <v>0.01</v>
      </c>
      <c r="D67" s="5">
        <v>0.03</v>
      </c>
      <c r="E67" s="20">
        <v>0.13</v>
      </c>
      <c r="F67" s="5">
        <v>0.35</v>
      </c>
      <c r="G67" s="20">
        <v>0.57999999999999996</v>
      </c>
      <c r="H67" s="5">
        <v>0.74</v>
      </c>
      <c r="I67" s="20">
        <v>0.86</v>
      </c>
      <c r="J67" s="20">
        <v>1</v>
      </c>
    </row>
    <row r="68" spans="1:10" x14ac:dyDescent="0.3">
      <c r="A68" s="16" t="s">
        <v>208</v>
      </c>
      <c r="B68" s="4">
        <v>9405</v>
      </c>
      <c r="C68" s="20">
        <v>0.01</v>
      </c>
      <c r="D68" s="5">
        <v>0.03</v>
      </c>
      <c r="E68" s="20">
        <v>0.14000000000000001</v>
      </c>
      <c r="F68" s="5">
        <v>0.39</v>
      </c>
      <c r="G68" s="20">
        <v>0.62</v>
      </c>
      <c r="H68" s="5">
        <v>0.79</v>
      </c>
      <c r="I68" s="20">
        <v>0.89</v>
      </c>
      <c r="J68" s="20">
        <v>1</v>
      </c>
    </row>
    <row r="69" spans="1:10" x14ac:dyDescent="0.3">
      <c r="A69" s="16" t="s">
        <v>209</v>
      </c>
      <c r="B69" s="4">
        <v>11720</v>
      </c>
      <c r="C69" s="20">
        <v>0.01</v>
      </c>
      <c r="D69" s="5">
        <v>0.05</v>
      </c>
      <c r="E69" s="20">
        <v>0.14000000000000001</v>
      </c>
      <c r="F69" s="5">
        <v>0.34</v>
      </c>
      <c r="G69" s="20">
        <v>0.57999999999999996</v>
      </c>
      <c r="H69" s="5">
        <v>0.76</v>
      </c>
      <c r="I69" s="20">
        <v>0.88</v>
      </c>
      <c r="J69" s="20">
        <v>1</v>
      </c>
    </row>
    <row r="70" spans="1:10" x14ac:dyDescent="0.3">
      <c r="A70" s="16" t="s">
        <v>210</v>
      </c>
      <c r="B70" s="4">
        <v>10120</v>
      </c>
      <c r="C70" s="20">
        <v>0.01</v>
      </c>
      <c r="D70" s="5">
        <v>0.02</v>
      </c>
      <c r="E70" s="20">
        <v>0.13</v>
      </c>
      <c r="F70" s="5">
        <v>0.37</v>
      </c>
      <c r="G70" s="20">
        <v>0.65</v>
      </c>
      <c r="H70" s="5">
        <v>0.85</v>
      </c>
      <c r="I70" s="20">
        <v>0.94</v>
      </c>
      <c r="J70" s="20">
        <v>1</v>
      </c>
    </row>
    <row r="71" spans="1:10" x14ac:dyDescent="0.3">
      <c r="A71" s="16" t="s">
        <v>211</v>
      </c>
      <c r="B71" s="4">
        <v>10300</v>
      </c>
      <c r="C71" s="20">
        <v>0.01</v>
      </c>
      <c r="D71" s="5">
        <v>0.04</v>
      </c>
      <c r="E71" s="20">
        <v>0.2</v>
      </c>
      <c r="F71" s="5">
        <v>0.48</v>
      </c>
      <c r="G71" s="20">
        <v>0.7</v>
      </c>
      <c r="H71" s="5">
        <v>0.86</v>
      </c>
      <c r="I71" s="20">
        <v>0.95</v>
      </c>
      <c r="J71" s="20">
        <v>1</v>
      </c>
    </row>
    <row r="72" spans="1:10" x14ac:dyDescent="0.3">
      <c r="A72" s="16" t="s">
        <v>212</v>
      </c>
      <c r="B72" s="4">
        <v>13340</v>
      </c>
      <c r="C72" s="20">
        <v>0.02</v>
      </c>
      <c r="D72" s="5">
        <v>0.12</v>
      </c>
      <c r="E72" s="20">
        <v>0.32</v>
      </c>
      <c r="F72" s="5">
        <v>0.6</v>
      </c>
      <c r="G72" s="20">
        <v>0.79</v>
      </c>
      <c r="H72" s="5">
        <v>0.9</v>
      </c>
      <c r="I72" s="20">
        <v>0.95</v>
      </c>
      <c r="J72" s="20">
        <v>1</v>
      </c>
    </row>
    <row r="73" spans="1:10" x14ac:dyDescent="0.3">
      <c r="A73" s="16" t="s">
        <v>213</v>
      </c>
      <c r="B73" s="4">
        <v>9785</v>
      </c>
      <c r="C73" s="20">
        <v>0.01</v>
      </c>
      <c r="D73" s="5">
        <v>0.23</v>
      </c>
      <c r="E73" s="20">
        <v>0.48</v>
      </c>
      <c r="F73" s="5">
        <v>0.69</v>
      </c>
      <c r="G73" s="20">
        <v>0.83</v>
      </c>
      <c r="H73" s="5">
        <v>0.92</v>
      </c>
      <c r="I73" s="20">
        <v>0.96</v>
      </c>
      <c r="J73" s="20">
        <v>1</v>
      </c>
    </row>
    <row r="74" spans="1:10" x14ac:dyDescent="0.3">
      <c r="A74" s="16" t="s">
        <v>214</v>
      </c>
      <c r="B74" s="4">
        <v>11725</v>
      </c>
      <c r="C74" s="20">
        <v>0.05</v>
      </c>
      <c r="D74" s="5">
        <v>0.34</v>
      </c>
      <c r="E74" s="20">
        <v>0.54</v>
      </c>
      <c r="F74" s="5">
        <v>0.71</v>
      </c>
      <c r="G74" s="20">
        <v>0.85</v>
      </c>
      <c r="H74" s="5">
        <v>0.92</v>
      </c>
      <c r="I74" s="20">
        <v>0.96</v>
      </c>
      <c r="J74" s="20">
        <v>1</v>
      </c>
    </row>
    <row r="75" spans="1:10" x14ac:dyDescent="0.3">
      <c r="A75" s="16" t="s">
        <v>215</v>
      </c>
      <c r="B75" s="4">
        <v>10515</v>
      </c>
      <c r="C75" s="20">
        <v>0.12</v>
      </c>
      <c r="D75" s="5">
        <v>0.37</v>
      </c>
      <c r="E75" s="20">
        <v>0.61</v>
      </c>
      <c r="F75" s="5">
        <v>0.77</v>
      </c>
      <c r="G75" s="20">
        <v>0.87</v>
      </c>
      <c r="H75" s="5">
        <v>0.93</v>
      </c>
      <c r="I75" s="20">
        <v>0.96</v>
      </c>
      <c r="J75" s="20">
        <v>1</v>
      </c>
    </row>
    <row r="76" spans="1:10" x14ac:dyDescent="0.3">
      <c r="A76" s="16" t="s">
        <v>216</v>
      </c>
      <c r="B76" s="4">
        <v>8340</v>
      </c>
      <c r="C76" s="20">
        <v>0.14000000000000001</v>
      </c>
      <c r="D76" s="5">
        <v>0.44</v>
      </c>
      <c r="E76" s="20">
        <v>0.65</v>
      </c>
      <c r="F76" s="5">
        <v>0.8</v>
      </c>
      <c r="G76" s="20">
        <v>0.89</v>
      </c>
      <c r="H76" s="5">
        <v>0.94</v>
      </c>
      <c r="I76" s="20">
        <v>0.97</v>
      </c>
      <c r="J76" s="20">
        <v>1</v>
      </c>
    </row>
    <row r="77" spans="1:10" x14ac:dyDescent="0.3">
      <c r="A77" s="16" t="s">
        <v>217</v>
      </c>
      <c r="B77" s="4">
        <v>7745</v>
      </c>
      <c r="C77" s="20">
        <v>0.14000000000000001</v>
      </c>
      <c r="D77" s="5">
        <v>0.44</v>
      </c>
      <c r="E77" s="20">
        <v>0.68</v>
      </c>
      <c r="F77" s="5">
        <v>0.82</v>
      </c>
      <c r="G77" s="20">
        <v>0.9</v>
      </c>
      <c r="H77" s="5">
        <v>0.94</v>
      </c>
      <c r="I77" s="20">
        <v>0.96</v>
      </c>
      <c r="J77" s="20">
        <v>1</v>
      </c>
    </row>
    <row r="78" spans="1:10" x14ac:dyDescent="0.3">
      <c r="A78" s="16" t="s">
        <v>218</v>
      </c>
      <c r="B78" s="4">
        <v>8195</v>
      </c>
      <c r="C78" s="20">
        <v>0.05</v>
      </c>
      <c r="D78" s="5">
        <v>0.42</v>
      </c>
      <c r="E78" s="20">
        <v>0.65</v>
      </c>
      <c r="F78" s="5">
        <v>0.83</v>
      </c>
      <c r="G78" s="20">
        <v>0.91</v>
      </c>
      <c r="H78" s="5">
        <v>0.94</v>
      </c>
      <c r="I78" s="20">
        <v>0.97</v>
      </c>
      <c r="J78" s="20">
        <v>1</v>
      </c>
    </row>
    <row r="79" spans="1:10" x14ac:dyDescent="0.3">
      <c r="A79" s="16" t="s">
        <v>219</v>
      </c>
      <c r="B79" s="4">
        <v>8495</v>
      </c>
      <c r="C79" s="20">
        <v>0.02</v>
      </c>
      <c r="D79" s="5">
        <v>0.37</v>
      </c>
      <c r="E79" s="20">
        <v>0.6</v>
      </c>
      <c r="F79" s="5">
        <v>0.82</v>
      </c>
      <c r="G79" s="20">
        <v>0.92</v>
      </c>
      <c r="H79" s="5">
        <v>0.95</v>
      </c>
      <c r="I79" s="20">
        <v>0.97</v>
      </c>
      <c r="J79" s="20">
        <v>1</v>
      </c>
    </row>
    <row r="80" spans="1:10" x14ac:dyDescent="0.3">
      <c r="A80" s="16" t="s">
        <v>220</v>
      </c>
      <c r="B80" s="4">
        <v>8865</v>
      </c>
      <c r="C80" s="20">
        <v>0.04</v>
      </c>
      <c r="D80" s="5">
        <v>0.33</v>
      </c>
      <c r="E80" s="20">
        <v>0.55000000000000004</v>
      </c>
      <c r="F80" s="5">
        <v>0.79</v>
      </c>
      <c r="G80" s="20">
        <v>0.9</v>
      </c>
      <c r="H80" s="5">
        <v>0.95</v>
      </c>
      <c r="I80" s="20">
        <v>0.97</v>
      </c>
      <c r="J80" s="20">
        <v>1</v>
      </c>
    </row>
    <row r="81" spans="1:10" x14ac:dyDescent="0.3">
      <c r="A81" s="16" t="s">
        <v>221</v>
      </c>
      <c r="B81" s="4">
        <v>8865</v>
      </c>
      <c r="C81" s="20">
        <v>0.04</v>
      </c>
      <c r="D81" s="5">
        <v>0.26</v>
      </c>
      <c r="E81" s="20">
        <v>0.54</v>
      </c>
      <c r="F81" s="5">
        <v>0.79</v>
      </c>
      <c r="G81" s="20">
        <v>0.9</v>
      </c>
      <c r="H81" s="5">
        <v>0.96</v>
      </c>
      <c r="I81" s="20">
        <v>0.98</v>
      </c>
      <c r="J81" s="20">
        <v>1</v>
      </c>
    </row>
    <row r="82" spans="1:10" x14ac:dyDescent="0.3">
      <c r="A82" s="16" t="s">
        <v>222</v>
      </c>
      <c r="B82" s="4">
        <v>8875</v>
      </c>
      <c r="C82" s="20">
        <v>0.05</v>
      </c>
      <c r="D82" s="5">
        <v>0.3</v>
      </c>
      <c r="E82" s="20">
        <v>0.61</v>
      </c>
      <c r="F82" s="5">
        <v>0.79</v>
      </c>
      <c r="G82" s="20">
        <v>0.89</v>
      </c>
      <c r="H82" s="5">
        <v>0.95</v>
      </c>
      <c r="I82" s="20">
        <v>0.97</v>
      </c>
      <c r="J82" s="20">
        <v>1</v>
      </c>
    </row>
    <row r="83" spans="1:10" x14ac:dyDescent="0.3">
      <c r="A83" s="16" t="s">
        <v>223</v>
      </c>
      <c r="B83" s="4">
        <v>9985</v>
      </c>
      <c r="C83" s="20">
        <v>0.05</v>
      </c>
      <c r="D83" s="5">
        <v>0.35</v>
      </c>
      <c r="E83" s="20">
        <v>0.64</v>
      </c>
      <c r="F83" s="5">
        <v>0.78</v>
      </c>
      <c r="G83" s="20">
        <v>0.88</v>
      </c>
      <c r="H83" s="5">
        <v>0.94</v>
      </c>
      <c r="I83" s="20">
        <v>0.97</v>
      </c>
      <c r="J83" s="20">
        <v>1</v>
      </c>
    </row>
    <row r="84" spans="1:10" x14ac:dyDescent="0.3">
      <c r="A84" s="16" t="s">
        <v>224</v>
      </c>
      <c r="B84" s="4">
        <v>9730</v>
      </c>
      <c r="C84" s="20">
        <v>0.05</v>
      </c>
      <c r="D84" s="5">
        <v>0.44</v>
      </c>
      <c r="E84" s="20">
        <v>0.69</v>
      </c>
      <c r="F84" s="5">
        <v>0.82</v>
      </c>
      <c r="G84" s="20">
        <v>0.89</v>
      </c>
      <c r="H84" s="5">
        <v>0.94</v>
      </c>
      <c r="I84" s="20">
        <v>0.97</v>
      </c>
      <c r="J84" s="20">
        <v>1</v>
      </c>
    </row>
    <row r="85" spans="1:10" x14ac:dyDescent="0.3">
      <c r="A85" s="16" t="s">
        <v>225</v>
      </c>
      <c r="B85" s="4">
        <v>8110</v>
      </c>
      <c r="C85" s="20">
        <v>0.11</v>
      </c>
      <c r="D85" s="5">
        <v>0.49</v>
      </c>
      <c r="E85" s="20">
        <v>0.7</v>
      </c>
      <c r="F85" s="5">
        <v>0.83</v>
      </c>
      <c r="G85" s="20">
        <v>0.9</v>
      </c>
      <c r="H85" s="5">
        <v>0.94</v>
      </c>
      <c r="I85" s="20">
        <v>0.96</v>
      </c>
      <c r="J85" s="20">
        <v>1</v>
      </c>
    </row>
    <row r="86" spans="1:10" x14ac:dyDescent="0.3">
      <c r="A86" s="16" t="s">
        <v>226</v>
      </c>
      <c r="B86" s="4">
        <v>8540</v>
      </c>
      <c r="C86" s="20">
        <v>0.2</v>
      </c>
      <c r="D86" s="5">
        <v>0.47</v>
      </c>
      <c r="E86" s="20">
        <v>0.7</v>
      </c>
      <c r="F86" s="5">
        <v>0.84</v>
      </c>
      <c r="G86" s="20">
        <v>0.91</v>
      </c>
      <c r="H86" s="5">
        <v>0.95</v>
      </c>
      <c r="I86" s="20">
        <v>0.97</v>
      </c>
      <c r="J86" s="20">
        <v>1</v>
      </c>
    </row>
    <row r="87" spans="1:10" x14ac:dyDescent="0.3">
      <c r="A87" s="15" t="s">
        <v>227</v>
      </c>
      <c r="B87" s="33">
        <v>5</v>
      </c>
      <c r="C87" s="19">
        <v>1</v>
      </c>
      <c r="D87" s="34">
        <v>1</v>
      </c>
      <c r="E87" s="19">
        <v>1</v>
      </c>
      <c r="F87" s="34">
        <v>1</v>
      </c>
      <c r="G87" s="19">
        <v>1</v>
      </c>
      <c r="H87" s="34">
        <v>1</v>
      </c>
      <c r="I87" s="19">
        <v>1</v>
      </c>
      <c r="J87" s="19">
        <v>1</v>
      </c>
    </row>
    <row r="88" spans="1:10" x14ac:dyDescent="0.3">
      <c r="A88" s="17" t="s">
        <v>228</v>
      </c>
      <c r="B88" s="6">
        <v>28120</v>
      </c>
      <c r="C88" s="21">
        <v>0.02</v>
      </c>
      <c r="D88" s="7">
        <v>0.12</v>
      </c>
      <c r="E88" s="21">
        <v>0.33</v>
      </c>
      <c r="F88" s="7">
        <v>0.59</v>
      </c>
      <c r="G88" s="21">
        <v>0.82</v>
      </c>
      <c r="H88" s="7">
        <v>0.94</v>
      </c>
      <c r="I88" s="21">
        <v>0.99</v>
      </c>
      <c r="J88" s="21">
        <v>1</v>
      </c>
    </row>
    <row r="89" spans="1:10" x14ac:dyDescent="0.3">
      <c r="A89" s="17" t="s">
        <v>229</v>
      </c>
      <c r="B89" s="6">
        <v>119955</v>
      </c>
      <c r="C89" s="21">
        <v>0.03</v>
      </c>
      <c r="D89" s="7">
        <v>0.15</v>
      </c>
      <c r="E89" s="21">
        <v>0.3</v>
      </c>
      <c r="F89" s="7">
        <v>0.52</v>
      </c>
      <c r="G89" s="21">
        <v>0.71</v>
      </c>
      <c r="H89" s="7">
        <v>0.85</v>
      </c>
      <c r="I89" s="21">
        <v>0.93</v>
      </c>
      <c r="J89" s="21">
        <v>1</v>
      </c>
    </row>
    <row r="90" spans="1:10" x14ac:dyDescent="0.3">
      <c r="A90" s="18" t="s">
        <v>230</v>
      </c>
      <c r="B90" s="35">
        <v>87410</v>
      </c>
      <c r="C90" s="22">
        <v>7.0000000000000007E-2</v>
      </c>
      <c r="D90" s="36">
        <v>0.38</v>
      </c>
      <c r="E90" s="22">
        <v>0.64</v>
      </c>
      <c r="F90" s="36">
        <v>0.81</v>
      </c>
      <c r="G90" s="22">
        <v>0.9</v>
      </c>
      <c r="H90" s="36">
        <v>0.95</v>
      </c>
      <c r="I90" s="22">
        <v>0.97</v>
      </c>
      <c r="J90" s="22">
        <v>1</v>
      </c>
    </row>
    <row r="91" spans="1:10" x14ac:dyDescent="0.3">
      <c r="A91" t="s">
        <v>22</v>
      </c>
      <c r="B91" t="s">
        <v>23</v>
      </c>
    </row>
    <row r="92" spans="1:10" x14ac:dyDescent="0.3">
      <c r="A92" t="s">
        <v>24</v>
      </c>
      <c r="B92" t="s">
        <v>25</v>
      </c>
    </row>
    <row r="93" spans="1:10" x14ac:dyDescent="0.3">
      <c r="A93" t="s">
        <v>40</v>
      </c>
      <c r="B93" t="s">
        <v>41</v>
      </c>
    </row>
    <row r="94" spans="1:10" x14ac:dyDescent="0.3">
      <c r="A94" t="s">
        <v>58</v>
      </c>
      <c r="B94" t="s">
        <v>59</v>
      </c>
    </row>
    <row r="95" spans="1:10" x14ac:dyDescent="0.3">
      <c r="A95" t="s">
        <v>60</v>
      </c>
      <c r="B95" t="s">
        <v>61</v>
      </c>
    </row>
    <row r="96" spans="1:10" x14ac:dyDescent="0.3">
      <c r="A96" t="s">
        <v>62</v>
      </c>
      <c r="B96" t="s">
        <v>63</v>
      </c>
    </row>
    <row r="97" spans="1:2" x14ac:dyDescent="0.3">
      <c r="A97" t="s">
        <v>64</v>
      </c>
      <c r="B97" t="s">
        <v>65</v>
      </c>
    </row>
    <row r="98" spans="1:2" x14ac:dyDescent="0.3">
      <c r="A98" t="s">
        <v>66</v>
      </c>
      <c r="B98" t="s">
        <v>67</v>
      </c>
    </row>
    <row r="99" spans="1:2" x14ac:dyDescent="0.3">
      <c r="A99" t="s">
        <v>68</v>
      </c>
      <c r="B99" t="s">
        <v>69</v>
      </c>
    </row>
    <row r="100" spans="1:2" x14ac:dyDescent="0.3">
      <c r="A100" t="s">
        <v>70</v>
      </c>
      <c r="B100" t="s">
        <v>71</v>
      </c>
    </row>
    <row r="101" spans="1:2" x14ac:dyDescent="0.3">
      <c r="A101" t="s">
        <v>72</v>
      </c>
      <c r="B101" t="s">
        <v>73</v>
      </c>
    </row>
  </sheetData>
  <conditionalFormatting sqref="C51:J90">
    <cfRule type="dataBar" priority="1">
      <dataBar>
        <cfvo type="num" val="0"/>
        <cfvo type="num" val="1"/>
        <color theme="7" tint="0.39997558519241921"/>
      </dataBar>
      <extLst>
        <ext xmlns:x14="http://schemas.microsoft.com/office/spreadsheetml/2009/9/main" uri="{B025F937-C7B1-47D3-B67F-A62EFF666E3E}">
          <x14:id>{B0E7DD53-277D-42B6-9E92-995C70F5F97E}</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B0E7DD53-277D-42B6-9E92-995C70F5F97E}">
            <x14:dataBar minLength="0" maxLength="100" gradient="0">
              <x14:cfvo type="num">
                <xm:f>0</xm:f>
              </x14:cfvo>
              <x14:cfvo type="num">
                <xm:f>1</xm:f>
              </x14:cfvo>
              <x14:negativeFillColor rgb="FFFF0000"/>
              <x14:axisColor rgb="FF000000"/>
            </x14:dataBar>
          </x14:cfRule>
          <xm:sqref>C51:J90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63"/>
  <sheetViews>
    <sheetView showGridLines="0" workbookViewId="0"/>
  </sheetViews>
  <sheetFormatPr defaultColWidth="11.19921875" defaultRowHeight="15.6" x14ac:dyDescent="0.3"/>
  <cols>
    <col min="1" max="1" width="42.3984375" customWidth="1"/>
    <col min="2" max="3" width="20.69921875" customWidth="1"/>
  </cols>
  <sheetData>
    <row r="1" spans="1:3" ht="19.8" x14ac:dyDescent="0.4">
      <c r="A1" s="2" t="s">
        <v>352</v>
      </c>
    </row>
    <row r="2" spans="1:3" x14ac:dyDescent="0.3">
      <c r="A2" t="s">
        <v>175</v>
      </c>
    </row>
    <row r="3" spans="1:3" x14ac:dyDescent="0.3">
      <c r="A3" t="s">
        <v>176</v>
      </c>
    </row>
    <row r="4" spans="1:3" x14ac:dyDescent="0.3">
      <c r="A4" t="s">
        <v>353</v>
      </c>
    </row>
    <row r="5" spans="1:3" x14ac:dyDescent="0.3">
      <c r="A5" t="s">
        <v>178</v>
      </c>
    </row>
    <row r="6" spans="1:3" ht="46.8" x14ac:dyDescent="0.3">
      <c r="A6" s="23" t="s">
        <v>330</v>
      </c>
      <c r="B6" s="3" t="s">
        <v>184</v>
      </c>
      <c r="C6" s="23" t="s">
        <v>354</v>
      </c>
    </row>
    <row r="7" spans="1:3" x14ac:dyDescent="0.3">
      <c r="A7" s="45" t="s">
        <v>191</v>
      </c>
      <c r="B7" s="46">
        <v>6490</v>
      </c>
      <c r="C7" s="47">
        <v>2</v>
      </c>
    </row>
    <row r="8" spans="1:3" x14ac:dyDescent="0.3">
      <c r="A8" s="48" t="s">
        <v>355</v>
      </c>
      <c r="B8" s="49" t="s">
        <v>493</v>
      </c>
      <c r="C8" s="50" t="s">
        <v>493</v>
      </c>
    </row>
    <row r="9" spans="1:3" x14ac:dyDescent="0.3">
      <c r="A9" s="51" t="s">
        <v>356</v>
      </c>
      <c r="B9" s="52" t="s">
        <v>493</v>
      </c>
      <c r="C9" s="53" t="s">
        <v>493</v>
      </c>
    </row>
    <row r="10" spans="1:3" x14ac:dyDescent="0.3">
      <c r="A10" s="45" t="s">
        <v>357</v>
      </c>
      <c r="B10" s="113">
        <v>0</v>
      </c>
      <c r="C10" s="47" t="s">
        <v>350</v>
      </c>
    </row>
    <row r="11" spans="1:3" x14ac:dyDescent="0.3">
      <c r="A11" s="48" t="s">
        <v>358</v>
      </c>
      <c r="B11" s="49" t="s">
        <v>493</v>
      </c>
      <c r="C11" s="50" t="s">
        <v>493</v>
      </c>
    </row>
    <row r="12" spans="1:3" x14ac:dyDescent="0.3">
      <c r="A12" s="51" t="s">
        <v>359</v>
      </c>
      <c r="B12" s="52" t="s">
        <v>493</v>
      </c>
      <c r="C12" s="53" t="s">
        <v>493</v>
      </c>
    </row>
    <row r="13" spans="1:3" x14ac:dyDescent="0.3">
      <c r="A13" s="16" t="s">
        <v>192</v>
      </c>
      <c r="B13" s="4">
        <v>5</v>
      </c>
      <c r="C13" s="25">
        <v>5</v>
      </c>
    </row>
    <row r="14" spans="1:3" x14ac:dyDescent="0.3">
      <c r="A14" s="16" t="s">
        <v>193</v>
      </c>
      <c r="B14" s="4">
        <v>15</v>
      </c>
      <c r="C14" s="25">
        <v>4</v>
      </c>
    </row>
    <row r="15" spans="1:3" x14ac:dyDescent="0.3">
      <c r="A15" s="16" t="s">
        <v>194</v>
      </c>
      <c r="B15" s="4">
        <v>15</v>
      </c>
      <c r="C15" s="25">
        <v>2</v>
      </c>
    </row>
    <row r="16" spans="1:3" x14ac:dyDescent="0.3">
      <c r="A16" s="16" t="s">
        <v>195</v>
      </c>
      <c r="B16" s="4">
        <v>15</v>
      </c>
      <c r="C16" s="25">
        <v>2</v>
      </c>
    </row>
    <row r="17" spans="1:3" x14ac:dyDescent="0.3">
      <c r="A17" s="16" t="s">
        <v>196</v>
      </c>
      <c r="B17" s="4">
        <v>35</v>
      </c>
      <c r="C17" s="25">
        <v>2</v>
      </c>
    </row>
    <row r="18" spans="1:3" x14ac:dyDescent="0.3">
      <c r="A18" s="16" t="s">
        <v>197</v>
      </c>
      <c r="B18" s="4">
        <v>120</v>
      </c>
      <c r="C18" s="25">
        <v>2</v>
      </c>
    </row>
    <row r="19" spans="1:3" x14ac:dyDescent="0.3">
      <c r="A19" s="16" t="s">
        <v>198</v>
      </c>
      <c r="B19" s="4">
        <v>210</v>
      </c>
      <c r="C19" s="25">
        <v>2</v>
      </c>
    </row>
    <row r="20" spans="1:3" x14ac:dyDescent="0.3">
      <c r="A20" s="16" t="s">
        <v>199</v>
      </c>
      <c r="B20" s="4">
        <v>200</v>
      </c>
      <c r="C20" s="25">
        <v>2</v>
      </c>
    </row>
    <row r="21" spans="1:3" x14ac:dyDescent="0.3">
      <c r="A21" s="16" t="s">
        <v>200</v>
      </c>
      <c r="B21" s="4">
        <v>225</v>
      </c>
      <c r="C21" s="25">
        <v>2</v>
      </c>
    </row>
    <row r="22" spans="1:3" x14ac:dyDescent="0.3">
      <c r="A22" s="16" t="s">
        <v>201</v>
      </c>
      <c r="B22" s="4">
        <v>200</v>
      </c>
      <c r="C22" s="25">
        <v>3</v>
      </c>
    </row>
    <row r="23" spans="1:3" x14ac:dyDescent="0.3">
      <c r="A23" s="16" t="s">
        <v>202</v>
      </c>
      <c r="B23" s="4">
        <v>215</v>
      </c>
      <c r="C23" s="25">
        <v>3</v>
      </c>
    </row>
    <row r="24" spans="1:3" x14ac:dyDescent="0.3">
      <c r="A24" s="16" t="s">
        <v>203</v>
      </c>
      <c r="B24" s="4">
        <v>225</v>
      </c>
      <c r="C24" s="25">
        <v>3</v>
      </c>
    </row>
    <row r="25" spans="1:3" x14ac:dyDescent="0.3">
      <c r="A25" s="16" t="s">
        <v>204</v>
      </c>
      <c r="B25" s="4">
        <v>260</v>
      </c>
      <c r="C25" s="25">
        <v>3</v>
      </c>
    </row>
    <row r="26" spans="1:3" x14ac:dyDescent="0.3">
      <c r="A26" s="16" t="s">
        <v>205</v>
      </c>
      <c r="B26" s="4">
        <v>185</v>
      </c>
      <c r="C26" s="25">
        <v>2</v>
      </c>
    </row>
    <row r="27" spans="1:3" x14ac:dyDescent="0.3">
      <c r="A27" s="16" t="s">
        <v>206</v>
      </c>
      <c r="B27" s="4">
        <v>260</v>
      </c>
      <c r="C27" s="25">
        <v>3</v>
      </c>
    </row>
    <row r="28" spans="1:3" x14ac:dyDescent="0.3">
      <c r="A28" s="16" t="s">
        <v>207</v>
      </c>
      <c r="B28" s="4">
        <v>215</v>
      </c>
      <c r="C28" s="25">
        <v>4</v>
      </c>
    </row>
    <row r="29" spans="1:3" x14ac:dyDescent="0.3">
      <c r="A29" s="16" t="s">
        <v>208</v>
      </c>
      <c r="B29" s="4">
        <v>220</v>
      </c>
      <c r="C29" s="25">
        <v>2</v>
      </c>
    </row>
    <row r="30" spans="1:3" x14ac:dyDescent="0.3">
      <c r="A30" s="16" t="s">
        <v>209</v>
      </c>
      <c r="B30" s="4">
        <v>255</v>
      </c>
      <c r="C30" s="25">
        <v>3</v>
      </c>
    </row>
    <row r="31" spans="1:3" x14ac:dyDescent="0.3">
      <c r="A31" s="16" t="s">
        <v>210</v>
      </c>
      <c r="B31" s="4">
        <v>220</v>
      </c>
      <c r="C31" s="25">
        <v>3</v>
      </c>
    </row>
    <row r="32" spans="1:3" x14ac:dyDescent="0.3">
      <c r="A32" s="16" t="s">
        <v>211</v>
      </c>
      <c r="B32" s="4">
        <v>265</v>
      </c>
      <c r="C32" s="25">
        <v>4</v>
      </c>
    </row>
    <row r="33" spans="1:3" x14ac:dyDescent="0.3">
      <c r="A33" s="16" t="s">
        <v>212</v>
      </c>
      <c r="B33" s="4">
        <v>235</v>
      </c>
      <c r="C33" s="25">
        <v>3</v>
      </c>
    </row>
    <row r="34" spans="1:3" x14ac:dyDescent="0.3">
      <c r="A34" s="16" t="s">
        <v>213</v>
      </c>
      <c r="B34" s="4">
        <v>210</v>
      </c>
      <c r="C34" s="25">
        <v>2</v>
      </c>
    </row>
    <row r="35" spans="1:3" x14ac:dyDescent="0.3">
      <c r="A35" s="16" t="s">
        <v>214</v>
      </c>
      <c r="B35" s="4">
        <v>190</v>
      </c>
      <c r="C35" s="25">
        <v>3</v>
      </c>
    </row>
    <row r="36" spans="1:3" x14ac:dyDescent="0.3">
      <c r="A36" s="16" t="s">
        <v>215</v>
      </c>
      <c r="B36" s="4">
        <v>250</v>
      </c>
      <c r="C36" s="25">
        <v>3</v>
      </c>
    </row>
    <row r="37" spans="1:3" x14ac:dyDescent="0.3">
      <c r="A37" s="16" t="s">
        <v>216</v>
      </c>
      <c r="B37" s="4">
        <v>205</v>
      </c>
      <c r="C37" s="25">
        <v>2</v>
      </c>
    </row>
    <row r="38" spans="1:3" x14ac:dyDescent="0.3">
      <c r="A38" s="16" t="s">
        <v>217</v>
      </c>
      <c r="B38" s="4">
        <v>220</v>
      </c>
      <c r="C38" s="25">
        <v>2</v>
      </c>
    </row>
    <row r="39" spans="1:3" x14ac:dyDescent="0.3">
      <c r="A39" s="16" t="s">
        <v>218</v>
      </c>
      <c r="B39" s="4">
        <v>260</v>
      </c>
      <c r="C39" s="25">
        <v>2</v>
      </c>
    </row>
    <row r="40" spans="1:3" x14ac:dyDescent="0.3">
      <c r="A40" s="16" t="s">
        <v>219</v>
      </c>
      <c r="B40" s="4">
        <v>180</v>
      </c>
      <c r="C40" s="25">
        <v>1</v>
      </c>
    </row>
    <row r="41" spans="1:3" x14ac:dyDescent="0.3">
      <c r="A41" s="16" t="s">
        <v>220</v>
      </c>
      <c r="B41" s="4">
        <v>215</v>
      </c>
      <c r="C41" s="25">
        <v>1</v>
      </c>
    </row>
    <row r="42" spans="1:3" x14ac:dyDescent="0.3">
      <c r="A42" s="16" t="s">
        <v>221</v>
      </c>
      <c r="B42" s="4">
        <v>210</v>
      </c>
      <c r="C42" s="25">
        <v>2</v>
      </c>
    </row>
    <row r="43" spans="1:3" x14ac:dyDescent="0.3">
      <c r="A43" s="16" t="s">
        <v>222</v>
      </c>
      <c r="B43" s="4">
        <v>180</v>
      </c>
      <c r="C43" s="25">
        <v>2</v>
      </c>
    </row>
    <row r="44" spans="1:3" x14ac:dyDescent="0.3">
      <c r="A44" s="16" t="s">
        <v>223</v>
      </c>
      <c r="B44" s="4">
        <v>205</v>
      </c>
      <c r="C44" s="25">
        <v>2</v>
      </c>
    </row>
    <row r="45" spans="1:3" x14ac:dyDescent="0.3">
      <c r="A45" s="16" t="s">
        <v>224</v>
      </c>
      <c r="B45" s="4">
        <v>190</v>
      </c>
      <c r="C45" s="25">
        <v>2</v>
      </c>
    </row>
    <row r="46" spans="1:3" x14ac:dyDescent="0.3">
      <c r="A46" s="16" t="s">
        <v>225</v>
      </c>
      <c r="B46" s="4">
        <v>200</v>
      </c>
      <c r="C46" s="25">
        <v>2</v>
      </c>
    </row>
    <row r="47" spans="1:3" x14ac:dyDescent="0.3">
      <c r="A47" s="16" t="s">
        <v>226</v>
      </c>
      <c r="B47" s="4">
        <v>175</v>
      </c>
      <c r="C47" s="25">
        <v>2</v>
      </c>
    </row>
    <row r="48" spans="1:3" x14ac:dyDescent="0.3">
      <c r="A48" s="15" t="s">
        <v>227</v>
      </c>
      <c r="B48" s="33">
        <v>5</v>
      </c>
      <c r="C48" s="24">
        <v>5</v>
      </c>
    </row>
    <row r="49" spans="1:3" x14ac:dyDescent="0.3">
      <c r="A49" s="17" t="s">
        <v>228</v>
      </c>
      <c r="B49" s="6">
        <v>1735</v>
      </c>
      <c r="C49" s="26">
        <v>2</v>
      </c>
    </row>
    <row r="50" spans="1:3" x14ac:dyDescent="0.3">
      <c r="A50" s="17" t="s">
        <v>229</v>
      </c>
      <c r="B50" s="6">
        <v>2715</v>
      </c>
      <c r="C50" s="26">
        <v>3</v>
      </c>
    </row>
    <row r="51" spans="1:3" x14ac:dyDescent="0.3">
      <c r="A51" s="18" t="s">
        <v>230</v>
      </c>
      <c r="B51" s="35">
        <v>2035</v>
      </c>
      <c r="C51" s="27">
        <v>2</v>
      </c>
    </row>
    <row r="52" spans="1:3" x14ac:dyDescent="0.3">
      <c r="A52" t="s">
        <v>22</v>
      </c>
      <c r="B52" t="s">
        <v>23</v>
      </c>
    </row>
    <row r="53" spans="1:3" x14ac:dyDescent="0.3">
      <c r="A53" t="s">
        <v>24</v>
      </c>
      <c r="B53" t="s">
        <v>25</v>
      </c>
    </row>
    <row r="54" spans="1:3" x14ac:dyDescent="0.3">
      <c r="A54" t="s">
        <v>40</v>
      </c>
      <c r="B54" t="s">
        <v>41</v>
      </c>
    </row>
    <row r="55" spans="1:3" x14ac:dyDescent="0.3">
      <c r="A55" t="s">
        <v>58</v>
      </c>
      <c r="B55" t="s">
        <v>59</v>
      </c>
    </row>
    <row r="56" spans="1:3" x14ac:dyDescent="0.3">
      <c r="A56" t="s">
        <v>60</v>
      </c>
      <c r="B56" t="s">
        <v>61</v>
      </c>
    </row>
    <row r="57" spans="1:3" x14ac:dyDescent="0.3">
      <c r="A57" t="s">
        <v>62</v>
      </c>
      <c r="B57" t="s">
        <v>63</v>
      </c>
    </row>
    <row r="58" spans="1:3" x14ac:dyDescent="0.3">
      <c r="A58" t="s">
        <v>68</v>
      </c>
      <c r="B58" t="s">
        <v>69</v>
      </c>
    </row>
    <row r="59" spans="1:3" x14ac:dyDescent="0.3">
      <c r="A59" t="s">
        <v>70</v>
      </c>
      <c r="B59" t="s">
        <v>71</v>
      </c>
    </row>
    <row r="60" spans="1:3" x14ac:dyDescent="0.3">
      <c r="A60" t="s">
        <v>72</v>
      </c>
      <c r="B60" t="s">
        <v>73</v>
      </c>
    </row>
    <row r="61" spans="1:3" x14ac:dyDescent="0.3">
      <c r="A61" t="s">
        <v>128</v>
      </c>
      <c r="B61" t="s">
        <v>129</v>
      </c>
    </row>
    <row r="62" spans="1:3" x14ac:dyDescent="0.3">
      <c r="A62" t="s">
        <v>130</v>
      </c>
      <c r="B62" t="s">
        <v>131</v>
      </c>
    </row>
    <row r="63" spans="1:3" x14ac:dyDescent="0.3">
      <c r="A63" t="s">
        <v>132</v>
      </c>
      <c r="B63" t="s">
        <v>133</v>
      </c>
    </row>
  </sheetData>
  <pageMargins left="0.7" right="0.7" top="0.75" bottom="0.75" header="0.3" footer="0.3"/>
  <pageSetup paperSize="9" orientation="portrait" horizontalDpi="300" verticalDpi="30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33"/>
  <sheetViews>
    <sheetView showGridLines="0" zoomScale="55" zoomScaleNormal="85" workbookViewId="0"/>
  </sheetViews>
  <sheetFormatPr defaultColWidth="11.19921875" defaultRowHeight="15.6" x14ac:dyDescent="0.3"/>
  <cols>
    <col min="1" max="1" width="20.69921875" customWidth="1"/>
    <col min="2" max="2" width="27.09765625" customWidth="1"/>
    <col min="3" max="6" width="20.69921875" customWidth="1"/>
    <col min="7" max="8" width="20.69921875" style="100" customWidth="1"/>
    <col min="9" max="11" width="20.69921875" customWidth="1"/>
    <col min="12" max="12" width="20.69921875" style="100" customWidth="1"/>
  </cols>
  <sheetData>
    <row r="1" spans="1:12" ht="19.8" x14ac:dyDescent="0.4">
      <c r="A1" s="2" t="s">
        <v>360</v>
      </c>
    </row>
    <row r="2" spans="1:12" x14ac:dyDescent="0.3">
      <c r="A2" t="s">
        <v>175</v>
      </c>
    </row>
    <row r="3" spans="1:12" x14ac:dyDescent="0.3">
      <c r="A3" t="s">
        <v>176</v>
      </c>
    </row>
    <row r="4" spans="1:12" x14ac:dyDescent="0.3">
      <c r="A4" t="s">
        <v>361</v>
      </c>
    </row>
    <row r="5" spans="1:12" x14ac:dyDescent="0.3">
      <c r="A5" t="s">
        <v>178</v>
      </c>
    </row>
    <row r="6" spans="1:12" ht="78" x14ac:dyDescent="0.3">
      <c r="A6" s="23" t="s">
        <v>362</v>
      </c>
      <c r="B6" s="3" t="s">
        <v>179</v>
      </c>
      <c r="C6" s="23" t="s">
        <v>363</v>
      </c>
      <c r="D6" s="3" t="s">
        <v>364</v>
      </c>
      <c r="E6" s="23" t="s">
        <v>365</v>
      </c>
      <c r="F6" s="99" t="s">
        <v>366</v>
      </c>
      <c r="G6" s="101" t="s">
        <v>367</v>
      </c>
      <c r="H6" s="99" t="s">
        <v>368</v>
      </c>
      <c r="I6" s="23" t="s">
        <v>369</v>
      </c>
      <c r="J6" s="3" t="s">
        <v>370</v>
      </c>
      <c r="K6" s="23" t="s">
        <v>371</v>
      </c>
      <c r="L6" s="101" t="s">
        <v>372</v>
      </c>
    </row>
    <row r="7" spans="1:12" x14ac:dyDescent="0.3">
      <c r="A7" s="28" t="s">
        <v>373</v>
      </c>
      <c r="B7" s="54" t="s">
        <v>191</v>
      </c>
      <c r="C7" s="31">
        <v>11546915</v>
      </c>
      <c r="D7" s="29">
        <v>6478445</v>
      </c>
      <c r="E7" s="31">
        <v>5068470</v>
      </c>
      <c r="F7" s="55">
        <v>2859881330</v>
      </c>
      <c r="G7" s="102">
        <v>1976388460</v>
      </c>
      <c r="H7" s="107">
        <v>883492870</v>
      </c>
      <c r="I7" s="30">
        <v>0.69</v>
      </c>
      <c r="J7" s="32">
        <v>0.31</v>
      </c>
      <c r="K7" s="31">
        <v>636000</v>
      </c>
      <c r="L7" s="102">
        <v>161157330</v>
      </c>
    </row>
    <row r="8" spans="1:12" x14ac:dyDescent="0.3">
      <c r="A8" s="16" t="s">
        <v>373</v>
      </c>
      <c r="B8" t="s">
        <v>192</v>
      </c>
      <c r="C8" s="25">
        <v>0</v>
      </c>
      <c r="D8" s="4">
        <v>0</v>
      </c>
      <c r="E8" s="25">
        <v>0</v>
      </c>
      <c r="F8" s="9">
        <v>0</v>
      </c>
      <c r="G8" s="103">
        <v>0</v>
      </c>
      <c r="H8" s="108">
        <v>0</v>
      </c>
      <c r="I8" s="20" t="s">
        <v>350</v>
      </c>
      <c r="J8" s="5" t="s">
        <v>350</v>
      </c>
      <c r="K8" s="25">
        <v>0</v>
      </c>
      <c r="L8" s="103">
        <v>0</v>
      </c>
    </row>
    <row r="9" spans="1:12" x14ac:dyDescent="0.3">
      <c r="A9" s="16" t="s">
        <v>373</v>
      </c>
      <c r="B9" t="s">
        <v>193</v>
      </c>
      <c r="C9" s="25">
        <v>180</v>
      </c>
      <c r="D9" s="4">
        <v>90</v>
      </c>
      <c r="E9" s="25">
        <v>90</v>
      </c>
      <c r="F9" s="9">
        <v>12390</v>
      </c>
      <c r="G9" s="103">
        <v>7350</v>
      </c>
      <c r="H9" s="108">
        <v>5040</v>
      </c>
      <c r="I9" s="20">
        <v>0.59</v>
      </c>
      <c r="J9" s="5">
        <v>0.41</v>
      </c>
      <c r="K9" s="25">
        <v>0</v>
      </c>
      <c r="L9" s="103">
        <v>0</v>
      </c>
    </row>
    <row r="10" spans="1:12" x14ac:dyDescent="0.3">
      <c r="A10" s="16" t="s">
        <v>373</v>
      </c>
      <c r="B10" t="s">
        <v>194</v>
      </c>
      <c r="C10" s="25">
        <v>470</v>
      </c>
      <c r="D10" s="4">
        <v>240</v>
      </c>
      <c r="E10" s="25">
        <v>230</v>
      </c>
      <c r="F10" s="9">
        <v>53470</v>
      </c>
      <c r="G10" s="103">
        <v>33890</v>
      </c>
      <c r="H10" s="108">
        <v>19580</v>
      </c>
      <c r="I10" s="20">
        <v>0.63</v>
      </c>
      <c r="J10" s="5">
        <v>0.37</v>
      </c>
      <c r="K10" s="25">
        <v>0</v>
      </c>
      <c r="L10" s="103">
        <v>0</v>
      </c>
    </row>
    <row r="11" spans="1:12" x14ac:dyDescent="0.3">
      <c r="A11" s="16" t="s">
        <v>373</v>
      </c>
      <c r="B11" t="s">
        <v>195</v>
      </c>
      <c r="C11" s="25">
        <v>1080</v>
      </c>
      <c r="D11" s="4">
        <v>565</v>
      </c>
      <c r="E11" s="25">
        <v>515</v>
      </c>
      <c r="F11" s="9">
        <v>172100</v>
      </c>
      <c r="G11" s="103">
        <v>111760</v>
      </c>
      <c r="H11" s="108">
        <v>60340</v>
      </c>
      <c r="I11" s="20">
        <v>0.65</v>
      </c>
      <c r="J11" s="5">
        <v>0.35</v>
      </c>
      <c r="K11" s="25" t="s">
        <v>231</v>
      </c>
      <c r="L11" s="103">
        <v>260</v>
      </c>
    </row>
    <row r="12" spans="1:12" x14ac:dyDescent="0.3">
      <c r="A12" s="16" t="s">
        <v>373</v>
      </c>
      <c r="B12" t="s">
        <v>196</v>
      </c>
      <c r="C12" s="25">
        <v>2355</v>
      </c>
      <c r="D12" s="4">
        <v>1260</v>
      </c>
      <c r="E12" s="25">
        <v>1100</v>
      </c>
      <c r="F12" s="9">
        <v>429630</v>
      </c>
      <c r="G12" s="103">
        <v>287950</v>
      </c>
      <c r="H12" s="108">
        <v>141670</v>
      </c>
      <c r="I12" s="20">
        <v>0.67</v>
      </c>
      <c r="J12" s="5">
        <v>0.33</v>
      </c>
      <c r="K12" s="25" t="s">
        <v>231</v>
      </c>
      <c r="L12" s="103">
        <v>520</v>
      </c>
    </row>
    <row r="13" spans="1:12" x14ac:dyDescent="0.3">
      <c r="A13" s="16" t="s">
        <v>373</v>
      </c>
      <c r="B13" t="s">
        <v>197</v>
      </c>
      <c r="C13" s="25">
        <v>5610</v>
      </c>
      <c r="D13" s="4">
        <v>2985</v>
      </c>
      <c r="E13" s="25">
        <v>2630</v>
      </c>
      <c r="F13" s="9">
        <v>1043580</v>
      </c>
      <c r="G13" s="103">
        <v>691880</v>
      </c>
      <c r="H13" s="108">
        <v>351700</v>
      </c>
      <c r="I13" s="20">
        <v>0.66</v>
      </c>
      <c r="J13" s="5">
        <v>0.34</v>
      </c>
      <c r="K13" s="25">
        <v>15</v>
      </c>
      <c r="L13" s="103">
        <v>1290</v>
      </c>
    </row>
    <row r="14" spans="1:12" x14ac:dyDescent="0.3">
      <c r="A14" s="16" t="s">
        <v>373</v>
      </c>
      <c r="B14" t="s">
        <v>198</v>
      </c>
      <c r="C14" s="25">
        <v>10975</v>
      </c>
      <c r="D14" s="4">
        <v>5755</v>
      </c>
      <c r="E14" s="25">
        <v>5225</v>
      </c>
      <c r="F14" s="9">
        <v>1853170</v>
      </c>
      <c r="G14" s="103">
        <v>1227690</v>
      </c>
      <c r="H14" s="108">
        <v>625480</v>
      </c>
      <c r="I14" s="20">
        <v>0.66</v>
      </c>
      <c r="J14" s="5">
        <v>0.34</v>
      </c>
      <c r="K14" s="25">
        <v>175</v>
      </c>
      <c r="L14" s="103">
        <v>11560</v>
      </c>
    </row>
    <row r="15" spans="1:12" x14ac:dyDescent="0.3">
      <c r="A15" s="16" t="s">
        <v>373</v>
      </c>
      <c r="B15" t="s">
        <v>199</v>
      </c>
      <c r="C15" s="25">
        <v>17285</v>
      </c>
      <c r="D15" s="4">
        <v>9085</v>
      </c>
      <c r="E15" s="25">
        <v>8200</v>
      </c>
      <c r="F15" s="9">
        <v>3020080</v>
      </c>
      <c r="G15" s="103">
        <v>2017120</v>
      </c>
      <c r="H15" s="108">
        <v>1002960</v>
      </c>
      <c r="I15" s="20">
        <v>0.67</v>
      </c>
      <c r="J15" s="5">
        <v>0.33</v>
      </c>
      <c r="K15" s="25">
        <v>250</v>
      </c>
      <c r="L15" s="103">
        <v>17480</v>
      </c>
    </row>
    <row r="16" spans="1:12" x14ac:dyDescent="0.3">
      <c r="A16" s="16" t="s">
        <v>373</v>
      </c>
      <c r="B16" t="s">
        <v>200</v>
      </c>
      <c r="C16" s="25">
        <v>30400</v>
      </c>
      <c r="D16" s="4">
        <v>16085</v>
      </c>
      <c r="E16" s="25">
        <v>14320</v>
      </c>
      <c r="F16" s="9">
        <v>5612640</v>
      </c>
      <c r="G16" s="103">
        <v>3739910</v>
      </c>
      <c r="H16" s="108">
        <v>1872720</v>
      </c>
      <c r="I16" s="20">
        <v>0.67</v>
      </c>
      <c r="J16" s="5">
        <v>0.33</v>
      </c>
      <c r="K16" s="25">
        <v>370</v>
      </c>
      <c r="L16" s="103">
        <v>28570</v>
      </c>
    </row>
    <row r="17" spans="1:12" x14ac:dyDescent="0.3">
      <c r="A17" s="16" t="s">
        <v>373</v>
      </c>
      <c r="B17" t="s">
        <v>201</v>
      </c>
      <c r="C17" s="25">
        <v>45560</v>
      </c>
      <c r="D17" s="4">
        <v>24050</v>
      </c>
      <c r="E17" s="25">
        <v>21510</v>
      </c>
      <c r="F17" s="9">
        <v>8412370</v>
      </c>
      <c r="G17" s="103">
        <v>5621630</v>
      </c>
      <c r="H17" s="108">
        <v>2790740</v>
      </c>
      <c r="I17" s="20">
        <v>0.67</v>
      </c>
      <c r="J17" s="5">
        <v>0.33</v>
      </c>
      <c r="K17" s="25">
        <v>630</v>
      </c>
      <c r="L17" s="103">
        <v>61720</v>
      </c>
    </row>
    <row r="18" spans="1:12" x14ac:dyDescent="0.3">
      <c r="A18" s="16" t="s">
        <v>373</v>
      </c>
      <c r="B18" t="s">
        <v>202</v>
      </c>
      <c r="C18" s="25">
        <v>64345</v>
      </c>
      <c r="D18" s="4">
        <v>34660</v>
      </c>
      <c r="E18" s="25">
        <v>29680</v>
      </c>
      <c r="F18" s="9">
        <v>12763230</v>
      </c>
      <c r="G18" s="103">
        <v>8659060</v>
      </c>
      <c r="H18" s="108">
        <v>4104170</v>
      </c>
      <c r="I18" s="20">
        <v>0.68</v>
      </c>
      <c r="J18" s="5">
        <v>0.32</v>
      </c>
      <c r="K18" s="25">
        <v>955</v>
      </c>
      <c r="L18" s="103">
        <v>160260</v>
      </c>
    </row>
    <row r="19" spans="1:12" x14ac:dyDescent="0.3">
      <c r="A19" s="16" t="s">
        <v>373</v>
      </c>
      <c r="B19" t="s">
        <v>203</v>
      </c>
      <c r="C19" s="25">
        <v>89095</v>
      </c>
      <c r="D19" s="4">
        <v>48630</v>
      </c>
      <c r="E19" s="25">
        <v>40465</v>
      </c>
      <c r="F19" s="9">
        <v>18334860</v>
      </c>
      <c r="G19" s="103">
        <v>12588180</v>
      </c>
      <c r="H19" s="108">
        <v>5746680</v>
      </c>
      <c r="I19" s="20">
        <v>0.69</v>
      </c>
      <c r="J19" s="5">
        <v>0.31</v>
      </c>
      <c r="K19" s="25">
        <v>1620</v>
      </c>
      <c r="L19" s="103">
        <v>298660</v>
      </c>
    </row>
    <row r="20" spans="1:12" x14ac:dyDescent="0.3">
      <c r="A20" s="16" t="s">
        <v>373</v>
      </c>
      <c r="B20" t="s">
        <v>204</v>
      </c>
      <c r="C20" s="25">
        <v>133360</v>
      </c>
      <c r="D20" s="4">
        <v>73505</v>
      </c>
      <c r="E20" s="25">
        <v>59855</v>
      </c>
      <c r="F20" s="9">
        <v>27706750</v>
      </c>
      <c r="G20" s="103">
        <v>19168860</v>
      </c>
      <c r="H20" s="108">
        <v>8537880</v>
      </c>
      <c r="I20" s="20">
        <v>0.69</v>
      </c>
      <c r="J20" s="5">
        <v>0.31</v>
      </c>
      <c r="K20" s="25">
        <v>2520</v>
      </c>
      <c r="L20" s="103">
        <v>490440</v>
      </c>
    </row>
    <row r="21" spans="1:12" x14ac:dyDescent="0.3">
      <c r="A21" s="16" t="s">
        <v>373</v>
      </c>
      <c r="B21" t="s">
        <v>205</v>
      </c>
      <c r="C21" s="25">
        <v>201255</v>
      </c>
      <c r="D21" s="4">
        <v>112465</v>
      </c>
      <c r="E21" s="25">
        <v>88790</v>
      </c>
      <c r="F21" s="9">
        <v>30326670</v>
      </c>
      <c r="G21" s="103">
        <v>21125780</v>
      </c>
      <c r="H21" s="108">
        <v>9200880</v>
      </c>
      <c r="I21" s="20">
        <v>0.7</v>
      </c>
      <c r="J21" s="5">
        <v>0.3</v>
      </c>
      <c r="K21" s="25">
        <v>5090</v>
      </c>
      <c r="L21" s="103">
        <v>678010</v>
      </c>
    </row>
    <row r="22" spans="1:12" x14ac:dyDescent="0.3">
      <c r="A22" s="16" t="s">
        <v>373</v>
      </c>
      <c r="B22" t="s">
        <v>206</v>
      </c>
      <c r="C22" s="25">
        <v>205000</v>
      </c>
      <c r="D22" s="4">
        <v>115080</v>
      </c>
      <c r="E22" s="25">
        <v>89925</v>
      </c>
      <c r="F22" s="9">
        <v>41069620</v>
      </c>
      <c r="G22" s="103">
        <v>28866340</v>
      </c>
      <c r="H22" s="108">
        <v>12203280</v>
      </c>
      <c r="I22" s="20">
        <v>0.7</v>
      </c>
      <c r="J22" s="5">
        <v>0.3</v>
      </c>
      <c r="K22" s="25">
        <v>4800</v>
      </c>
      <c r="L22" s="103">
        <v>961230</v>
      </c>
    </row>
    <row r="23" spans="1:12" x14ac:dyDescent="0.3">
      <c r="A23" s="16" t="s">
        <v>373</v>
      </c>
      <c r="B23" t="s">
        <v>207</v>
      </c>
      <c r="C23" s="25">
        <v>225535</v>
      </c>
      <c r="D23" s="4">
        <v>127105</v>
      </c>
      <c r="E23" s="25">
        <v>98430</v>
      </c>
      <c r="F23" s="9">
        <v>49781810</v>
      </c>
      <c r="G23" s="103">
        <v>35182770</v>
      </c>
      <c r="H23" s="108">
        <v>14599050</v>
      </c>
      <c r="I23" s="20">
        <v>0.71</v>
      </c>
      <c r="J23" s="5">
        <v>0.28999999999999998</v>
      </c>
      <c r="K23" s="25">
        <v>5370</v>
      </c>
      <c r="L23" s="103">
        <v>1212000</v>
      </c>
    </row>
    <row r="24" spans="1:12" x14ac:dyDescent="0.3">
      <c r="A24" s="16" t="s">
        <v>373</v>
      </c>
      <c r="B24" t="s">
        <v>208</v>
      </c>
      <c r="C24" s="25">
        <v>240935</v>
      </c>
      <c r="D24" s="4">
        <v>135495</v>
      </c>
      <c r="E24" s="25">
        <v>105440</v>
      </c>
      <c r="F24" s="9">
        <v>54059750</v>
      </c>
      <c r="G24" s="103">
        <v>38185560</v>
      </c>
      <c r="H24" s="108">
        <v>15874190</v>
      </c>
      <c r="I24" s="20">
        <v>0.71</v>
      </c>
      <c r="J24" s="5">
        <v>0.28999999999999998</v>
      </c>
      <c r="K24" s="25">
        <v>6405</v>
      </c>
      <c r="L24" s="103">
        <v>1443120</v>
      </c>
    </row>
    <row r="25" spans="1:12" x14ac:dyDescent="0.3">
      <c r="A25" s="16" t="s">
        <v>373</v>
      </c>
      <c r="B25" t="s">
        <v>209</v>
      </c>
      <c r="C25" s="25">
        <v>287995</v>
      </c>
      <c r="D25" s="4">
        <v>163165</v>
      </c>
      <c r="E25" s="25">
        <v>124830</v>
      </c>
      <c r="F25" s="9">
        <v>65653250</v>
      </c>
      <c r="G25" s="103">
        <v>46570040</v>
      </c>
      <c r="H25" s="108">
        <v>19083210</v>
      </c>
      <c r="I25" s="20">
        <v>0.71</v>
      </c>
      <c r="J25" s="5">
        <v>0.28999999999999998</v>
      </c>
      <c r="K25" s="25">
        <v>8035</v>
      </c>
      <c r="L25" s="103">
        <v>1829970</v>
      </c>
    </row>
    <row r="26" spans="1:12" x14ac:dyDescent="0.3">
      <c r="A26" s="16" t="s">
        <v>373</v>
      </c>
      <c r="B26" t="s">
        <v>210</v>
      </c>
      <c r="C26" s="25">
        <v>286740</v>
      </c>
      <c r="D26" s="4">
        <v>162970</v>
      </c>
      <c r="E26" s="25">
        <v>123775</v>
      </c>
      <c r="F26" s="9">
        <v>66387440</v>
      </c>
      <c r="G26" s="103">
        <v>47284630</v>
      </c>
      <c r="H26" s="108">
        <v>19102800</v>
      </c>
      <c r="I26" s="20">
        <v>0.71</v>
      </c>
      <c r="J26" s="5">
        <v>0.28999999999999998</v>
      </c>
      <c r="K26" s="25">
        <v>8230</v>
      </c>
      <c r="L26" s="103">
        <v>1877620</v>
      </c>
    </row>
    <row r="27" spans="1:12" x14ac:dyDescent="0.3">
      <c r="A27" s="16" t="s">
        <v>373</v>
      </c>
      <c r="B27" t="s">
        <v>211</v>
      </c>
      <c r="C27" s="25">
        <v>321645</v>
      </c>
      <c r="D27" s="4">
        <v>180375</v>
      </c>
      <c r="E27" s="25">
        <v>141275</v>
      </c>
      <c r="F27" s="9">
        <v>75234700</v>
      </c>
      <c r="G27" s="103">
        <v>53236290</v>
      </c>
      <c r="H27" s="108">
        <v>21998420</v>
      </c>
      <c r="I27" s="20">
        <v>0.71</v>
      </c>
      <c r="J27" s="5">
        <v>0.28999999999999998</v>
      </c>
      <c r="K27" s="25">
        <v>10375</v>
      </c>
      <c r="L27" s="103">
        <v>2380410</v>
      </c>
    </row>
    <row r="28" spans="1:12" x14ac:dyDescent="0.3">
      <c r="A28" s="16" t="s">
        <v>373</v>
      </c>
      <c r="B28" t="s">
        <v>212</v>
      </c>
      <c r="C28" s="25">
        <v>364820</v>
      </c>
      <c r="D28" s="4">
        <v>204870</v>
      </c>
      <c r="E28" s="25">
        <v>159950</v>
      </c>
      <c r="F28" s="9">
        <v>85776300</v>
      </c>
      <c r="G28" s="103">
        <v>60741370</v>
      </c>
      <c r="H28" s="108">
        <v>25034930</v>
      </c>
      <c r="I28" s="20">
        <v>0.71</v>
      </c>
      <c r="J28" s="5">
        <v>0.28999999999999998</v>
      </c>
      <c r="K28" s="25">
        <v>12015</v>
      </c>
      <c r="L28" s="103">
        <v>2773490</v>
      </c>
    </row>
    <row r="29" spans="1:12" x14ac:dyDescent="0.3">
      <c r="A29" s="16" t="s">
        <v>373</v>
      </c>
      <c r="B29" t="s">
        <v>213</v>
      </c>
      <c r="C29" s="25">
        <v>413210</v>
      </c>
      <c r="D29" s="4">
        <v>230835</v>
      </c>
      <c r="E29" s="25">
        <v>182375</v>
      </c>
      <c r="F29" s="9">
        <v>97802620</v>
      </c>
      <c r="G29" s="103">
        <v>69116060</v>
      </c>
      <c r="H29" s="108">
        <v>28686560</v>
      </c>
      <c r="I29" s="20">
        <v>0.71</v>
      </c>
      <c r="J29" s="5">
        <v>0.28999999999999998</v>
      </c>
      <c r="K29" s="25">
        <v>15385</v>
      </c>
      <c r="L29" s="103">
        <v>3593080</v>
      </c>
    </row>
    <row r="30" spans="1:12" x14ac:dyDescent="0.3">
      <c r="A30" s="16" t="s">
        <v>373</v>
      </c>
      <c r="B30" t="s">
        <v>214</v>
      </c>
      <c r="C30" s="25">
        <v>370130</v>
      </c>
      <c r="D30" s="4">
        <v>206495</v>
      </c>
      <c r="E30" s="25">
        <v>163640</v>
      </c>
      <c r="F30" s="9">
        <v>87991230</v>
      </c>
      <c r="G30" s="103">
        <v>62034840</v>
      </c>
      <c r="H30" s="108">
        <v>25956390</v>
      </c>
      <c r="I30" s="20">
        <v>0.71</v>
      </c>
      <c r="J30" s="5">
        <v>0.28999999999999998</v>
      </c>
      <c r="K30" s="25">
        <v>14170</v>
      </c>
      <c r="L30" s="103">
        <v>3363740</v>
      </c>
    </row>
    <row r="31" spans="1:12" x14ac:dyDescent="0.3">
      <c r="A31" s="16" t="s">
        <v>373</v>
      </c>
      <c r="B31" t="s">
        <v>215</v>
      </c>
      <c r="C31" s="25">
        <v>445720</v>
      </c>
      <c r="D31" s="4">
        <v>246430</v>
      </c>
      <c r="E31" s="25">
        <v>199290</v>
      </c>
      <c r="F31" s="9">
        <v>106001230</v>
      </c>
      <c r="G31" s="103">
        <v>74364080</v>
      </c>
      <c r="H31" s="108">
        <v>31637150</v>
      </c>
      <c r="I31" s="20">
        <v>0.7</v>
      </c>
      <c r="J31" s="5">
        <v>0.3</v>
      </c>
      <c r="K31" s="25">
        <v>18365</v>
      </c>
      <c r="L31" s="103">
        <v>4402760</v>
      </c>
    </row>
    <row r="32" spans="1:12" x14ac:dyDescent="0.3">
      <c r="A32" s="16" t="s">
        <v>373</v>
      </c>
      <c r="B32" t="s">
        <v>216</v>
      </c>
      <c r="C32" s="25">
        <v>493140</v>
      </c>
      <c r="D32" s="4">
        <v>270040</v>
      </c>
      <c r="E32" s="25">
        <v>223100</v>
      </c>
      <c r="F32" s="9">
        <v>118428220</v>
      </c>
      <c r="G32" s="103">
        <v>82551810</v>
      </c>
      <c r="H32" s="108">
        <v>35876410</v>
      </c>
      <c r="I32" s="20">
        <v>0.7</v>
      </c>
      <c r="J32" s="5">
        <v>0.3</v>
      </c>
      <c r="K32" s="25">
        <v>23080</v>
      </c>
      <c r="L32" s="103">
        <v>5642620</v>
      </c>
    </row>
    <row r="33" spans="1:12" x14ac:dyDescent="0.3">
      <c r="A33" s="16" t="s">
        <v>373</v>
      </c>
      <c r="B33" t="s">
        <v>217</v>
      </c>
      <c r="C33" s="25">
        <v>837200</v>
      </c>
      <c r="D33" s="4">
        <v>461955</v>
      </c>
      <c r="E33" s="25">
        <v>375245</v>
      </c>
      <c r="F33" s="9">
        <v>127131950</v>
      </c>
      <c r="G33" s="103">
        <v>88125970</v>
      </c>
      <c r="H33" s="108">
        <v>39005980</v>
      </c>
      <c r="I33" s="20">
        <v>0.69</v>
      </c>
      <c r="J33" s="5">
        <v>0.31</v>
      </c>
      <c r="K33" s="25">
        <v>43865</v>
      </c>
      <c r="L33" s="103">
        <v>6624320</v>
      </c>
    </row>
    <row r="34" spans="1:12" x14ac:dyDescent="0.3">
      <c r="A34" s="16" t="s">
        <v>373</v>
      </c>
      <c r="B34" t="s">
        <v>218</v>
      </c>
      <c r="C34" s="25">
        <v>647900</v>
      </c>
      <c r="D34" s="4">
        <v>367890</v>
      </c>
      <c r="E34" s="25">
        <v>280010</v>
      </c>
      <c r="F34" s="9">
        <v>156851710</v>
      </c>
      <c r="G34" s="103">
        <v>108169720</v>
      </c>
      <c r="H34" s="108">
        <v>48681990</v>
      </c>
      <c r="I34" s="20">
        <v>0.69</v>
      </c>
      <c r="J34" s="5">
        <v>0.31</v>
      </c>
      <c r="K34" s="25">
        <v>37015</v>
      </c>
      <c r="L34" s="103">
        <v>8926980</v>
      </c>
    </row>
    <row r="35" spans="1:12" x14ac:dyDescent="0.3">
      <c r="A35" s="16" t="s">
        <v>373</v>
      </c>
      <c r="B35" t="s">
        <v>219</v>
      </c>
      <c r="C35" s="25">
        <v>546765</v>
      </c>
      <c r="D35" s="4">
        <v>308840</v>
      </c>
      <c r="E35" s="25">
        <v>237925</v>
      </c>
      <c r="F35" s="9">
        <v>147800320</v>
      </c>
      <c r="G35" s="103">
        <v>101505870</v>
      </c>
      <c r="H35" s="108">
        <v>46294450</v>
      </c>
      <c r="I35" s="20">
        <v>0.69</v>
      </c>
      <c r="J35" s="5">
        <v>0.31</v>
      </c>
      <c r="K35" s="25">
        <v>33610</v>
      </c>
      <c r="L35" s="103">
        <v>9021150</v>
      </c>
    </row>
    <row r="36" spans="1:12" x14ac:dyDescent="0.3">
      <c r="A36" s="16" t="s">
        <v>373</v>
      </c>
      <c r="B36" t="s">
        <v>220</v>
      </c>
      <c r="C36" s="25">
        <v>666750</v>
      </c>
      <c r="D36" s="4">
        <v>375735</v>
      </c>
      <c r="E36" s="25">
        <v>291015</v>
      </c>
      <c r="F36" s="9">
        <v>182340590</v>
      </c>
      <c r="G36" s="103">
        <v>124867690</v>
      </c>
      <c r="H36" s="108">
        <v>57472900</v>
      </c>
      <c r="I36" s="20">
        <v>0.68</v>
      </c>
      <c r="J36" s="5">
        <v>0.32</v>
      </c>
      <c r="K36" s="25">
        <v>43470</v>
      </c>
      <c r="L36" s="103">
        <v>11759670</v>
      </c>
    </row>
    <row r="37" spans="1:12" x14ac:dyDescent="0.3">
      <c r="A37" s="16" t="s">
        <v>373</v>
      </c>
      <c r="B37" t="s">
        <v>221</v>
      </c>
      <c r="C37" s="25">
        <v>673265</v>
      </c>
      <c r="D37" s="4">
        <v>380075</v>
      </c>
      <c r="E37" s="25">
        <v>293190</v>
      </c>
      <c r="F37" s="9">
        <v>185815910</v>
      </c>
      <c r="G37" s="103">
        <v>127291670</v>
      </c>
      <c r="H37" s="108">
        <v>58524240</v>
      </c>
      <c r="I37" s="20">
        <v>0.69</v>
      </c>
      <c r="J37" s="5">
        <v>0.31</v>
      </c>
      <c r="K37" s="25">
        <v>45175</v>
      </c>
      <c r="L37" s="103">
        <v>12304370</v>
      </c>
    </row>
    <row r="38" spans="1:12" x14ac:dyDescent="0.3">
      <c r="A38" s="16" t="s">
        <v>373</v>
      </c>
      <c r="B38" t="s">
        <v>222</v>
      </c>
      <c r="C38" s="25">
        <v>677965</v>
      </c>
      <c r="D38" s="4">
        <v>382385</v>
      </c>
      <c r="E38" s="25">
        <v>295580</v>
      </c>
      <c r="F38" s="9">
        <v>188811710</v>
      </c>
      <c r="G38" s="103">
        <v>129090070</v>
      </c>
      <c r="H38" s="108">
        <v>59721640</v>
      </c>
      <c r="I38" s="20">
        <v>0.68</v>
      </c>
      <c r="J38" s="5">
        <v>0.32</v>
      </c>
      <c r="K38" s="25">
        <v>48410</v>
      </c>
      <c r="L38" s="103">
        <v>13230420</v>
      </c>
    </row>
    <row r="39" spans="1:12" x14ac:dyDescent="0.3">
      <c r="A39" s="16" t="s">
        <v>373</v>
      </c>
      <c r="B39" t="s">
        <v>223</v>
      </c>
      <c r="C39" s="25">
        <v>781440</v>
      </c>
      <c r="D39" s="4">
        <v>440890</v>
      </c>
      <c r="E39" s="25">
        <v>340555</v>
      </c>
      <c r="F39" s="9">
        <v>219111590</v>
      </c>
      <c r="G39" s="103">
        <v>149677360</v>
      </c>
      <c r="H39" s="108">
        <v>69434240</v>
      </c>
      <c r="I39" s="20">
        <v>0.68</v>
      </c>
      <c r="J39" s="5">
        <v>0.32</v>
      </c>
      <c r="K39" s="25">
        <v>57550</v>
      </c>
      <c r="L39" s="103">
        <v>15808950</v>
      </c>
    </row>
    <row r="40" spans="1:12" x14ac:dyDescent="0.3">
      <c r="A40" s="16" t="s">
        <v>373</v>
      </c>
      <c r="B40" t="s">
        <v>224</v>
      </c>
      <c r="C40" s="25">
        <v>753300</v>
      </c>
      <c r="D40" s="4">
        <v>425910</v>
      </c>
      <c r="E40" s="25">
        <v>327395</v>
      </c>
      <c r="F40" s="9">
        <v>211697340</v>
      </c>
      <c r="G40" s="103">
        <v>144824670</v>
      </c>
      <c r="H40" s="108">
        <v>66872680</v>
      </c>
      <c r="I40" s="20">
        <v>0.68</v>
      </c>
      <c r="J40" s="5">
        <v>0.32</v>
      </c>
      <c r="K40" s="25">
        <v>56355</v>
      </c>
      <c r="L40" s="103">
        <v>15531880</v>
      </c>
    </row>
    <row r="41" spans="1:12" x14ac:dyDescent="0.3">
      <c r="A41" s="16" t="s">
        <v>373</v>
      </c>
      <c r="B41" t="s">
        <v>225</v>
      </c>
      <c r="C41" s="25">
        <v>889300</v>
      </c>
      <c r="D41" s="4">
        <v>501520</v>
      </c>
      <c r="E41" s="25">
        <v>387780</v>
      </c>
      <c r="F41" s="9">
        <v>251475350</v>
      </c>
      <c r="G41" s="103">
        <v>171596540</v>
      </c>
      <c r="H41" s="108">
        <v>79878810</v>
      </c>
      <c r="I41" s="20">
        <v>0.68</v>
      </c>
      <c r="J41" s="5">
        <v>0.32</v>
      </c>
      <c r="K41" s="25">
        <v>68960</v>
      </c>
      <c r="L41" s="103">
        <v>19069740</v>
      </c>
    </row>
    <row r="42" spans="1:12" x14ac:dyDescent="0.3">
      <c r="A42" s="16" t="s">
        <v>373</v>
      </c>
      <c r="B42" t="s">
        <v>226</v>
      </c>
      <c r="C42" s="25">
        <v>816185</v>
      </c>
      <c r="D42" s="4">
        <v>461025</v>
      </c>
      <c r="E42" s="25">
        <v>355160</v>
      </c>
      <c r="F42" s="9">
        <v>230917740</v>
      </c>
      <c r="G42" s="103">
        <v>157824040</v>
      </c>
      <c r="H42" s="108">
        <v>73093700</v>
      </c>
      <c r="I42" s="20">
        <v>0.68</v>
      </c>
      <c r="J42" s="5">
        <v>0.32</v>
      </c>
      <c r="K42" s="25">
        <v>63730</v>
      </c>
      <c r="L42" s="103">
        <v>17651040</v>
      </c>
    </row>
    <row r="43" spans="1:12" x14ac:dyDescent="0.3">
      <c r="A43" s="28" t="s">
        <v>374</v>
      </c>
      <c r="B43" s="54" t="s">
        <v>191</v>
      </c>
      <c r="C43" s="31">
        <v>5318520</v>
      </c>
      <c r="D43" s="29">
        <v>3088430</v>
      </c>
      <c r="E43" s="31">
        <v>2230090</v>
      </c>
      <c r="F43" s="55">
        <v>1234646820</v>
      </c>
      <c r="G43" s="102">
        <v>886852360</v>
      </c>
      <c r="H43" s="107">
        <v>347794460</v>
      </c>
      <c r="I43" s="30">
        <v>0.72</v>
      </c>
      <c r="J43" s="32">
        <v>0.28000000000000003</v>
      </c>
      <c r="K43" s="31">
        <v>131240</v>
      </c>
      <c r="L43" s="102">
        <v>29523250</v>
      </c>
    </row>
    <row r="44" spans="1:12" x14ac:dyDescent="0.3">
      <c r="A44" s="16" t="s">
        <v>374</v>
      </c>
      <c r="B44" t="s">
        <v>192</v>
      </c>
      <c r="C44" s="25">
        <v>0</v>
      </c>
      <c r="D44" s="4">
        <v>0</v>
      </c>
      <c r="E44" s="25">
        <v>0</v>
      </c>
      <c r="F44" s="9">
        <v>0</v>
      </c>
      <c r="G44" s="103">
        <v>0</v>
      </c>
      <c r="H44" s="108">
        <v>0</v>
      </c>
      <c r="I44" s="20" t="s">
        <v>350</v>
      </c>
      <c r="J44" s="5" t="s">
        <v>350</v>
      </c>
      <c r="K44" s="25">
        <v>0</v>
      </c>
      <c r="L44" s="103">
        <v>0</v>
      </c>
    </row>
    <row r="45" spans="1:12" x14ac:dyDescent="0.3">
      <c r="A45" s="16" t="s">
        <v>374</v>
      </c>
      <c r="B45" t="s">
        <v>193</v>
      </c>
      <c r="C45" s="25">
        <v>180</v>
      </c>
      <c r="D45" s="4">
        <v>90</v>
      </c>
      <c r="E45" s="25">
        <v>90</v>
      </c>
      <c r="F45" s="9">
        <v>12390</v>
      </c>
      <c r="G45" s="103">
        <v>7350</v>
      </c>
      <c r="H45" s="108">
        <v>5040</v>
      </c>
      <c r="I45" s="20">
        <v>0.59</v>
      </c>
      <c r="J45" s="5">
        <v>0.41</v>
      </c>
      <c r="K45" s="25">
        <v>0</v>
      </c>
      <c r="L45" s="103">
        <v>0</v>
      </c>
    </row>
    <row r="46" spans="1:12" x14ac:dyDescent="0.3">
      <c r="A46" s="16" t="s">
        <v>374</v>
      </c>
      <c r="B46" t="s">
        <v>194</v>
      </c>
      <c r="C46" s="25">
        <v>470</v>
      </c>
      <c r="D46" s="4">
        <v>240</v>
      </c>
      <c r="E46" s="25">
        <v>230</v>
      </c>
      <c r="F46" s="9">
        <v>53470</v>
      </c>
      <c r="G46" s="103">
        <v>33890</v>
      </c>
      <c r="H46" s="108">
        <v>19580</v>
      </c>
      <c r="I46" s="20">
        <v>0.63</v>
      </c>
      <c r="J46" s="5">
        <v>0.37</v>
      </c>
      <c r="K46" s="25">
        <v>0</v>
      </c>
      <c r="L46" s="103">
        <v>0</v>
      </c>
    </row>
    <row r="47" spans="1:12" x14ac:dyDescent="0.3">
      <c r="A47" s="16" t="s">
        <v>374</v>
      </c>
      <c r="B47" t="s">
        <v>195</v>
      </c>
      <c r="C47" s="25">
        <v>1080</v>
      </c>
      <c r="D47" s="4">
        <v>565</v>
      </c>
      <c r="E47" s="25">
        <v>515</v>
      </c>
      <c r="F47" s="9">
        <v>172100</v>
      </c>
      <c r="G47" s="103">
        <v>111760</v>
      </c>
      <c r="H47" s="108">
        <v>60340</v>
      </c>
      <c r="I47" s="20">
        <v>0.65</v>
      </c>
      <c r="J47" s="5">
        <v>0.35</v>
      </c>
      <c r="K47" s="25" t="s">
        <v>231</v>
      </c>
      <c r="L47" s="103">
        <v>260</v>
      </c>
    </row>
    <row r="48" spans="1:12" x14ac:dyDescent="0.3">
      <c r="A48" s="16" t="s">
        <v>374</v>
      </c>
      <c r="B48" t="s">
        <v>196</v>
      </c>
      <c r="C48" s="25">
        <v>2355</v>
      </c>
      <c r="D48" s="4">
        <v>1260</v>
      </c>
      <c r="E48" s="25">
        <v>1100</v>
      </c>
      <c r="F48" s="9">
        <v>429630</v>
      </c>
      <c r="G48" s="103">
        <v>287950</v>
      </c>
      <c r="H48" s="108">
        <v>141670</v>
      </c>
      <c r="I48" s="20">
        <v>0.67</v>
      </c>
      <c r="J48" s="5">
        <v>0.33</v>
      </c>
      <c r="K48" s="25" t="s">
        <v>231</v>
      </c>
      <c r="L48" s="103">
        <v>520</v>
      </c>
    </row>
    <row r="49" spans="1:12" x14ac:dyDescent="0.3">
      <c r="A49" s="16" t="s">
        <v>374</v>
      </c>
      <c r="B49" t="s">
        <v>197</v>
      </c>
      <c r="C49" s="25">
        <v>5560</v>
      </c>
      <c r="D49" s="4">
        <v>2960</v>
      </c>
      <c r="E49" s="25">
        <v>2600</v>
      </c>
      <c r="F49" s="9">
        <v>1040040</v>
      </c>
      <c r="G49" s="103">
        <v>689850</v>
      </c>
      <c r="H49" s="108">
        <v>350190</v>
      </c>
      <c r="I49" s="20">
        <v>0.66</v>
      </c>
      <c r="J49" s="5">
        <v>0.34</v>
      </c>
      <c r="K49" s="25">
        <v>5</v>
      </c>
      <c r="L49" s="103">
        <v>920</v>
      </c>
    </row>
    <row r="50" spans="1:12" x14ac:dyDescent="0.3">
      <c r="A50" s="16" t="s">
        <v>374</v>
      </c>
      <c r="B50" t="s">
        <v>198</v>
      </c>
      <c r="C50" s="25">
        <v>9330</v>
      </c>
      <c r="D50" s="4">
        <v>5005</v>
      </c>
      <c r="E50" s="25">
        <v>4330</v>
      </c>
      <c r="F50" s="9">
        <v>1729440</v>
      </c>
      <c r="G50" s="103">
        <v>1153850</v>
      </c>
      <c r="H50" s="108">
        <v>575590</v>
      </c>
      <c r="I50" s="20">
        <v>0.67</v>
      </c>
      <c r="J50" s="5">
        <v>0.33</v>
      </c>
      <c r="K50" s="25">
        <v>15</v>
      </c>
      <c r="L50" s="103">
        <v>1430</v>
      </c>
    </row>
    <row r="51" spans="1:12" x14ac:dyDescent="0.3">
      <c r="A51" s="16" t="s">
        <v>374</v>
      </c>
      <c r="B51" t="s">
        <v>199</v>
      </c>
      <c r="C51" s="25">
        <v>15010</v>
      </c>
      <c r="D51" s="4">
        <v>8045</v>
      </c>
      <c r="E51" s="25">
        <v>6965</v>
      </c>
      <c r="F51" s="9">
        <v>2843810</v>
      </c>
      <c r="G51" s="103">
        <v>1910400</v>
      </c>
      <c r="H51" s="108">
        <v>933410</v>
      </c>
      <c r="I51" s="20">
        <v>0.67</v>
      </c>
      <c r="J51" s="5">
        <v>0.33</v>
      </c>
      <c r="K51" s="25">
        <v>30</v>
      </c>
      <c r="L51" s="103">
        <v>3130</v>
      </c>
    </row>
    <row r="52" spans="1:12" x14ac:dyDescent="0.3">
      <c r="A52" s="16" t="s">
        <v>374</v>
      </c>
      <c r="B52" t="s">
        <v>200</v>
      </c>
      <c r="C52" s="25">
        <v>26495</v>
      </c>
      <c r="D52" s="4">
        <v>14200</v>
      </c>
      <c r="E52" s="25">
        <v>12300</v>
      </c>
      <c r="F52" s="9">
        <v>5286220</v>
      </c>
      <c r="G52" s="103">
        <v>3527310</v>
      </c>
      <c r="H52" s="108">
        <v>1758910</v>
      </c>
      <c r="I52" s="20">
        <v>0.67</v>
      </c>
      <c r="J52" s="5">
        <v>0.33</v>
      </c>
      <c r="K52" s="25">
        <v>60</v>
      </c>
      <c r="L52" s="103">
        <v>7600</v>
      </c>
    </row>
    <row r="53" spans="1:12" x14ac:dyDescent="0.3">
      <c r="A53" s="16" t="s">
        <v>374</v>
      </c>
      <c r="B53" t="s">
        <v>201</v>
      </c>
      <c r="C53" s="25">
        <v>38855</v>
      </c>
      <c r="D53" s="4">
        <v>20705</v>
      </c>
      <c r="E53" s="25">
        <v>18150</v>
      </c>
      <c r="F53" s="9">
        <v>7688240</v>
      </c>
      <c r="G53" s="103">
        <v>5130730</v>
      </c>
      <c r="H53" s="108">
        <v>2557510</v>
      </c>
      <c r="I53" s="20">
        <v>0.67</v>
      </c>
      <c r="J53" s="5">
        <v>0.33</v>
      </c>
      <c r="K53" s="25">
        <v>135</v>
      </c>
      <c r="L53" s="103">
        <v>18940</v>
      </c>
    </row>
    <row r="54" spans="1:12" x14ac:dyDescent="0.3">
      <c r="A54" s="16" t="s">
        <v>374</v>
      </c>
      <c r="B54" t="s">
        <v>202</v>
      </c>
      <c r="C54" s="25">
        <v>50425</v>
      </c>
      <c r="D54" s="4">
        <v>27125</v>
      </c>
      <c r="E54" s="25">
        <v>23305</v>
      </c>
      <c r="F54" s="9">
        <v>10232780</v>
      </c>
      <c r="G54" s="103">
        <v>6876370</v>
      </c>
      <c r="H54" s="108">
        <v>3356410</v>
      </c>
      <c r="I54" s="20">
        <v>0.67</v>
      </c>
      <c r="J54" s="5">
        <v>0.33</v>
      </c>
      <c r="K54" s="25">
        <v>115</v>
      </c>
      <c r="L54" s="103">
        <v>18460</v>
      </c>
    </row>
    <row r="55" spans="1:12" x14ac:dyDescent="0.3">
      <c r="A55" s="16" t="s">
        <v>374</v>
      </c>
      <c r="B55" t="s">
        <v>203</v>
      </c>
      <c r="C55" s="25">
        <v>65390</v>
      </c>
      <c r="D55" s="4">
        <v>35475</v>
      </c>
      <c r="E55" s="25">
        <v>29915</v>
      </c>
      <c r="F55" s="9">
        <v>13661250</v>
      </c>
      <c r="G55" s="103">
        <v>9262270</v>
      </c>
      <c r="H55" s="108">
        <v>4398980</v>
      </c>
      <c r="I55" s="20">
        <v>0.68</v>
      </c>
      <c r="J55" s="5">
        <v>0.32</v>
      </c>
      <c r="K55" s="25">
        <v>290</v>
      </c>
      <c r="L55" s="103">
        <v>41090</v>
      </c>
    </row>
    <row r="56" spans="1:12" x14ac:dyDescent="0.3">
      <c r="A56" s="16" t="s">
        <v>374</v>
      </c>
      <c r="B56" t="s">
        <v>204</v>
      </c>
      <c r="C56" s="25">
        <v>93770</v>
      </c>
      <c r="D56" s="4">
        <v>51280</v>
      </c>
      <c r="E56" s="25">
        <v>42490</v>
      </c>
      <c r="F56" s="9">
        <v>19647790</v>
      </c>
      <c r="G56" s="103">
        <v>13390190</v>
      </c>
      <c r="H56" s="108">
        <v>6257600</v>
      </c>
      <c r="I56" s="20">
        <v>0.68</v>
      </c>
      <c r="J56" s="5">
        <v>0.32</v>
      </c>
      <c r="K56" s="25">
        <v>475</v>
      </c>
      <c r="L56" s="103">
        <v>74950</v>
      </c>
    </row>
    <row r="57" spans="1:12" x14ac:dyDescent="0.3">
      <c r="A57" s="16" t="s">
        <v>374</v>
      </c>
      <c r="B57" t="s">
        <v>205</v>
      </c>
      <c r="C57" s="25">
        <v>120400</v>
      </c>
      <c r="D57" s="4">
        <v>66355</v>
      </c>
      <c r="E57" s="25">
        <v>54050</v>
      </c>
      <c r="F57" s="9">
        <v>19745320</v>
      </c>
      <c r="G57" s="103">
        <v>13547730</v>
      </c>
      <c r="H57" s="108">
        <v>6197590</v>
      </c>
      <c r="I57" s="20">
        <v>0.69</v>
      </c>
      <c r="J57" s="5">
        <v>0.31</v>
      </c>
      <c r="K57" s="25">
        <v>985</v>
      </c>
      <c r="L57" s="103">
        <v>117340</v>
      </c>
    </row>
    <row r="58" spans="1:12" x14ac:dyDescent="0.3">
      <c r="A58" s="16" t="s">
        <v>374</v>
      </c>
      <c r="B58" t="s">
        <v>206</v>
      </c>
      <c r="C58" s="25">
        <v>131015</v>
      </c>
      <c r="D58" s="4">
        <v>73175</v>
      </c>
      <c r="E58" s="25">
        <v>57840</v>
      </c>
      <c r="F58" s="9">
        <v>26137070</v>
      </c>
      <c r="G58" s="103">
        <v>18171110</v>
      </c>
      <c r="H58" s="108">
        <v>7965960</v>
      </c>
      <c r="I58" s="20">
        <v>0.7</v>
      </c>
      <c r="J58" s="5">
        <v>0.3</v>
      </c>
      <c r="K58" s="25">
        <v>1015</v>
      </c>
      <c r="L58" s="103">
        <v>178260</v>
      </c>
    </row>
    <row r="59" spans="1:12" x14ac:dyDescent="0.3">
      <c r="A59" s="16" t="s">
        <v>374</v>
      </c>
      <c r="B59" t="s">
        <v>207</v>
      </c>
      <c r="C59" s="25">
        <v>148045</v>
      </c>
      <c r="D59" s="4">
        <v>83570</v>
      </c>
      <c r="E59" s="25">
        <v>64475</v>
      </c>
      <c r="F59" s="9">
        <v>31706020</v>
      </c>
      <c r="G59" s="103">
        <v>22262120</v>
      </c>
      <c r="H59" s="108">
        <v>9443900</v>
      </c>
      <c r="I59" s="20">
        <v>0.7</v>
      </c>
      <c r="J59" s="5">
        <v>0.3</v>
      </c>
      <c r="K59" s="25">
        <v>1365</v>
      </c>
      <c r="L59" s="103">
        <v>257290</v>
      </c>
    </row>
    <row r="60" spans="1:12" x14ac:dyDescent="0.3">
      <c r="A60" s="16" t="s">
        <v>374</v>
      </c>
      <c r="B60" t="s">
        <v>208</v>
      </c>
      <c r="C60" s="25">
        <v>154185</v>
      </c>
      <c r="D60" s="4">
        <v>87030</v>
      </c>
      <c r="E60" s="25">
        <v>67155</v>
      </c>
      <c r="F60" s="9">
        <v>33834470</v>
      </c>
      <c r="G60" s="103">
        <v>23765190</v>
      </c>
      <c r="H60" s="108">
        <v>10069280</v>
      </c>
      <c r="I60" s="20">
        <v>0.7</v>
      </c>
      <c r="J60" s="5">
        <v>0.3</v>
      </c>
      <c r="K60" s="25">
        <v>1740</v>
      </c>
      <c r="L60" s="103">
        <v>346970</v>
      </c>
    </row>
    <row r="61" spans="1:12" x14ac:dyDescent="0.3">
      <c r="A61" s="16" t="s">
        <v>374</v>
      </c>
      <c r="B61" t="s">
        <v>209</v>
      </c>
      <c r="C61" s="25">
        <v>177385</v>
      </c>
      <c r="D61" s="4">
        <v>101345</v>
      </c>
      <c r="E61" s="25">
        <v>76035</v>
      </c>
      <c r="F61" s="9">
        <v>39808490</v>
      </c>
      <c r="G61" s="103">
        <v>28148310</v>
      </c>
      <c r="H61" s="108">
        <v>11660180</v>
      </c>
      <c r="I61" s="20">
        <v>0.71</v>
      </c>
      <c r="J61" s="5">
        <v>0.28999999999999998</v>
      </c>
      <c r="K61" s="25">
        <v>2220</v>
      </c>
      <c r="L61" s="103">
        <v>456840</v>
      </c>
    </row>
    <row r="62" spans="1:12" x14ac:dyDescent="0.3">
      <c r="A62" s="16" t="s">
        <v>374</v>
      </c>
      <c r="B62" t="s">
        <v>210</v>
      </c>
      <c r="C62" s="25">
        <v>176385</v>
      </c>
      <c r="D62" s="4">
        <v>101440</v>
      </c>
      <c r="E62" s="25">
        <v>74945</v>
      </c>
      <c r="F62" s="9">
        <v>40471230</v>
      </c>
      <c r="G62" s="103">
        <v>28845880</v>
      </c>
      <c r="H62" s="108">
        <v>11625350</v>
      </c>
      <c r="I62" s="20">
        <v>0.71</v>
      </c>
      <c r="J62" s="5">
        <v>0.28999999999999998</v>
      </c>
      <c r="K62" s="25">
        <v>2435</v>
      </c>
      <c r="L62" s="103">
        <v>505540</v>
      </c>
    </row>
    <row r="63" spans="1:12" x14ac:dyDescent="0.3">
      <c r="A63" s="16" t="s">
        <v>374</v>
      </c>
      <c r="B63" t="s">
        <v>211</v>
      </c>
      <c r="C63" s="25">
        <v>185005</v>
      </c>
      <c r="D63" s="4">
        <v>105180</v>
      </c>
      <c r="E63" s="25">
        <v>79825</v>
      </c>
      <c r="F63" s="9">
        <v>42976780</v>
      </c>
      <c r="G63" s="103">
        <v>30553590</v>
      </c>
      <c r="H63" s="108">
        <v>12423190</v>
      </c>
      <c r="I63" s="20">
        <v>0.71</v>
      </c>
      <c r="J63" s="5">
        <v>0.28999999999999998</v>
      </c>
      <c r="K63" s="25">
        <v>3095</v>
      </c>
      <c r="L63" s="103">
        <v>650550</v>
      </c>
    </row>
    <row r="64" spans="1:12" x14ac:dyDescent="0.3">
      <c r="A64" s="16" t="s">
        <v>374</v>
      </c>
      <c r="B64" t="s">
        <v>212</v>
      </c>
      <c r="C64" s="25">
        <v>207190</v>
      </c>
      <c r="D64" s="4">
        <v>118920</v>
      </c>
      <c r="E64" s="25">
        <v>88275</v>
      </c>
      <c r="F64" s="9">
        <v>48571980</v>
      </c>
      <c r="G64" s="103">
        <v>34769150</v>
      </c>
      <c r="H64" s="108">
        <v>13802830</v>
      </c>
      <c r="I64" s="20">
        <v>0.72</v>
      </c>
      <c r="J64" s="5">
        <v>0.28000000000000003</v>
      </c>
      <c r="K64" s="25">
        <v>3500</v>
      </c>
      <c r="L64" s="103">
        <v>754160</v>
      </c>
    </row>
    <row r="65" spans="1:12" x14ac:dyDescent="0.3">
      <c r="A65" s="16" t="s">
        <v>374</v>
      </c>
      <c r="B65" t="s">
        <v>213</v>
      </c>
      <c r="C65" s="25">
        <v>216415</v>
      </c>
      <c r="D65" s="4">
        <v>123555</v>
      </c>
      <c r="E65" s="25">
        <v>92860</v>
      </c>
      <c r="F65" s="9">
        <v>50991370</v>
      </c>
      <c r="G65" s="103">
        <v>36472000</v>
      </c>
      <c r="H65" s="108">
        <v>14519370</v>
      </c>
      <c r="I65" s="20">
        <v>0.72</v>
      </c>
      <c r="J65" s="5">
        <v>0.28000000000000003</v>
      </c>
      <c r="K65" s="25">
        <v>4575</v>
      </c>
      <c r="L65" s="103">
        <v>1010870</v>
      </c>
    </row>
    <row r="66" spans="1:12" x14ac:dyDescent="0.3">
      <c r="A66" s="16" t="s">
        <v>374</v>
      </c>
      <c r="B66" t="s">
        <v>214</v>
      </c>
      <c r="C66" s="25">
        <v>193640</v>
      </c>
      <c r="D66" s="4">
        <v>111725</v>
      </c>
      <c r="E66" s="25">
        <v>81915</v>
      </c>
      <c r="F66" s="9">
        <v>45603020</v>
      </c>
      <c r="G66" s="103">
        <v>32860850</v>
      </c>
      <c r="H66" s="108">
        <v>12742180</v>
      </c>
      <c r="I66" s="20">
        <v>0.72</v>
      </c>
      <c r="J66" s="5">
        <v>0.28000000000000003</v>
      </c>
      <c r="K66" s="25">
        <v>3975</v>
      </c>
      <c r="L66" s="103">
        <v>893100</v>
      </c>
    </row>
    <row r="67" spans="1:12" x14ac:dyDescent="0.3">
      <c r="A67" s="16" t="s">
        <v>374</v>
      </c>
      <c r="B67" t="s">
        <v>215</v>
      </c>
      <c r="C67" s="25">
        <v>222710</v>
      </c>
      <c r="D67" s="4">
        <v>128415</v>
      </c>
      <c r="E67" s="25">
        <v>94295</v>
      </c>
      <c r="F67" s="9">
        <v>52086050</v>
      </c>
      <c r="G67" s="103">
        <v>37581420</v>
      </c>
      <c r="H67" s="108">
        <v>14504640</v>
      </c>
      <c r="I67" s="20">
        <v>0.72</v>
      </c>
      <c r="J67" s="5">
        <v>0.28000000000000003</v>
      </c>
      <c r="K67" s="25">
        <v>4865</v>
      </c>
      <c r="L67" s="103">
        <v>1086610</v>
      </c>
    </row>
    <row r="68" spans="1:12" x14ac:dyDescent="0.3">
      <c r="A68" s="16" t="s">
        <v>374</v>
      </c>
      <c r="B68" t="s">
        <v>216</v>
      </c>
      <c r="C68" s="25">
        <v>228535</v>
      </c>
      <c r="D68" s="4">
        <v>131725</v>
      </c>
      <c r="E68" s="25">
        <v>96810</v>
      </c>
      <c r="F68" s="9">
        <v>53895370</v>
      </c>
      <c r="G68" s="103">
        <v>38927710</v>
      </c>
      <c r="H68" s="108">
        <v>14967660</v>
      </c>
      <c r="I68" s="20">
        <v>0.72</v>
      </c>
      <c r="J68" s="5">
        <v>0.28000000000000003</v>
      </c>
      <c r="K68" s="25">
        <v>5785</v>
      </c>
      <c r="L68" s="103">
        <v>1306520</v>
      </c>
    </row>
    <row r="69" spans="1:12" x14ac:dyDescent="0.3">
      <c r="A69" s="16" t="s">
        <v>374</v>
      </c>
      <c r="B69" t="s">
        <v>217</v>
      </c>
      <c r="C69" s="25">
        <v>350860</v>
      </c>
      <c r="D69" s="4">
        <v>204085</v>
      </c>
      <c r="E69" s="25">
        <v>146775</v>
      </c>
      <c r="F69" s="9">
        <v>54218080</v>
      </c>
      <c r="G69" s="103">
        <v>39260140</v>
      </c>
      <c r="H69" s="108">
        <v>14957940</v>
      </c>
      <c r="I69" s="20">
        <v>0.72</v>
      </c>
      <c r="J69" s="5">
        <v>0.28000000000000003</v>
      </c>
      <c r="K69" s="25">
        <v>9730</v>
      </c>
      <c r="L69" s="103">
        <v>1410220</v>
      </c>
    </row>
    <row r="70" spans="1:12" x14ac:dyDescent="0.3">
      <c r="A70" s="16" t="s">
        <v>374</v>
      </c>
      <c r="B70" t="s">
        <v>218</v>
      </c>
      <c r="C70" s="25">
        <v>277440</v>
      </c>
      <c r="D70" s="4">
        <v>164300</v>
      </c>
      <c r="E70" s="25">
        <v>113140</v>
      </c>
      <c r="F70" s="9">
        <v>63004320</v>
      </c>
      <c r="G70" s="103">
        <v>45583900</v>
      </c>
      <c r="H70" s="108">
        <v>17420420</v>
      </c>
      <c r="I70" s="20">
        <v>0.72</v>
      </c>
      <c r="J70" s="5">
        <v>0.28000000000000003</v>
      </c>
      <c r="K70" s="25">
        <v>8030</v>
      </c>
      <c r="L70" s="103">
        <v>1774120</v>
      </c>
    </row>
    <row r="71" spans="1:12" x14ac:dyDescent="0.3">
      <c r="A71" s="16" t="s">
        <v>374</v>
      </c>
      <c r="B71" t="s">
        <v>219</v>
      </c>
      <c r="C71" s="25">
        <v>229985</v>
      </c>
      <c r="D71" s="4">
        <v>136110</v>
      </c>
      <c r="E71" s="25">
        <v>93870</v>
      </c>
      <c r="F71" s="9">
        <v>57400500</v>
      </c>
      <c r="G71" s="103">
        <v>41555830</v>
      </c>
      <c r="H71" s="108">
        <v>15844670</v>
      </c>
      <c r="I71" s="20">
        <v>0.72</v>
      </c>
      <c r="J71" s="5">
        <v>0.28000000000000003</v>
      </c>
      <c r="K71" s="25">
        <v>6960</v>
      </c>
      <c r="L71" s="103">
        <v>1677150</v>
      </c>
    </row>
    <row r="72" spans="1:12" x14ac:dyDescent="0.3">
      <c r="A72" s="16" t="s">
        <v>374</v>
      </c>
      <c r="B72" t="s">
        <v>220</v>
      </c>
      <c r="C72" s="25">
        <v>269835</v>
      </c>
      <c r="D72" s="4">
        <v>159555</v>
      </c>
      <c r="E72" s="25">
        <v>110275</v>
      </c>
      <c r="F72" s="9">
        <v>68035290</v>
      </c>
      <c r="G72" s="103">
        <v>49275400</v>
      </c>
      <c r="H72" s="108">
        <v>18759890</v>
      </c>
      <c r="I72" s="20">
        <v>0.72</v>
      </c>
      <c r="J72" s="5">
        <v>0.28000000000000003</v>
      </c>
      <c r="K72" s="25">
        <v>8540</v>
      </c>
      <c r="L72" s="103">
        <v>2061800</v>
      </c>
    </row>
    <row r="73" spans="1:12" x14ac:dyDescent="0.3">
      <c r="A73" s="16" t="s">
        <v>374</v>
      </c>
      <c r="B73" t="s">
        <v>221</v>
      </c>
      <c r="C73" s="25">
        <v>268975</v>
      </c>
      <c r="D73" s="4">
        <v>159590</v>
      </c>
      <c r="E73" s="25">
        <v>109390</v>
      </c>
      <c r="F73" s="9">
        <v>68298940</v>
      </c>
      <c r="G73" s="103">
        <v>49586740</v>
      </c>
      <c r="H73" s="108">
        <v>18712200</v>
      </c>
      <c r="I73" s="20">
        <v>0.73</v>
      </c>
      <c r="J73" s="5">
        <v>0.27</v>
      </c>
      <c r="K73" s="25">
        <v>8695</v>
      </c>
      <c r="L73" s="103">
        <v>2090970</v>
      </c>
    </row>
    <row r="74" spans="1:12" x14ac:dyDescent="0.3">
      <c r="A74" s="16" t="s">
        <v>374</v>
      </c>
      <c r="B74" t="s">
        <v>222</v>
      </c>
      <c r="C74" s="25">
        <v>263520</v>
      </c>
      <c r="D74" s="4">
        <v>156410</v>
      </c>
      <c r="E74" s="25">
        <v>107110</v>
      </c>
      <c r="F74" s="9">
        <v>67475920</v>
      </c>
      <c r="G74" s="103">
        <v>49042840</v>
      </c>
      <c r="H74" s="108">
        <v>18433080</v>
      </c>
      <c r="I74" s="20">
        <v>0.73</v>
      </c>
      <c r="J74" s="5">
        <v>0.27</v>
      </c>
      <c r="K74" s="25">
        <v>9035</v>
      </c>
      <c r="L74" s="103">
        <v>2177900</v>
      </c>
    </row>
    <row r="75" spans="1:12" x14ac:dyDescent="0.3">
      <c r="A75" s="16" t="s">
        <v>374</v>
      </c>
      <c r="B75" t="s">
        <v>223</v>
      </c>
      <c r="C75" s="25">
        <v>292620</v>
      </c>
      <c r="D75" s="4">
        <v>174125</v>
      </c>
      <c r="E75" s="25">
        <v>118495</v>
      </c>
      <c r="F75" s="9">
        <v>75419300</v>
      </c>
      <c r="G75" s="103">
        <v>54873770</v>
      </c>
      <c r="H75" s="108">
        <v>20545530</v>
      </c>
      <c r="I75" s="20">
        <v>0.73</v>
      </c>
      <c r="J75" s="5">
        <v>0.27</v>
      </c>
      <c r="K75" s="25">
        <v>10330</v>
      </c>
      <c r="L75" s="103">
        <v>2502760</v>
      </c>
    </row>
    <row r="76" spans="1:12" x14ac:dyDescent="0.3">
      <c r="A76" s="16" t="s">
        <v>374</v>
      </c>
      <c r="B76" t="s">
        <v>224</v>
      </c>
      <c r="C76" s="25">
        <v>284515</v>
      </c>
      <c r="D76" s="4">
        <v>170165</v>
      </c>
      <c r="E76" s="25">
        <v>114350</v>
      </c>
      <c r="F76" s="9">
        <v>73513110</v>
      </c>
      <c r="G76" s="103">
        <v>53683010</v>
      </c>
      <c r="H76" s="108">
        <v>19830100</v>
      </c>
      <c r="I76" s="20">
        <v>0.73</v>
      </c>
      <c r="J76" s="5">
        <v>0.27</v>
      </c>
      <c r="K76" s="25">
        <v>10025</v>
      </c>
      <c r="L76" s="103">
        <v>2438980</v>
      </c>
    </row>
    <row r="77" spans="1:12" x14ac:dyDescent="0.3">
      <c r="A77" s="16" t="s">
        <v>374</v>
      </c>
      <c r="B77" t="s">
        <v>225</v>
      </c>
      <c r="C77" s="25">
        <v>318855</v>
      </c>
      <c r="D77" s="4">
        <v>189885</v>
      </c>
      <c r="E77" s="25">
        <v>128975</v>
      </c>
      <c r="F77" s="9">
        <v>82811710</v>
      </c>
      <c r="G77" s="103">
        <v>60274170</v>
      </c>
      <c r="H77" s="108">
        <v>22537540</v>
      </c>
      <c r="I77" s="20">
        <v>0.73</v>
      </c>
      <c r="J77" s="5">
        <v>0.27</v>
      </c>
      <c r="K77" s="25">
        <v>11960</v>
      </c>
      <c r="L77" s="103">
        <v>2917780</v>
      </c>
    </row>
    <row r="78" spans="1:12" x14ac:dyDescent="0.3">
      <c r="A78" s="16" t="s">
        <v>374</v>
      </c>
      <c r="B78" t="s">
        <v>226</v>
      </c>
      <c r="C78" s="25">
        <v>292085</v>
      </c>
      <c r="D78" s="4">
        <v>174835</v>
      </c>
      <c r="E78" s="25">
        <v>117245</v>
      </c>
      <c r="F78" s="9">
        <v>75845310</v>
      </c>
      <c r="G78" s="103">
        <v>55429580</v>
      </c>
      <c r="H78" s="108">
        <v>20415730</v>
      </c>
      <c r="I78" s="20">
        <v>0.73</v>
      </c>
      <c r="J78" s="5">
        <v>0.27</v>
      </c>
      <c r="K78" s="25">
        <v>11250</v>
      </c>
      <c r="L78" s="103">
        <v>2740230</v>
      </c>
    </row>
    <row r="79" spans="1:12" x14ac:dyDescent="0.3">
      <c r="A79" s="28" t="s">
        <v>375</v>
      </c>
      <c r="B79" s="54" t="s">
        <v>191</v>
      </c>
      <c r="C79" s="31">
        <v>6228300</v>
      </c>
      <c r="D79" s="29">
        <v>3389975</v>
      </c>
      <c r="E79" s="31">
        <v>2838325</v>
      </c>
      <c r="F79" s="55">
        <v>1625214630</v>
      </c>
      <c r="G79" s="102">
        <v>1089526370</v>
      </c>
      <c r="H79" s="107">
        <v>535688260</v>
      </c>
      <c r="I79" s="30">
        <v>0.67</v>
      </c>
      <c r="J79" s="32">
        <v>0.33</v>
      </c>
      <c r="K79" s="31">
        <v>504735</v>
      </c>
      <c r="L79" s="102">
        <v>131626930</v>
      </c>
    </row>
    <row r="80" spans="1:12" x14ac:dyDescent="0.3">
      <c r="A80" s="16" t="s">
        <v>375</v>
      </c>
      <c r="B80" t="s">
        <v>192</v>
      </c>
      <c r="C80" s="25">
        <v>0</v>
      </c>
      <c r="D80" s="4">
        <v>0</v>
      </c>
      <c r="E80" s="25">
        <v>0</v>
      </c>
      <c r="F80" s="9">
        <v>0</v>
      </c>
      <c r="G80" s="103">
        <v>0</v>
      </c>
      <c r="H80" s="108">
        <v>0</v>
      </c>
      <c r="I80" s="20" t="s">
        <v>350</v>
      </c>
      <c r="J80" s="5" t="s">
        <v>350</v>
      </c>
      <c r="K80" s="25">
        <v>0</v>
      </c>
      <c r="L80" s="103">
        <v>0</v>
      </c>
    </row>
    <row r="81" spans="1:12" x14ac:dyDescent="0.3">
      <c r="A81" s="16" t="s">
        <v>375</v>
      </c>
      <c r="B81" t="s">
        <v>193</v>
      </c>
      <c r="C81" s="25">
        <v>0</v>
      </c>
      <c r="D81" s="4">
        <v>0</v>
      </c>
      <c r="E81" s="25">
        <v>0</v>
      </c>
      <c r="F81" s="9">
        <v>0</v>
      </c>
      <c r="G81" s="103">
        <v>0</v>
      </c>
      <c r="H81" s="108">
        <v>0</v>
      </c>
      <c r="I81" s="20" t="s">
        <v>350</v>
      </c>
      <c r="J81" s="5" t="s">
        <v>350</v>
      </c>
      <c r="K81" s="25">
        <v>0</v>
      </c>
      <c r="L81" s="103">
        <v>0</v>
      </c>
    </row>
    <row r="82" spans="1:12" x14ac:dyDescent="0.3">
      <c r="A82" s="16" t="s">
        <v>375</v>
      </c>
      <c r="B82" t="s">
        <v>194</v>
      </c>
      <c r="C82" s="25">
        <v>0</v>
      </c>
      <c r="D82" s="4">
        <v>0</v>
      </c>
      <c r="E82" s="25">
        <v>0</v>
      </c>
      <c r="F82" s="9">
        <v>0</v>
      </c>
      <c r="G82" s="103">
        <v>0</v>
      </c>
      <c r="H82" s="108">
        <v>0</v>
      </c>
      <c r="I82" s="20" t="s">
        <v>350</v>
      </c>
      <c r="J82" s="5" t="s">
        <v>350</v>
      </c>
      <c r="K82" s="25">
        <v>0</v>
      </c>
      <c r="L82" s="103">
        <v>0</v>
      </c>
    </row>
    <row r="83" spans="1:12" x14ac:dyDescent="0.3">
      <c r="A83" s="16" t="s">
        <v>375</v>
      </c>
      <c r="B83" t="s">
        <v>195</v>
      </c>
      <c r="C83" s="25">
        <v>0</v>
      </c>
      <c r="D83" s="4">
        <v>0</v>
      </c>
      <c r="E83" s="25">
        <v>0</v>
      </c>
      <c r="F83" s="9">
        <v>0</v>
      </c>
      <c r="G83" s="103">
        <v>0</v>
      </c>
      <c r="H83" s="108">
        <v>0</v>
      </c>
      <c r="I83" s="20" t="s">
        <v>350</v>
      </c>
      <c r="J83" s="5" t="s">
        <v>350</v>
      </c>
      <c r="K83" s="25">
        <v>0</v>
      </c>
      <c r="L83" s="103">
        <v>0</v>
      </c>
    </row>
    <row r="84" spans="1:12" x14ac:dyDescent="0.3">
      <c r="A84" s="16" t="s">
        <v>375</v>
      </c>
      <c r="B84" t="s">
        <v>196</v>
      </c>
      <c r="C84" s="25">
        <v>0</v>
      </c>
      <c r="D84" s="4">
        <v>0</v>
      </c>
      <c r="E84" s="25">
        <v>0</v>
      </c>
      <c r="F84" s="9">
        <v>0</v>
      </c>
      <c r="G84" s="103">
        <v>0</v>
      </c>
      <c r="H84" s="108">
        <v>0</v>
      </c>
      <c r="I84" s="20" t="s">
        <v>350</v>
      </c>
      <c r="J84" s="5" t="s">
        <v>350</v>
      </c>
      <c r="K84" s="25">
        <v>0</v>
      </c>
      <c r="L84" s="103">
        <v>0</v>
      </c>
    </row>
    <row r="85" spans="1:12" x14ac:dyDescent="0.3">
      <c r="A85" s="16" t="s">
        <v>375</v>
      </c>
      <c r="B85" t="s">
        <v>197</v>
      </c>
      <c r="C85" s="25">
        <v>50</v>
      </c>
      <c r="D85" s="4">
        <v>20</v>
      </c>
      <c r="E85" s="25">
        <v>30</v>
      </c>
      <c r="F85" s="9">
        <v>3540</v>
      </c>
      <c r="G85" s="103">
        <v>2030</v>
      </c>
      <c r="H85" s="108">
        <v>1510</v>
      </c>
      <c r="I85" s="20">
        <v>0.56999999999999995</v>
      </c>
      <c r="J85" s="5">
        <v>0.43</v>
      </c>
      <c r="K85" s="25">
        <v>5</v>
      </c>
      <c r="L85" s="103">
        <v>370</v>
      </c>
    </row>
    <row r="86" spans="1:12" x14ac:dyDescent="0.3">
      <c r="A86" s="16" t="s">
        <v>375</v>
      </c>
      <c r="B86" t="s">
        <v>198</v>
      </c>
      <c r="C86" s="25">
        <v>1630</v>
      </c>
      <c r="D86" s="4">
        <v>740</v>
      </c>
      <c r="E86" s="25">
        <v>890</v>
      </c>
      <c r="F86" s="9">
        <v>120570</v>
      </c>
      <c r="G86" s="103">
        <v>72290</v>
      </c>
      <c r="H86" s="108">
        <v>48280</v>
      </c>
      <c r="I86" s="20">
        <v>0.6</v>
      </c>
      <c r="J86" s="5">
        <v>0.4</v>
      </c>
      <c r="K86" s="25">
        <v>165</v>
      </c>
      <c r="L86" s="103">
        <v>10130</v>
      </c>
    </row>
    <row r="87" spans="1:12" x14ac:dyDescent="0.3">
      <c r="A87" s="16" t="s">
        <v>375</v>
      </c>
      <c r="B87" t="s">
        <v>199</v>
      </c>
      <c r="C87" s="25">
        <v>2275</v>
      </c>
      <c r="D87" s="4">
        <v>1040</v>
      </c>
      <c r="E87" s="25">
        <v>1235</v>
      </c>
      <c r="F87" s="9">
        <v>175770</v>
      </c>
      <c r="G87" s="103">
        <v>106470</v>
      </c>
      <c r="H87" s="108">
        <v>69300</v>
      </c>
      <c r="I87" s="20">
        <v>0.61</v>
      </c>
      <c r="J87" s="5">
        <v>0.39</v>
      </c>
      <c r="K87" s="25">
        <v>220</v>
      </c>
      <c r="L87" s="103">
        <v>14360</v>
      </c>
    </row>
    <row r="88" spans="1:12" x14ac:dyDescent="0.3">
      <c r="A88" s="16" t="s">
        <v>375</v>
      </c>
      <c r="B88" t="s">
        <v>200</v>
      </c>
      <c r="C88" s="25">
        <v>3905</v>
      </c>
      <c r="D88" s="4">
        <v>1885</v>
      </c>
      <c r="E88" s="25">
        <v>2020</v>
      </c>
      <c r="F88" s="9">
        <v>325910</v>
      </c>
      <c r="G88" s="103">
        <v>212360</v>
      </c>
      <c r="H88" s="108">
        <v>113550</v>
      </c>
      <c r="I88" s="20">
        <v>0.65</v>
      </c>
      <c r="J88" s="5">
        <v>0.35</v>
      </c>
      <c r="K88" s="25">
        <v>310</v>
      </c>
      <c r="L88" s="103">
        <v>20970</v>
      </c>
    </row>
    <row r="89" spans="1:12" x14ac:dyDescent="0.3">
      <c r="A89" s="16" t="s">
        <v>375</v>
      </c>
      <c r="B89" t="s">
        <v>201</v>
      </c>
      <c r="C89" s="25">
        <v>6705</v>
      </c>
      <c r="D89" s="4">
        <v>3350</v>
      </c>
      <c r="E89" s="25">
        <v>3355</v>
      </c>
      <c r="F89" s="9">
        <v>723620</v>
      </c>
      <c r="G89" s="103">
        <v>490650</v>
      </c>
      <c r="H89" s="108">
        <v>232970</v>
      </c>
      <c r="I89" s="20">
        <v>0.68</v>
      </c>
      <c r="J89" s="5">
        <v>0.32</v>
      </c>
      <c r="K89" s="25">
        <v>495</v>
      </c>
      <c r="L89" s="103">
        <v>42780</v>
      </c>
    </row>
    <row r="90" spans="1:12" x14ac:dyDescent="0.3">
      <c r="A90" s="16" t="s">
        <v>375</v>
      </c>
      <c r="B90" t="s">
        <v>202</v>
      </c>
      <c r="C90" s="25">
        <v>13915</v>
      </c>
      <c r="D90" s="4">
        <v>7540</v>
      </c>
      <c r="E90" s="25">
        <v>6375</v>
      </c>
      <c r="F90" s="9">
        <v>2529940</v>
      </c>
      <c r="G90" s="103">
        <v>1782440</v>
      </c>
      <c r="H90" s="108">
        <v>747500</v>
      </c>
      <c r="I90" s="20">
        <v>0.7</v>
      </c>
      <c r="J90" s="5">
        <v>0.3</v>
      </c>
      <c r="K90" s="25">
        <v>840</v>
      </c>
      <c r="L90" s="103">
        <v>141800</v>
      </c>
    </row>
    <row r="91" spans="1:12" x14ac:dyDescent="0.3">
      <c r="A91" s="16" t="s">
        <v>375</v>
      </c>
      <c r="B91" t="s">
        <v>203</v>
      </c>
      <c r="C91" s="25">
        <v>23705</v>
      </c>
      <c r="D91" s="4">
        <v>13155</v>
      </c>
      <c r="E91" s="25">
        <v>10550</v>
      </c>
      <c r="F91" s="9">
        <v>4673100</v>
      </c>
      <c r="G91" s="103">
        <v>3325660</v>
      </c>
      <c r="H91" s="108">
        <v>1347450</v>
      </c>
      <c r="I91" s="20">
        <v>0.71</v>
      </c>
      <c r="J91" s="5">
        <v>0.28999999999999998</v>
      </c>
      <c r="K91" s="25">
        <v>1330</v>
      </c>
      <c r="L91" s="103">
        <v>257580</v>
      </c>
    </row>
    <row r="92" spans="1:12" x14ac:dyDescent="0.3">
      <c r="A92" s="16" t="s">
        <v>375</v>
      </c>
      <c r="B92" t="s">
        <v>204</v>
      </c>
      <c r="C92" s="25">
        <v>39590</v>
      </c>
      <c r="D92" s="4">
        <v>22225</v>
      </c>
      <c r="E92" s="25">
        <v>17365</v>
      </c>
      <c r="F92" s="9">
        <v>8058450</v>
      </c>
      <c r="G92" s="103">
        <v>5778430</v>
      </c>
      <c r="H92" s="108">
        <v>2280020</v>
      </c>
      <c r="I92" s="20">
        <v>0.72</v>
      </c>
      <c r="J92" s="5">
        <v>0.28000000000000003</v>
      </c>
      <c r="K92" s="25">
        <v>2045</v>
      </c>
      <c r="L92" s="103">
        <v>415330</v>
      </c>
    </row>
    <row r="93" spans="1:12" x14ac:dyDescent="0.3">
      <c r="A93" s="16" t="s">
        <v>375</v>
      </c>
      <c r="B93" t="s">
        <v>205</v>
      </c>
      <c r="C93" s="25">
        <v>80845</v>
      </c>
      <c r="D93" s="4">
        <v>46110</v>
      </c>
      <c r="E93" s="25">
        <v>34740</v>
      </c>
      <c r="F93" s="9">
        <v>10580830</v>
      </c>
      <c r="G93" s="103">
        <v>7577800</v>
      </c>
      <c r="H93" s="108">
        <v>3003030</v>
      </c>
      <c r="I93" s="20">
        <v>0.72</v>
      </c>
      <c r="J93" s="5">
        <v>0.28000000000000003</v>
      </c>
      <c r="K93" s="25">
        <v>4105</v>
      </c>
      <c r="L93" s="103">
        <v>560410</v>
      </c>
    </row>
    <row r="94" spans="1:12" x14ac:dyDescent="0.3">
      <c r="A94" s="16" t="s">
        <v>375</v>
      </c>
      <c r="B94" t="s">
        <v>206</v>
      </c>
      <c r="C94" s="25">
        <v>73985</v>
      </c>
      <c r="D94" s="4">
        <v>41900</v>
      </c>
      <c r="E94" s="25">
        <v>32085</v>
      </c>
      <c r="F94" s="9">
        <v>14932000</v>
      </c>
      <c r="G94" s="103">
        <v>10694960</v>
      </c>
      <c r="H94" s="108">
        <v>4237040</v>
      </c>
      <c r="I94" s="20">
        <v>0.72</v>
      </c>
      <c r="J94" s="5">
        <v>0.28000000000000003</v>
      </c>
      <c r="K94" s="25">
        <v>3780</v>
      </c>
      <c r="L94" s="103">
        <v>782690</v>
      </c>
    </row>
    <row r="95" spans="1:12" x14ac:dyDescent="0.3">
      <c r="A95" s="16" t="s">
        <v>375</v>
      </c>
      <c r="B95" t="s">
        <v>207</v>
      </c>
      <c r="C95" s="25">
        <v>77485</v>
      </c>
      <c r="D95" s="4">
        <v>43535</v>
      </c>
      <c r="E95" s="25">
        <v>33950</v>
      </c>
      <c r="F95" s="9">
        <v>18075240</v>
      </c>
      <c r="G95" s="103">
        <v>12920370</v>
      </c>
      <c r="H95" s="108">
        <v>5154870</v>
      </c>
      <c r="I95" s="20">
        <v>0.71</v>
      </c>
      <c r="J95" s="5">
        <v>0.28999999999999998</v>
      </c>
      <c r="K95" s="25">
        <v>4000</v>
      </c>
      <c r="L95" s="103">
        <v>954430</v>
      </c>
    </row>
    <row r="96" spans="1:12" x14ac:dyDescent="0.3">
      <c r="A96" s="16" t="s">
        <v>375</v>
      </c>
      <c r="B96" t="s">
        <v>208</v>
      </c>
      <c r="C96" s="25">
        <v>86745</v>
      </c>
      <c r="D96" s="4">
        <v>48465</v>
      </c>
      <c r="E96" s="25">
        <v>38280</v>
      </c>
      <c r="F96" s="9">
        <v>20224730</v>
      </c>
      <c r="G96" s="103">
        <v>14420100</v>
      </c>
      <c r="H96" s="108">
        <v>5804630</v>
      </c>
      <c r="I96" s="20">
        <v>0.71</v>
      </c>
      <c r="J96" s="5">
        <v>0.28999999999999998</v>
      </c>
      <c r="K96" s="25">
        <v>4665</v>
      </c>
      <c r="L96" s="103">
        <v>1095870</v>
      </c>
    </row>
    <row r="97" spans="1:12" x14ac:dyDescent="0.3">
      <c r="A97" s="16" t="s">
        <v>375</v>
      </c>
      <c r="B97" t="s">
        <v>209</v>
      </c>
      <c r="C97" s="25">
        <v>110610</v>
      </c>
      <c r="D97" s="4">
        <v>61820</v>
      </c>
      <c r="E97" s="25">
        <v>48790</v>
      </c>
      <c r="F97" s="9">
        <v>25844210</v>
      </c>
      <c r="G97" s="103">
        <v>18421460</v>
      </c>
      <c r="H97" s="108">
        <v>7422740</v>
      </c>
      <c r="I97" s="20">
        <v>0.71</v>
      </c>
      <c r="J97" s="5">
        <v>0.28999999999999998</v>
      </c>
      <c r="K97" s="25">
        <v>5815</v>
      </c>
      <c r="L97" s="103">
        <v>1372860</v>
      </c>
    </row>
    <row r="98" spans="1:12" x14ac:dyDescent="0.3">
      <c r="A98" s="16" t="s">
        <v>375</v>
      </c>
      <c r="B98" t="s">
        <v>210</v>
      </c>
      <c r="C98" s="25">
        <v>110350</v>
      </c>
      <c r="D98" s="4">
        <v>61530</v>
      </c>
      <c r="E98" s="25">
        <v>48820</v>
      </c>
      <c r="F98" s="9">
        <v>25915090</v>
      </c>
      <c r="G98" s="103">
        <v>18438210</v>
      </c>
      <c r="H98" s="108">
        <v>7476880</v>
      </c>
      <c r="I98" s="20">
        <v>0.71</v>
      </c>
      <c r="J98" s="5">
        <v>0.28999999999999998</v>
      </c>
      <c r="K98" s="25">
        <v>5795</v>
      </c>
      <c r="L98" s="103">
        <v>1371520</v>
      </c>
    </row>
    <row r="99" spans="1:12" x14ac:dyDescent="0.3">
      <c r="A99" s="16" t="s">
        <v>375</v>
      </c>
      <c r="B99" t="s">
        <v>211</v>
      </c>
      <c r="C99" s="25">
        <v>136640</v>
      </c>
      <c r="D99" s="4">
        <v>75195</v>
      </c>
      <c r="E99" s="25">
        <v>61445</v>
      </c>
      <c r="F99" s="9">
        <v>32257360</v>
      </c>
      <c r="G99" s="103">
        <v>22682420</v>
      </c>
      <c r="H99" s="108">
        <v>9574940</v>
      </c>
      <c r="I99" s="20">
        <v>0.7</v>
      </c>
      <c r="J99" s="5">
        <v>0.3</v>
      </c>
      <c r="K99" s="25">
        <v>7280</v>
      </c>
      <c r="L99" s="103">
        <v>1729580</v>
      </c>
    </row>
    <row r="100" spans="1:12" x14ac:dyDescent="0.3">
      <c r="A100" s="16" t="s">
        <v>375</v>
      </c>
      <c r="B100" t="s">
        <v>212</v>
      </c>
      <c r="C100" s="25">
        <v>157625</v>
      </c>
      <c r="D100" s="4">
        <v>85950</v>
      </c>
      <c r="E100" s="25">
        <v>71670</v>
      </c>
      <c r="F100" s="9">
        <v>37203770</v>
      </c>
      <c r="G100" s="103">
        <v>25971950</v>
      </c>
      <c r="H100" s="108">
        <v>11231820</v>
      </c>
      <c r="I100" s="20">
        <v>0.7</v>
      </c>
      <c r="J100" s="5">
        <v>0.3</v>
      </c>
      <c r="K100" s="25">
        <v>8515</v>
      </c>
      <c r="L100" s="103">
        <v>2019050</v>
      </c>
    </row>
    <row r="101" spans="1:12" x14ac:dyDescent="0.3">
      <c r="A101" s="16" t="s">
        <v>375</v>
      </c>
      <c r="B101" t="s">
        <v>213</v>
      </c>
      <c r="C101" s="25">
        <v>196790</v>
      </c>
      <c r="D101" s="4">
        <v>107275</v>
      </c>
      <c r="E101" s="25">
        <v>89510</v>
      </c>
      <c r="F101" s="9">
        <v>46810690</v>
      </c>
      <c r="G101" s="103">
        <v>32643790</v>
      </c>
      <c r="H101" s="108">
        <v>14166900</v>
      </c>
      <c r="I101" s="20">
        <v>0.7</v>
      </c>
      <c r="J101" s="5">
        <v>0.3</v>
      </c>
      <c r="K101" s="25">
        <v>10810</v>
      </c>
      <c r="L101" s="103">
        <v>2581920</v>
      </c>
    </row>
    <row r="102" spans="1:12" x14ac:dyDescent="0.3">
      <c r="A102" s="16" t="s">
        <v>375</v>
      </c>
      <c r="B102" t="s">
        <v>214</v>
      </c>
      <c r="C102" s="25">
        <v>176490</v>
      </c>
      <c r="D102" s="4">
        <v>94770</v>
      </c>
      <c r="E102" s="25">
        <v>81720</v>
      </c>
      <c r="F102" s="9">
        <v>42387650</v>
      </c>
      <c r="G102" s="103">
        <v>29173720</v>
      </c>
      <c r="H102" s="108">
        <v>13213930</v>
      </c>
      <c r="I102" s="20">
        <v>0.69</v>
      </c>
      <c r="J102" s="5">
        <v>0.31</v>
      </c>
      <c r="K102" s="25">
        <v>10195</v>
      </c>
      <c r="L102" s="103">
        <v>2470360</v>
      </c>
    </row>
    <row r="103" spans="1:12" x14ac:dyDescent="0.3">
      <c r="A103" s="16" t="s">
        <v>375</v>
      </c>
      <c r="B103" t="s">
        <v>215</v>
      </c>
      <c r="C103" s="25">
        <v>223005</v>
      </c>
      <c r="D103" s="4">
        <v>118015</v>
      </c>
      <c r="E103" s="25">
        <v>104995</v>
      </c>
      <c r="F103" s="9">
        <v>53914620</v>
      </c>
      <c r="G103" s="103">
        <v>36782390</v>
      </c>
      <c r="H103" s="108">
        <v>17132230</v>
      </c>
      <c r="I103" s="20">
        <v>0.68</v>
      </c>
      <c r="J103" s="5">
        <v>0.32</v>
      </c>
      <c r="K103" s="25">
        <v>13500</v>
      </c>
      <c r="L103" s="103">
        <v>3315870</v>
      </c>
    </row>
    <row r="104" spans="1:12" x14ac:dyDescent="0.3">
      <c r="A104" s="16" t="s">
        <v>375</v>
      </c>
      <c r="B104" t="s">
        <v>216</v>
      </c>
      <c r="C104" s="25">
        <v>264600</v>
      </c>
      <c r="D104" s="4">
        <v>138315</v>
      </c>
      <c r="E104" s="25">
        <v>126285</v>
      </c>
      <c r="F104" s="9">
        <v>64532290</v>
      </c>
      <c r="G104" s="103">
        <v>43623830</v>
      </c>
      <c r="H104" s="108">
        <v>20908460</v>
      </c>
      <c r="I104" s="20">
        <v>0.68</v>
      </c>
      <c r="J104" s="5">
        <v>0.32</v>
      </c>
      <c r="K104" s="25">
        <v>17295</v>
      </c>
      <c r="L104" s="103">
        <v>4335810</v>
      </c>
    </row>
    <row r="105" spans="1:12" x14ac:dyDescent="0.3">
      <c r="A105" s="16" t="s">
        <v>375</v>
      </c>
      <c r="B105" t="s">
        <v>217</v>
      </c>
      <c r="C105" s="25">
        <v>486335</v>
      </c>
      <c r="D105" s="4">
        <v>257870</v>
      </c>
      <c r="E105" s="25">
        <v>228465</v>
      </c>
      <c r="F105" s="9">
        <v>72913300</v>
      </c>
      <c r="G105" s="103">
        <v>48865550</v>
      </c>
      <c r="H105" s="108">
        <v>24047750</v>
      </c>
      <c r="I105" s="20">
        <v>0.67</v>
      </c>
      <c r="J105" s="5">
        <v>0.33</v>
      </c>
      <c r="K105" s="25">
        <v>34130</v>
      </c>
      <c r="L105" s="103">
        <v>5213810</v>
      </c>
    </row>
    <row r="106" spans="1:12" x14ac:dyDescent="0.3">
      <c r="A106" s="16" t="s">
        <v>375</v>
      </c>
      <c r="B106" t="s">
        <v>218</v>
      </c>
      <c r="C106" s="25">
        <v>370460</v>
      </c>
      <c r="D106" s="4">
        <v>203590</v>
      </c>
      <c r="E106" s="25">
        <v>166865</v>
      </c>
      <c r="F106" s="9">
        <v>93846800</v>
      </c>
      <c r="G106" s="103">
        <v>62585530</v>
      </c>
      <c r="H106" s="108">
        <v>31261280</v>
      </c>
      <c r="I106" s="20">
        <v>0.67</v>
      </c>
      <c r="J106" s="5">
        <v>0.33</v>
      </c>
      <c r="K106" s="25">
        <v>28980</v>
      </c>
      <c r="L106" s="103">
        <v>7152570</v>
      </c>
    </row>
    <row r="107" spans="1:12" x14ac:dyDescent="0.3">
      <c r="A107" s="16" t="s">
        <v>375</v>
      </c>
      <c r="B107" t="s">
        <v>219</v>
      </c>
      <c r="C107" s="25">
        <v>316780</v>
      </c>
      <c r="D107" s="4">
        <v>172730</v>
      </c>
      <c r="E107" s="25">
        <v>144050</v>
      </c>
      <c r="F107" s="9">
        <v>90399230</v>
      </c>
      <c r="G107" s="103">
        <v>59949750</v>
      </c>
      <c r="H107" s="108">
        <v>30449470</v>
      </c>
      <c r="I107" s="20">
        <v>0.66</v>
      </c>
      <c r="J107" s="5">
        <v>0.34</v>
      </c>
      <c r="K107" s="25">
        <v>26650</v>
      </c>
      <c r="L107" s="103">
        <v>7343690</v>
      </c>
    </row>
    <row r="108" spans="1:12" x14ac:dyDescent="0.3">
      <c r="A108" s="16" t="s">
        <v>375</v>
      </c>
      <c r="B108" t="s">
        <v>220</v>
      </c>
      <c r="C108" s="25">
        <v>396915</v>
      </c>
      <c r="D108" s="4">
        <v>216175</v>
      </c>
      <c r="E108" s="25">
        <v>180735</v>
      </c>
      <c r="F108" s="9">
        <v>114304700</v>
      </c>
      <c r="G108" s="103">
        <v>75591990</v>
      </c>
      <c r="H108" s="108">
        <v>38712710</v>
      </c>
      <c r="I108" s="20">
        <v>0.66</v>
      </c>
      <c r="J108" s="5">
        <v>0.34</v>
      </c>
      <c r="K108" s="25">
        <v>34930</v>
      </c>
      <c r="L108" s="103">
        <v>9697560</v>
      </c>
    </row>
    <row r="109" spans="1:12" x14ac:dyDescent="0.3">
      <c r="A109" s="16" t="s">
        <v>375</v>
      </c>
      <c r="B109" t="s">
        <v>221</v>
      </c>
      <c r="C109" s="25">
        <v>404285</v>
      </c>
      <c r="D109" s="4">
        <v>220485</v>
      </c>
      <c r="E109" s="25">
        <v>183800</v>
      </c>
      <c r="F109" s="9">
        <v>117515780</v>
      </c>
      <c r="G109" s="103">
        <v>77704350</v>
      </c>
      <c r="H109" s="108">
        <v>39811430</v>
      </c>
      <c r="I109" s="20">
        <v>0.66</v>
      </c>
      <c r="J109" s="5">
        <v>0.34</v>
      </c>
      <c r="K109" s="25">
        <v>36480</v>
      </c>
      <c r="L109" s="103">
        <v>10212790</v>
      </c>
    </row>
    <row r="110" spans="1:12" x14ac:dyDescent="0.3">
      <c r="A110" s="16" t="s">
        <v>375</v>
      </c>
      <c r="B110" t="s">
        <v>222</v>
      </c>
      <c r="C110" s="25">
        <v>414445</v>
      </c>
      <c r="D110" s="4">
        <v>225970</v>
      </c>
      <c r="E110" s="25">
        <v>188470</v>
      </c>
      <c r="F110" s="9">
        <v>121335200</v>
      </c>
      <c r="G110" s="103">
        <v>80046930</v>
      </c>
      <c r="H110" s="108">
        <v>41288270</v>
      </c>
      <c r="I110" s="20">
        <v>0.66</v>
      </c>
      <c r="J110" s="5">
        <v>0.34</v>
      </c>
      <c r="K110" s="25">
        <v>39375</v>
      </c>
      <c r="L110" s="103">
        <v>11052220</v>
      </c>
    </row>
    <row r="111" spans="1:12" x14ac:dyDescent="0.3">
      <c r="A111" s="16" t="s">
        <v>375</v>
      </c>
      <c r="B111" t="s">
        <v>223</v>
      </c>
      <c r="C111" s="25">
        <v>488820</v>
      </c>
      <c r="D111" s="4">
        <v>266765</v>
      </c>
      <c r="E111" s="25">
        <v>222060</v>
      </c>
      <c r="F111" s="9">
        <v>143691700</v>
      </c>
      <c r="G111" s="103">
        <v>94803300</v>
      </c>
      <c r="H111" s="108">
        <v>48888400</v>
      </c>
      <c r="I111" s="20">
        <v>0.66</v>
      </c>
      <c r="J111" s="5">
        <v>0.34</v>
      </c>
      <c r="K111" s="25">
        <v>47220</v>
      </c>
      <c r="L111" s="103">
        <v>13305880</v>
      </c>
    </row>
    <row r="112" spans="1:12" x14ac:dyDescent="0.3">
      <c r="A112" s="16" t="s">
        <v>375</v>
      </c>
      <c r="B112" t="s">
        <v>224</v>
      </c>
      <c r="C112" s="25">
        <v>468785</v>
      </c>
      <c r="D112" s="4">
        <v>255745</v>
      </c>
      <c r="E112" s="25">
        <v>213040</v>
      </c>
      <c r="F112" s="9">
        <v>138183640</v>
      </c>
      <c r="G112" s="103">
        <v>91141370</v>
      </c>
      <c r="H112" s="108">
        <v>47042270</v>
      </c>
      <c r="I112" s="20">
        <v>0.66</v>
      </c>
      <c r="J112" s="5">
        <v>0.34</v>
      </c>
      <c r="K112" s="25">
        <v>46330</v>
      </c>
      <c r="L112" s="103">
        <v>13092590</v>
      </c>
    </row>
    <row r="113" spans="1:12" x14ac:dyDescent="0.3">
      <c r="A113" s="16" t="s">
        <v>375</v>
      </c>
      <c r="B113" t="s">
        <v>225</v>
      </c>
      <c r="C113" s="25">
        <v>570445</v>
      </c>
      <c r="D113" s="4">
        <v>311635</v>
      </c>
      <c r="E113" s="25">
        <v>258805</v>
      </c>
      <c r="F113" s="9">
        <v>168663050</v>
      </c>
      <c r="G113" s="103">
        <v>111322080</v>
      </c>
      <c r="H113" s="108">
        <v>57340970</v>
      </c>
      <c r="I113" s="20">
        <v>0.66</v>
      </c>
      <c r="J113" s="5">
        <v>0.34</v>
      </c>
      <c r="K113" s="25">
        <v>57000</v>
      </c>
      <c r="L113" s="103">
        <v>16151650</v>
      </c>
    </row>
    <row r="114" spans="1:12" x14ac:dyDescent="0.3">
      <c r="A114" s="16" t="s">
        <v>375</v>
      </c>
      <c r="B114" t="s">
        <v>226</v>
      </c>
      <c r="C114" s="25">
        <v>524100</v>
      </c>
      <c r="D114" s="4">
        <v>286185</v>
      </c>
      <c r="E114" s="25">
        <v>237915</v>
      </c>
      <c r="F114" s="9">
        <v>155071840</v>
      </c>
      <c r="G114" s="103">
        <v>102394170</v>
      </c>
      <c r="H114" s="108">
        <v>52677660</v>
      </c>
      <c r="I114" s="20">
        <v>0.66</v>
      </c>
      <c r="J114" s="5">
        <v>0.34</v>
      </c>
      <c r="K114" s="25">
        <v>52480</v>
      </c>
      <c r="L114" s="103">
        <v>14910500</v>
      </c>
    </row>
    <row r="115" spans="1:12" x14ac:dyDescent="0.3">
      <c r="A115" s="15" t="s">
        <v>373</v>
      </c>
      <c r="B115" s="60" t="s">
        <v>227</v>
      </c>
      <c r="C115" s="24">
        <v>0</v>
      </c>
      <c r="D115" s="33">
        <v>0</v>
      </c>
      <c r="E115" s="24">
        <v>0</v>
      </c>
      <c r="F115" s="57">
        <v>0</v>
      </c>
      <c r="G115" s="104">
        <v>0</v>
      </c>
      <c r="H115" s="109">
        <v>0</v>
      </c>
      <c r="I115" s="19" t="s">
        <v>350</v>
      </c>
      <c r="J115" s="34" t="s">
        <v>350</v>
      </c>
      <c r="K115" s="24">
        <v>0</v>
      </c>
      <c r="L115" s="104">
        <v>0</v>
      </c>
    </row>
    <row r="116" spans="1:12" x14ac:dyDescent="0.3">
      <c r="A116" s="17" t="s">
        <v>373</v>
      </c>
      <c r="B116" s="8" t="s">
        <v>228</v>
      </c>
      <c r="C116" s="26">
        <v>400715</v>
      </c>
      <c r="D116" s="6">
        <v>216900</v>
      </c>
      <c r="E116" s="26">
        <v>183815</v>
      </c>
      <c r="F116" s="10">
        <v>79414260</v>
      </c>
      <c r="G116" s="105">
        <v>54155290</v>
      </c>
      <c r="H116" s="110">
        <v>25258980</v>
      </c>
      <c r="I116" s="21">
        <v>0.68</v>
      </c>
      <c r="J116" s="7">
        <v>0.32</v>
      </c>
      <c r="K116" s="26">
        <v>6540</v>
      </c>
      <c r="L116" s="105">
        <v>1070760</v>
      </c>
    </row>
    <row r="117" spans="1:12" x14ac:dyDescent="0.3">
      <c r="A117" s="17" t="s">
        <v>373</v>
      </c>
      <c r="B117" s="8" t="s">
        <v>229</v>
      </c>
      <c r="C117" s="26">
        <v>3856125</v>
      </c>
      <c r="D117" s="6">
        <v>2155320</v>
      </c>
      <c r="E117" s="26">
        <v>1700800</v>
      </c>
      <c r="F117" s="10">
        <v>878512850</v>
      </c>
      <c r="G117" s="105">
        <v>619259590</v>
      </c>
      <c r="H117" s="110">
        <v>259253260</v>
      </c>
      <c r="I117" s="21">
        <v>0.7</v>
      </c>
      <c r="J117" s="7">
        <v>0.3</v>
      </c>
      <c r="K117" s="26">
        <v>131320</v>
      </c>
      <c r="L117" s="105">
        <v>30158070</v>
      </c>
    </row>
    <row r="118" spans="1:12" x14ac:dyDescent="0.3">
      <c r="A118" s="18" t="s">
        <v>373</v>
      </c>
      <c r="B118" s="58" t="s">
        <v>230</v>
      </c>
      <c r="C118" s="27">
        <v>7290075</v>
      </c>
      <c r="D118" s="35">
        <v>4106225</v>
      </c>
      <c r="E118" s="27">
        <v>3183850</v>
      </c>
      <c r="F118" s="59">
        <v>1901954220</v>
      </c>
      <c r="G118" s="106">
        <v>1302973590</v>
      </c>
      <c r="H118" s="111">
        <v>598980630</v>
      </c>
      <c r="I118" s="22">
        <v>0.69</v>
      </c>
      <c r="J118" s="36">
        <v>0.31</v>
      </c>
      <c r="K118" s="27">
        <v>498140</v>
      </c>
      <c r="L118" s="106">
        <v>129928500</v>
      </c>
    </row>
    <row r="119" spans="1:12" x14ac:dyDescent="0.3">
      <c r="A119" s="17" t="s">
        <v>374</v>
      </c>
      <c r="B119" s="8" t="s">
        <v>227</v>
      </c>
      <c r="C119" s="26">
        <v>0</v>
      </c>
      <c r="D119" s="6">
        <v>0</v>
      </c>
      <c r="E119" s="26">
        <v>0</v>
      </c>
      <c r="F119" s="10">
        <v>0</v>
      </c>
      <c r="G119" s="105">
        <v>0</v>
      </c>
      <c r="H119" s="110">
        <v>0</v>
      </c>
      <c r="I119" s="21" t="s">
        <v>350</v>
      </c>
      <c r="J119" s="7" t="s">
        <v>350</v>
      </c>
      <c r="K119" s="26">
        <v>0</v>
      </c>
      <c r="L119" s="105">
        <v>0</v>
      </c>
    </row>
    <row r="120" spans="1:12" x14ac:dyDescent="0.3">
      <c r="A120" s="17" t="s">
        <v>374</v>
      </c>
      <c r="B120" s="8" t="s">
        <v>228</v>
      </c>
      <c r="C120" s="26">
        <v>308920</v>
      </c>
      <c r="D120" s="6">
        <v>166935</v>
      </c>
      <c r="E120" s="26">
        <v>141985</v>
      </c>
      <c r="F120" s="10">
        <v>62797160</v>
      </c>
      <c r="G120" s="105">
        <v>42381920</v>
      </c>
      <c r="H120" s="110">
        <v>20415240</v>
      </c>
      <c r="I120" s="21">
        <v>0.67</v>
      </c>
      <c r="J120" s="7">
        <v>0.33</v>
      </c>
      <c r="K120" s="26">
        <v>1125</v>
      </c>
      <c r="L120" s="105">
        <v>167290</v>
      </c>
    </row>
    <row r="121" spans="1:12" x14ac:dyDescent="0.3">
      <c r="A121" s="17" t="s">
        <v>374</v>
      </c>
      <c r="B121" s="8" t="s">
        <v>229</v>
      </c>
      <c r="C121" s="26">
        <v>2160915</v>
      </c>
      <c r="D121" s="6">
        <v>1232435</v>
      </c>
      <c r="E121" s="26">
        <v>928480</v>
      </c>
      <c r="F121" s="10">
        <v>485827170</v>
      </c>
      <c r="G121" s="105">
        <v>345905060</v>
      </c>
      <c r="H121" s="110">
        <v>139922120</v>
      </c>
      <c r="I121" s="21">
        <v>0.71</v>
      </c>
      <c r="J121" s="7">
        <v>0.28999999999999998</v>
      </c>
      <c r="K121" s="26">
        <v>35555</v>
      </c>
      <c r="L121" s="105">
        <v>7564030</v>
      </c>
    </row>
    <row r="122" spans="1:12" x14ac:dyDescent="0.3">
      <c r="A122" s="17" t="s">
        <v>374</v>
      </c>
      <c r="B122" s="8" t="s">
        <v>230</v>
      </c>
      <c r="C122" s="26">
        <v>2848685</v>
      </c>
      <c r="D122" s="6">
        <v>1689060</v>
      </c>
      <c r="E122" s="26">
        <v>1159625</v>
      </c>
      <c r="F122" s="10">
        <v>686022480</v>
      </c>
      <c r="G122" s="105">
        <v>498565380</v>
      </c>
      <c r="H122" s="110">
        <v>187457100</v>
      </c>
      <c r="I122" s="21">
        <v>0.73</v>
      </c>
      <c r="J122" s="7">
        <v>0.27</v>
      </c>
      <c r="K122" s="26">
        <v>94560</v>
      </c>
      <c r="L122" s="105">
        <v>21791920</v>
      </c>
    </row>
    <row r="123" spans="1:12" x14ac:dyDescent="0.3">
      <c r="A123" s="15" t="s">
        <v>375</v>
      </c>
      <c r="B123" s="56" t="s">
        <v>227</v>
      </c>
      <c r="C123" s="24">
        <v>0</v>
      </c>
      <c r="D123" s="33">
        <v>0</v>
      </c>
      <c r="E123" s="24">
        <v>0</v>
      </c>
      <c r="F123" s="57">
        <v>0</v>
      </c>
      <c r="G123" s="104">
        <v>0</v>
      </c>
      <c r="H123" s="109">
        <v>0</v>
      </c>
      <c r="I123" s="19" t="s">
        <v>350</v>
      </c>
      <c r="J123" s="34" t="s">
        <v>350</v>
      </c>
      <c r="K123" s="24">
        <v>0</v>
      </c>
      <c r="L123" s="104">
        <v>0</v>
      </c>
    </row>
    <row r="124" spans="1:12" x14ac:dyDescent="0.3">
      <c r="A124" s="17" t="s">
        <v>375</v>
      </c>
      <c r="B124" s="8" t="s">
        <v>228</v>
      </c>
      <c r="C124" s="26">
        <v>91770</v>
      </c>
      <c r="D124" s="6">
        <v>49950</v>
      </c>
      <c r="E124" s="26">
        <v>41820</v>
      </c>
      <c r="F124" s="10">
        <v>16610910</v>
      </c>
      <c r="G124" s="105">
        <v>11770330</v>
      </c>
      <c r="H124" s="110">
        <v>4840580</v>
      </c>
      <c r="I124" s="21">
        <v>0.71</v>
      </c>
      <c r="J124" s="7">
        <v>0.28999999999999998</v>
      </c>
      <c r="K124" s="26">
        <v>5410</v>
      </c>
      <c r="L124" s="105">
        <v>903300</v>
      </c>
    </row>
    <row r="125" spans="1:12" x14ac:dyDescent="0.3">
      <c r="A125" s="17" t="s">
        <v>375</v>
      </c>
      <c r="B125" s="8" t="s">
        <v>229</v>
      </c>
      <c r="C125" s="26">
        <v>1695165</v>
      </c>
      <c r="D125" s="6">
        <v>922875</v>
      </c>
      <c r="E125" s="26">
        <v>772295</v>
      </c>
      <c r="F125" s="10">
        <v>392678490</v>
      </c>
      <c r="G125" s="105">
        <v>273351010</v>
      </c>
      <c r="H125" s="110">
        <v>119327480</v>
      </c>
      <c r="I125" s="21">
        <v>0.7</v>
      </c>
      <c r="J125" s="7">
        <v>0.3</v>
      </c>
      <c r="K125" s="26">
        <v>95750</v>
      </c>
      <c r="L125" s="105">
        <v>22590370</v>
      </c>
    </row>
    <row r="126" spans="1:12" x14ac:dyDescent="0.3">
      <c r="A126" s="18" t="s">
        <v>375</v>
      </c>
      <c r="B126" s="58" t="s">
        <v>230</v>
      </c>
      <c r="C126" s="27">
        <v>4441365</v>
      </c>
      <c r="D126" s="35">
        <v>2417150</v>
      </c>
      <c r="E126" s="27">
        <v>2024210</v>
      </c>
      <c r="F126" s="59">
        <v>1215925230</v>
      </c>
      <c r="G126" s="106">
        <v>804405030</v>
      </c>
      <c r="H126" s="111">
        <v>411520200</v>
      </c>
      <c r="I126" s="22">
        <v>0.66</v>
      </c>
      <c r="J126" s="36">
        <v>0.34</v>
      </c>
      <c r="K126" s="27">
        <v>403570</v>
      </c>
      <c r="L126" s="106">
        <v>108133260</v>
      </c>
    </row>
    <row r="127" spans="1:12" x14ac:dyDescent="0.3">
      <c r="A127" t="s">
        <v>22</v>
      </c>
      <c r="B127" t="s">
        <v>23</v>
      </c>
    </row>
    <row r="128" spans="1:12" x14ac:dyDescent="0.3">
      <c r="A128" t="s">
        <v>24</v>
      </c>
      <c r="B128" t="s">
        <v>25</v>
      </c>
    </row>
    <row r="129" spans="1:2" x14ac:dyDescent="0.3">
      <c r="A129" t="s">
        <v>40</v>
      </c>
      <c r="B129" t="s">
        <v>41</v>
      </c>
    </row>
    <row r="130" spans="1:2" x14ac:dyDescent="0.3">
      <c r="A130" t="s">
        <v>74</v>
      </c>
      <c r="B130" t="s">
        <v>75</v>
      </c>
    </row>
    <row r="131" spans="1:2" x14ac:dyDescent="0.3">
      <c r="A131" t="s">
        <v>76</v>
      </c>
      <c r="B131" t="s">
        <v>77</v>
      </c>
    </row>
    <row r="132" spans="1:2" x14ac:dyDescent="0.3">
      <c r="A132" t="s">
        <v>92</v>
      </c>
      <c r="B132" t="s">
        <v>93</v>
      </c>
    </row>
    <row r="133" spans="1:2" x14ac:dyDescent="0.3">
      <c r="A133" t="s">
        <v>94</v>
      </c>
      <c r="B133" t="s">
        <v>95</v>
      </c>
    </row>
  </sheetData>
  <pageMargins left="0.7" right="0.7" top="0.75" bottom="0.75" header="0.3" footer="0.3"/>
  <pageSetup paperSize="9" orientation="portrait" horizontalDpi="300" verticalDpi="300"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45"/>
  <sheetViews>
    <sheetView showGridLines="0" zoomScale="85" zoomScaleNormal="85" workbookViewId="0"/>
  </sheetViews>
  <sheetFormatPr defaultColWidth="11.19921875" defaultRowHeight="15.6" x14ac:dyDescent="0.3"/>
  <cols>
    <col min="1" max="5" width="20.69921875" customWidth="1"/>
    <col min="6" max="6" width="20.69921875" style="100" customWidth="1"/>
    <col min="7" max="7" width="20.69921875" customWidth="1"/>
    <col min="8" max="8" width="20.69921875" style="100" customWidth="1"/>
    <col min="9" max="9" width="21.5" customWidth="1"/>
    <col min="10" max="10" width="20.69921875" style="100" customWidth="1"/>
  </cols>
  <sheetData>
    <row r="1" spans="1:10" ht="19.8" x14ac:dyDescent="0.4">
      <c r="A1" s="2" t="s">
        <v>538</v>
      </c>
    </row>
    <row r="2" spans="1:10" x14ac:dyDescent="0.3">
      <c r="A2" t="s">
        <v>175</v>
      </c>
    </row>
    <row r="3" spans="1:10" x14ac:dyDescent="0.3">
      <c r="A3" t="s">
        <v>176</v>
      </c>
    </row>
    <row r="4" spans="1:10" x14ac:dyDescent="0.3">
      <c r="A4" t="s">
        <v>291</v>
      </c>
    </row>
    <row r="5" spans="1:10" x14ac:dyDescent="0.3">
      <c r="A5" t="s">
        <v>178</v>
      </c>
    </row>
    <row r="6" spans="1:10" ht="46.8" x14ac:dyDescent="0.3">
      <c r="A6" s="11" t="s">
        <v>469</v>
      </c>
      <c r="B6" s="12" t="s">
        <v>363</v>
      </c>
      <c r="C6" s="13" t="s">
        <v>366</v>
      </c>
      <c r="D6" s="11" t="s">
        <v>481</v>
      </c>
      <c r="E6" s="11" t="s">
        <v>482</v>
      </c>
      <c r="F6" s="13" t="s">
        <v>483</v>
      </c>
      <c r="G6" s="11" t="s">
        <v>484</v>
      </c>
      <c r="H6" s="13" t="s">
        <v>485</v>
      </c>
      <c r="I6" s="11" t="s">
        <v>486</v>
      </c>
      <c r="J6" s="13" t="s">
        <v>487</v>
      </c>
    </row>
    <row r="7" spans="1:10" x14ac:dyDescent="0.3">
      <c r="A7" s="28" t="s">
        <v>191</v>
      </c>
      <c r="B7" s="29">
        <v>11546820</v>
      </c>
      <c r="C7" s="64">
        <v>2859861450</v>
      </c>
      <c r="D7" s="32">
        <v>1</v>
      </c>
      <c r="E7" s="31">
        <v>400685</v>
      </c>
      <c r="F7" s="107">
        <v>79408070</v>
      </c>
      <c r="G7" s="31">
        <v>3856080</v>
      </c>
      <c r="H7" s="107">
        <v>878505660</v>
      </c>
      <c r="I7" s="28">
        <v>7290050</v>
      </c>
      <c r="J7" s="102">
        <v>1901947720</v>
      </c>
    </row>
    <row r="8" spans="1:10" x14ac:dyDescent="0.3">
      <c r="A8" s="16" t="s">
        <v>293</v>
      </c>
      <c r="B8" s="4">
        <v>315465</v>
      </c>
      <c r="C8" s="62">
        <v>75974990</v>
      </c>
      <c r="D8" s="5">
        <v>0.03</v>
      </c>
      <c r="E8" s="25">
        <v>12385</v>
      </c>
      <c r="F8" s="108">
        <v>2321020</v>
      </c>
      <c r="G8" s="25">
        <v>107955</v>
      </c>
      <c r="H8" s="108">
        <v>24100790</v>
      </c>
      <c r="I8" s="16">
        <v>195120</v>
      </c>
      <c r="J8" s="103">
        <v>49553180</v>
      </c>
    </row>
    <row r="9" spans="1:10" x14ac:dyDescent="0.3">
      <c r="A9" s="16" t="s">
        <v>294</v>
      </c>
      <c r="B9" s="4">
        <v>326240</v>
      </c>
      <c r="C9" s="62">
        <v>78037040</v>
      </c>
      <c r="D9" s="5">
        <v>0.03</v>
      </c>
      <c r="E9" s="25">
        <v>14105</v>
      </c>
      <c r="F9" s="108">
        <v>2642730</v>
      </c>
      <c r="G9" s="25">
        <v>112135</v>
      </c>
      <c r="H9" s="108">
        <v>24644970</v>
      </c>
      <c r="I9" s="16">
        <v>200000</v>
      </c>
      <c r="J9" s="103">
        <v>50749340</v>
      </c>
    </row>
    <row r="10" spans="1:10" x14ac:dyDescent="0.3">
      <c r="A10" s="16" t="s">
        <v>295</v>
      </c>
      <c r="B10" s="4">
        <v>238195</v>
      </c>
      <c r="C10" s="62">
        <v>59152600</v>
      </c>
      <c r="D10" s="5">
        <v>0.02</v>
      </c>
      <c r="E10" s="25">
        <v>11955</v>
      </c>
      <c r="F10" s="108">
        <v>2490810</v>
      </c>
      <c r="G10" s="25">
        <v>80420</v>
      </c>
      <c r="H10" s="108">
        <v>18386780</v>
      </c>
      <c r="I10" s="16">
        <v>145825</v>
      </c>
      <c r="J10" s="103">
        <v>38275010</v>
      </c>
    </row>
    <row r="11" spans="1:10" x14ac:dyDescent="0.3">
      <c r="A11" s="16" t="s">
        <v>376</v>
      </c>
      <c r="B11" s="4">
        <v>151975</v>
      </c>
      <c r="C11" s="62">
        <v>37503660</v>
      </c>
      <c r="D11" s="5">
        <v>0.01</v>
      </c>
      <c r="E11" s="25">
        <v>3920</v>
      </c>
      <c r="F11" s="108">
        <v>717690</v>
      </c>
      <c r="G11" s="25">
        <v>50830</v>
      </c>
      <c r="H11" s="108">
        <v>11277170</v>
      </c>
      <c r="I11" s="16">
        <v>97225</v>
      </c>
      <c r="J11" s="103">
        <v>25508800</v>
      </c>
    </row>
    <row r="12" spans="1:10" x14ac:dyDescent="0.3">
      <c r="A12" s="16" t="s">
        <v>297</v>
      </c>
      <c r="B12" s="4">
        <v>127235</v>
      </c>
      <c r="C12" s="62">
        <v>31364820</v>
      </c>
      <c r="D12" s="5">
        <v>0.01</v>
      </c>
      <c r="E12" s="25">
        <v>2880</v>
      </c>
      <c r="F12" s="108">
        <v>582100</v>
      </c>
      <c r="G12" s="25">
        <v>41860</v>
      </c>
      <c r="H12" s="108">
        <v>9458860</v>
      </c>
      <c r="I12" s="16">
        <v>82495</v>
      </c>
      <c r="J12" s="103">
        <v>21323860</v>
      </c>
    </row>
    <row r="13" spans="1:10" x14ac:dyDescent="0.3">
      <c r="A13" s="16" t="s">
        <v>377</v>
      </c>
      <c r="B13" s="4">
        <v>304790</v>
      </c>
      <c r="C13" s="62">
        <v>75884920</v>
      </c>
      <c r="D13" s="5">
        <v>0.03</v>
      </c>
      <c r="E13" s="25">
        <v>7165</v>
      </c>
      <c r="F13" s="108">
        <v>1335140</v>
      </c>
      <c r="G13" s="25">
        <v>97820</v>
      </c>
      <c r="H13" s="108">
        <v>22107710</v>
      </c>
      <c r="I13" s="16">
        <v>199805</v>
      </c>
      <c r="J13" s="103">
        <v>52442080</v>
      </c>
    </row>
    <row r="14" spans="1:10" x14ac:dyDescent="0.3">
      <c r="A14" s="16" t="s">
        <v>299</v>
      </c>
      <c r="B14" s="4">
        <v>455345</v>
      </c>
      <c r="C14" s="62">
        <v>114735980</v>
      </c>
      <c r="D14" s="5">
        <v>0.04</v>
      </c>
      <c r="E14" s="25">
        <v>34740</v>
      </c>
      <c r="F14" s="108">
        <v>7861400</v>
      </c>
      <c r="G14" s="25">
        <v>156100</v>
      </c>
      <c r="H14" s="108">
        <v>36931720</v>
      </c>
      <c r="I14" s="16">
        <v>264505</v>
      </c>
      <c r="J14" s="103">
        <v>69942860</v>
      </c>
    </row>
    <row r="15" spans="1:10" x14ac:dyDescent="0.3">
      <c r="A15" s="16" t="s">
        <v>300</v>
      </c>
      <c r="B15" s="4">
        <v>313540</v>
      </c>
      <c r="C15" s="62">
        <v>77752350</v>
      </c>
      <c r="D15" s="5">
        <v>0.03</v>
      </c>
      <c r="E15" s="25">
        <v>10910</v>
      </c>
      <c r="F15" s="108">
        <v>2262080</v>
      </c>
      <c r="G15" s="25">
        <v>105350</v>
      </c>
      <c r="H15" s="108">
        <v>24150970</v>
      </c>
      <c r="I15" s="16">
        <v>197280</v>
      </c>
      <c r="J15" s="103">
        <v>51339300</v>
      </c>
    </row>
    <row r="16" spans="1:10" x14ac:dyDescent="0.3">
      <c r="A16" s="16" t="s">
        <v>301</v>
      </c>
      <c r="B16" s="4">
        <v>162920</v>
      </c>
      <c r="C16" s="62">
        <v>39496720</v>
      </c>
      <c r="D16" s="5">
        <v>0.01</v>
      </c>
      <c r="E16" s="25">
        <v>4485</v>
      </c>
      <c r="F16" s="108">
        <v>798010</v>
      </c>
      <c r="G16" s="25">
        <v>54225</v>
      </c>
      <c r="H16" s="108">
        <v>11970950</v>
      </c>
      <c r="I16" s="16">
        <v>104210</v>
      </c>
      <c r="J16" s="103">
        <v>26727750</v>
      </c>
    </row>
    <row r="17" spans="1:10" x14ac:dyDescent="0.3">
      <c r="A17" s="16" t="s">
        <v>302</v>
      </c>
      <c r="B17" s="4">
        <v>191105</v>
      </c>
      <c r="C17" s="62">
        <v>47100320</v>
      </c>
      <c r="D17" s="5">
        <v>0.02</v>
      </c>
      <c r="E17" s="25">
        <v>5435</v>
      </c>
      <c r="F17" s="108">
        <v>941490</v>
      </c>
      <c r="G17" s="25">
        <v>63000</v>
      </c>
      <c r="H17" s="108">
        <v>14033390</v>
      </c>
      <c r="I17" s="16">
        <v>122670</v>
      </c>
      <c r="J17" s="103">
        <v>32125430</v>
      </c>
    </row>
    <row r="18" spans="1:10" x14ac:dyDescent="0.3">
      <c r="A18" s="16" t="s">
        <v>303</v>
      </c>
      <c r="B18" s="4">
        <v>133425</v>
      </c>
      <c r="C18" s="62">
        <v>32841220</v>
      </c>
      <c r="D18" s="5">
        <v>0.01</v>
      </c>
      <c r="E18" s="25">
        <v>2940</v>
      </c>
      <c r="F18" s="108">
        <v>542230</v>
      </c>
      <c r="G18" s="25">
        <v>44445</v>
      </c>
      <c r="H18" s="108">
        <v>9901390</v>
      </c>
      <c r="I18" s="16">
        <v>86045</v>
      </c>
      <c r="J18" s="103">
        <v>22397600</v>
      </c>
    </row>
    <row r="19" spans="1:10" x14ac:dyDescent="0.3">
      <c r="A19" s="16" t="s">
        <v>304</v>
      </c>
      <c r="B19" s="4">
        <v>713735</v>
      </c>
      <c r="C19" s="62">
        <v>178527160</v>
      </c>
      <c r="D19" s="5">
        <v>0.06</v>
      </c>
      <c r="E19" s="25">
        <v>18885</v>
      </c>
      <c r="F19" s="108">
        <v>3326270</v>
      </c>
      <c r="G19" s="25">
        <v>232900</v>
      </c>
      <c r="H19" s="108">
        <v>53432950</v>
      </c>
      <c r="I19" s="16">
        <v>461955</v>
      </c>
      <c r="J19" s="103">
        <v>121767940</v>
      </c>
    </row>
    <row r="20" spans="1:10" x14ac:dyDescent="0.3">
      <c r="A20" s="16" t="s">
        <v>305</v>
      </c>
      <c r="B20" s="4">
        <v>346015</v>
      </c>
      <c r="C20" s="62">
        <v>85916800</v>
      </c>
      <c r="D20" s="5">
        <v>0.03</v>
      </c>
      <c r="E20" s="25">
        <v>8940</v>
      </c>
      <c r="F20" s="108">
        <v>1640270</v>
      </c>
      <c r="G20" s="25">
        <v>114705</v>
      </c>
      <c r="H20" s="108">
        <v>26006760</v>
      </c>
      <c r="I20" s="16">
        <v>222370</v>
      </c>
      <c r="J20" s="103">
        <v>58269770</v>
      </c>
    </row>
    <row r="21" spans="1:10" x14ac:dyDescent="0.3">
      <c r="A21" s="16" t="s">
        <v>306</v>
      </c>
      <c r="B21" s="4">
        <v>827525</v>
      </c>
      <c r="C21" s="62">
        <v>204251480</v>
      </c>
      <c r="D21" s="5">
        <v>7.0000000000000007E-2</v>
      </c>
      <c r="E21" s="25">
        <v>31835</v>
      </c>
      <c r="F21" s="108">
        <v>6422290</v>
      </c>
      <c r="G21" s="25">
        <v>280645</v>
      </c>
      <c r="H21" s="108">
        <v>63809120</v>
      </c>
      <c r="I21" s="16">
        <v>515040</v>
      </c>
      <c r="J21" s="103">
        <v>134020080</v>
      </c>
    </row>
    <row r="22" spans="1:10" x14ac:dyDescent="0.3">
      <c r="A22" s="16" t="s">
        <v>307</v>
      </c>
      <c r="B22" s="4">
        <v>1687285</v>
      </c>
      <c r="C22" s="62">
        <v>419905540</v>
      </c>
      <c r="D22" s="5">
        <v>0.15</v>
      </c>
      <c r="E22" s="25">
        <v>37730</v>
      </c>
      <c r="F22" s="108">
        <v>7192220</v>
      </c>
      <c r="G22" s="25">
        <v>553200</v>
      </c>
      <c r="H22" s="108">
        <v>127215550</v>
      </c>
      <c r="I22" s="16">
        <v>1096355</v>
      </c>
      <c r="J22" s="103">
        <v>285497770</v>
      </c>
    </row>
    <row r="23" spans="1:10" x14ac:dyDescent="0.3">
      <c r="A23" s="16" t="s">
        <v>308</v>
      </c>
      <c r="B23" s="4">
        <v>399785</v>
      </c>
      <c r="C23" s="62">
        <v>98858450</v>
      </c>
      <c r="D23" s="5">
        <v>0.03</v>
      </c>
      <c r="E23" s="25">
        <v>11010</v>
      </c>
      <c r="F23" s="108">
        <v>1982650</v>
      </c>
      <c r="G23" s="25">
        <v>128630</v>
      </c>
      <c r="H23" s="108">
        <v>28738450</v>
      </c>
      <c r="I23" s="16">
        <v>260140</v>
      </c>
      <c r="J23" s="103">
        <v>68137350</v>
      </c>
    </row>
    <row r="24" spans="1:10" x14ac:dyDescent="0.3">
      <c r="A24" s="16" t="s">
        <v>309</v>
      </c>
      <c r="B24" s="4">
        <v>221030</v>
      </c>
      <c r="C24" s="62">
        <v>54627810</v>
      </c>
      <c r="D24" s="5">
        <v>0.02</v>
      </c>
      <c r="E24" s="25">
        <v>5480</v>
      </c>
      <c r="F24" s="108">
        <v>1019860</v>
      </c>
      <c r="G24" s="25">
        <v>72350</v>
      </c>
      <c r="H24" s="108">
        <v>16440940</v>
      </c>
      <c r="I24" s="16">
        <v>143200</v>
      </c>
      <c r="J24" s="103">
        <v>37167020</v>
      </c>
    </row>
    <row r="25" spans="1:10" x14ac:dyDescent="0.3">
      <c r="A25" s="16" t="s">
        <v>310</v>
      </c>
      <c r="B25" s="4">
        <v>190690</v>
      </c>
      <c r="C25" s="62">
        <v>47527840</v>
      </c>
      <c r="D25" s="5">
        <v>0.02</v>
      </c>
      <c r="E25" s="25">
        <v>4680</v>
      </c>
      <c r="F25" s="108">
        <v>823470</v>
      </c>
      <c r="G25" s="25">
        <v>62185</v>
      </c>
      <c r="H25" s="108">
        <v>14127810</v>
      </c>
      <c r="I25" s="16">
        <v>123825</v>
      </c>
      <c r="J25" s="103">
        <v>32576560</v>
      </c>
    </row>
    <row r="26" spans="1:10" x14ac:dyDescent="0.3">
      <c r="A26" s="16" t="s">
        <v>311</v>
      </c>
      <c r="B26" s="4">
        <v>158330</v>
      </c>
      <c r="C26" s="62">
        <v>39098230</v>
      </c>
      <c r="D26" s="5">
        <v>0.01</v>
      </c>
      <c r="E26" s="25">
        <v>6415</v>
      </c>
      <c r="F26" s="108">
        <v>1256980</v>
      </c>
      <c r="G26" s="25">
        <v>52910</v>
      </c>
      <c r="H26" s="108">
        <v>11961880</v>
      </c>
      <c r="I26" s="16">
        <v>99005</v>
      </c>
      <c r="J26" s="103">
        <v>25879370</v>
      </c>
    </row>
    <row r="27" spans="1:10" x14ac:dyDescent="0.3">
      <c r="A27" s="16" t="s">
        <v>312</v>
      </c>
      <c r="B27" s="4">
        <v>57290</v>
      </c>
      <c r="C27" s="62">
        <v>13669340</v>
      </c>
      <c r="D27" s="5">
        <v>0</v>
      </c>
      <c r="E27" s="25">
        <v>4960</v>
      </c>
      <c r="F27" s="108">
        <v>923790</v>
      </c>
      <c r="G27" s="25">
        <v>18900</v>
      </c>
      <c r="H27" s="108">
        <v>4232830</v>
      </c>
      <c r="I27" s="16">
        <v>33430</v>
      </c>
      <c r="J27" s="103">
        <v>8512720</v>
      </c>
    </row>
    <row r="28" spans="1:10" x14ac:dyDescent="0.3">
      <c r="A28" s="16" t="s">
        <v>313</v>
      </c>
      <c r="B28" s="4">
        <v>379950</v>
      </c>
      <c r="C28" s="62">
        <v>93002400</v>
      </c>
      <c r="D28" s="5">
        <v>0.03</v>
      </c>
      <c r="E28" s="25">
        <v>13605</v>
      </c>
      <c r="F28" s="108">
        <v>2630070</v>
      </c>
      <c r="G28" s="25">
        <v>128885</v>
      </c>
      <c r="H28" s="108">
        <v>29077130</v>
      </c>
      <c r="I28" s="16">
        <v>237455</v>
      </c>
      <c r="J28" s="103">
        <v>61295200</v>
      </c>
    </row>
    <row r="29" spans="1:10" x14ac:dyDescent="0.3">
      <c r="A29" s="16" t="s">
        <v>314</v>
      </c>
      <c r="B29" s="4">
        <v>975770</v>
      </c>
      <c r="C29" s="62">
        <v>244796640</v>
      </c>
      <c r="D29" s="5">
        <v>0.09</v>
      </c>
      <c r="E29" s="25">
        <v>39610</v>
      </c>
      <c r="F29" s="108">
        <v>8376530</v>
      </c>
      <c r="G29" s="25">
        <v>330630</v>
      </c>
      <c r="H29" s="108">
        <v>76643180</v>
      </c>
      <c r="I29" s="16">
        <v>605530</v>
      </c>
      <c r="J29" s="103">
        <v>159776930</v>
      </c>
    </row>
    <row r="30" spans="1:10" x14ac:dyDescent="0.3">
      <c r="A30" s="16" t="s">
        <v>315</v>
      </c>
      <c r="B30" s="4">
        <v>31710</v>
      </c>
      <c r="C30" s="62">
        <v>8098300</v>
      </c>
      <c r="D30" s="5">
        <v>0</v>
      </c>
      <c r="E30" s="25">
        <v>715</v>
      </c>
      <c r="F30" s="108">
        <v>144690</v>
      </c>
      <c r="G30" s="25">
        <v>10275</v>
      </c>
      <c r="H30" s="108">
        <v>2404120</v>
      </c>
      <c r="I30" s="16">
        <v>20720</v>
      </c>
      <c r="J30" s="103">
        <v>5549490</v>
      </c>
    </row>
    <row r="31" spans="1:10" x14ac:dyDescent="0.3">
      <c r="A31" s="16" t="s">
        <v>378</v>
      </c>
      <c r="B31" s="4">
        <v>300180</v>
      </c>
      <c r="C31" s="62">
        <v>73418150</v>
      </c>
      <c r="D31" s="5">
        <v>0.03</v>
      </c>
      <c r="E31" s="25">
        <v>25540</v>
      </c>
      <c r="F31" s="108">
        <v>5260230</v>
      </c>
      <c r="G31" s="25">
        <v>102795</v>
      </c>
      <c r="H31" s="108">
        <v>23376090</v>
      </c>
      <c r="I31" s="16">
        <v>171845</v>
      </c>
      <c r="J31" s="103">
        <v>44781830</v>
      </c>
    </row>
    <row r="32" spans="1:10" x14ac:dyDescent="0.3">
      <c r="A32" s="16" t="s">
        <v>317</v>
      </c>
      <c r="B32" s="4">
        <v>428665</v>
      </c>
      <c r="C32" s="62">
        <v>104964240</v>
      </c>
      <c r="D32" s="5">
        <v>0.04</v>
      </c>
      <c r="E32" s="25">
        <v>11090</v>
      </c>
      <c r="F32" s="108">
        <v>2096790</v>
      </c>
      <c r="G32" s="25">
        <v>144285</v>
      </c>
      <c r="H32" s="108">
        <v>32498120</v>
      </c>
      <c r="I32" s="16">
        <v>273295</v>
      </c>
      <c r="J32" s="103">
        <v>70369330</v>
      </c>
    </row>
    <row r="33" spans="1:10" x14ac:dyDescent="0.3">
      <c r="A33" s="16" t="s">
        <v>318</v>
      </c>
      <c r="B33" s="4">
        <v>182430</v>
      </c>
      <c r="C33" s="62">
        <v>45140660</v>
      </c>
      <c r="D33" s="5">
        <v>0.02</v>
      </c>
      <c r="E33" s="25">
        <v>4645</v>
      </c>
      <c r="F33" s="108">
        <v>881220</v>
      </c>
      <c r="G33" s="25">
        <v>59900</v>
      </c>
      <c r="H33" s="108">
        <v>13408540</v>
      </c>
      <c r="I33" s="16">
        <v>117885</v>
      </c>
      <c r="J33" s="103">
        <v>30850900</v>
      </c>
    </row>
    <row r="34" spans="1:10" x14ac:dyDescent="0.3">
      <c r="A34" s="16" t="s">
        <v>319</v>
      </c>
      <c r="B34" s="4">
        <v>29225</v>
      </c>
      <c r="C34" s="62">
        <v>7276500</v>
      </c>
      <c r="D34" s="5">
        <v>0</v>
      </c>
      <c r="E34" s="25">
        <v>785</v>
      </c>
      <c r="F34" s="108">
        <v>132860</v>
      </c>
      <c r="G34" s="25">
        <v>9485</v>
      </c>
      <c r="H34" s="108">
        <v>2097400</v>
      </c>
      <c r="I34" s="16">
        <v>18960</v>
      </c>
      <c r="J34" s="103">
        <v>5046240</v>
      </c>
    </row>
    <row r="35" spans="1:10" x14ac:dyDescent="0.3">
      <c r="A35" s="16" t="s">
        <v>320</v>
      </c>
      <c r="B35" s="4">
        <v>251470</v>
      </c>
      <c r="C35" s="62">
        <v>62012940</v>
      </c>
      <c r="D35" s="5">
        <v>0.02</v>
      </c>
      <c r="E35" s="25">
        <v>9365</v>
      </c>
      <c r="F35" s="108">
        <v>1858030</v>
      </c>
      <c r="G35" s="25">
        <v>83730</v>
      </c>
      <c r="H35" s="108">
        <v>18990130</v>
      </c>
      <c r="I35" s="16">
        <v>158375</v>
      </c>
      <c r="J35" s="103">
        <v>41164780</v>
      </c>
    </row>
    <row r="36" spans="1:10" x14ac:dyDescent="0.3">
      <c r="A36" s="16" t="s">
        <v>321</v>
      </c>
      <c r="B36" s="4">
        <v>799835</v>
      </c>
      <c r="C36" s="62">
        <v>198483360</v>
      </c>
      <c r="D36" s="5">
        <v>7.0000000000000007E-2</v>
      </c>
      <c r="E36" s="25">
        <v>32960</v>
      </c>
      <c r="F36" s="108">
        <v>6840700</v>
      </c>
      <c r="G36" s="25">
        <v>272620</v>
      </c>
      <c r="H36" s="108">
        <v>62417700</v>
      </c>
      <c r="I36" s="16">
        <v>494255</v>
      </c>
      <c r="J36" s="103">
        <v>129224970</v>
      </c>
    </row>
    <row r="37" spans="1:10" x14ac:dyDescent="0.3">
      <c r="A37" s="16" t="s">
        <v>322</v>
      </c>
      <c r="B37" s="4">
        <v>147685</v>
      </c>
      <c r="C37" s="62">
        <v>36842450</v>
      </c>
      <c r="D37" s="5">
        <v>0.01</v>
      </c>
      <c r="E37" s="25">
        <v>3550</v>
      </c>
      <c r="F37" s="108">
        <v>666600</v>
      </c>
      <c r="G37" s="25">
        <v>48195</v>
      </c>
      <c r="H37" s="108">
        <v>10943320</v>
      </c>
      <c r="I37" s="16">
        <v>95940</v>
      </c>
      <c r="J37" s="103">
        <v>25232540</v>
      </c>
    </row>
    <row r="38" spans="1:10" x14ac:dyDescent="0.3">
      <c r="A38" s="16" t="s">
        <v>323</v>
      </c>
      <c r="B38" s="4">
        <v>252510</v>
      </c>
      <c r="C38" s="62">
        <v>62451800</v>
      </c>
      <c r="D38" s="5">
        <v>0.02</v>
      </c>
      <c r="E38" s="25">
        <v>6240</v>
      </c>
      <c r="F38" s="108">
        <v>1164120</v>
      </c>
      <c r="G38" s="25">
        <v>84420</v>
      </c>
      <c r="H38" s="108">
        <v>19226380</v>
      </c>
      <c r="I38" s="16">
        <v>161850</v>
      </c>
      <c r="J38" s="103">
        <v>42061300</v>
      </c>
    </row>
    <row r="39" spans="1:10" x14ac:dyDescent="0.3">
      <c r="A39" s="16" t="s">
        <v>324</v>
      </c>
      <c r="B39" s="4">
        <v>415560</v>
      </c>
      <c r="C39" s="62">
        <v>103701070</v>
      </c>
      <c r="D39" s="5">
        <v>0.04</v>
      </c>
      <c r="E39" s="25">
        <v>10140</v>
      </c>
      <c r="F39" s="108">
        <v>1935730</v>
      </c>
      <c r="G39" s="25">
        <v>137215</v>
      </c>
      <c r="H39" s="108">
        <v>31339960</v>
      </c>
      <c r="I39" s="16">
        <v>268200</v>
      </c>
      <c r="J39" s="103">
        <v>70425380</v>
      </c>
    </row>
    <row r="40" spans="1:10" x14ac:dyDescent="0.3">
      <c r="A40" s="37" t="s">
        <v>325</v>
      </c>
      <c r="B40" s="4">
        <v>29905</v>
      </c>
      <c r="C40" s="63">
        <v>7445670</v>
      </c>
      <c r="D40" s="5">
        <v>0</v>
      </c>
      <c r="E40" s="39">
        <v>1575</v>
      </c>
      <c r="F40" s="108">
        <v>338010</v>
      </c>
      <c r="G40" s="39">
        <v>13090</v>
      </c>
      <c r="H40" s="108">
        <v>3152600</v>
      </c>
      <c r="I40" s="37">
        <v>15245</v>
      </c>
      <c r="J40" s="112">
        <v>3955050</v>
      </c>
    </row>
    <row r="41" spans="1:10" x14ac:dyDescent="0.3">
      <c r="A41" t="s">
        <v>22</v>
      </c>
      <c r="E41" t="s">
        <v>23</v>
      </c>
    </row>
    <row r="42" spans="1:10" x14ac:dyDescent="0.3">
      <c r="A42" t="s">
        <v>24</v>
      </c>
      <c r="E42" t="s">
        <v>25</v>
      </c>
    </row>
    <row r="43" spans="1:10" x14ac:dyDescent="0.3">
      <c r="A43" t="s">
        <v>74</v>
      </c>
      <c r="E43" t="s">
        <v>75</v>
      </c>
    </row>
    <row r="44" spans="1:10" x14ac:dyDescent="0.3">
      <c r="A44" t="s">
        <v>94</v>
      </c>
      <c r="E44" t="s">
        <v>95</v>
      </c>
    </row>
    <row r="45" spans="1:10" x14ac:dyDescent="0.3">
      <c r="A45" t="s">
        <v>96</v>
      </c>
      <c r="E45" t="s">
        <v>97</v>
      </c>
    </row>
  </sheetData>
  <conditionalFormatting sqref="D6">
    <cfRule type="dataBar" priority="1">
      <dataBar>
        <cfvo type="num" val="0"/>
        <cfvo type="num" val="1"/>
        <color theme="7" tint="0.39997558519241921"/>
      </dataBar>
      <extLst>
        <ext xmlns:x14="http://schemas.microsoft.com/office/spreadsheetml/2009/9/main" uri="{B025F937-C7B1-47D3-B67F-A62EFF666E3E}">
          <x14:id>{321F13E3-9F1D-4EDC-8337-48BC6CC31E27}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321F13E3-9F1D-4EDC-8337-48BC6CC31E27}">
            <x14:dataBar minLength="0" maxLength="100" gradient="0">
              <x14:cfvo type="num">
                <xm:f>0</xm:f>
              </x14:cfvo>
              <x14:cfvo type="num">
                <xm:f>1</xm:f>
              </x14:cfvo>
              <x14:negativeFillColor rgb="FFFF0000"/>
              <x14:axisColor rgb="FF000000"/>
            </x14:dataBar>
          </x14:cfRule>
          <xm:sqref>D6</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5"/>
  <sheetViews>
    <sheetView showGridLines="0" workbookViewId="0"/>
  </sheetViews>
  <sheetFormatPr defaultColWidth="11.19921875" defaultRowHeight="15.6" x14ac:dyDescent="0.3"/>
  <cols>
    <col min="1" max="1" width="26.296875" customWidth="1"/>
    <col min="2" max="2" width="20.69921875" customWidth="1"/>
  </cols>
  <sheetData>
    <row r="1" spans="1:2" ht="19.8" x14ac:dyDescent="0.4">
      <c r="A1" s="2" t="s">
        <v>379</v>
      </c>
    </row>
    <row r="2" spans="1:2" x14ac:dyDescent="0.3">
      <c r="A2" t="s">
        <v>175</v>
      </c>
    </row>
    <row r="3" spans="1:2" x14ac:dyDescent="0.3">
      <c r="A3" t="s">
        <v>176</v>
      </c>
    </row>
    <row r="4" spans="1:2" x14ac:dyDescent="0.3">
      <c r="A4" t="s">
        <v>380</v>
      </c>
    </row>
    <row r="5" spans="1:2" x14ac:dyDescent="0.3">
      <c r="A5" t="s">
        <v>178</v>
      </c>
    </row>
    <row r="6" spans="1:2" ht="46.8" x14ac:dyDescent="0.3">
      <c r="A6" s="23" t="s">
        <v>381</v>
      </c>
      <c r="B6" s="23" t="s">
        <v>382</v>
      </c>
    </row>
    <row r="7" spans="1:2" x14ac:dyDescent="0.3">
      <c r="A7" s="28" t="s">
        <v>191</v>
      </c>
      <c r="B7" s="31">
        <v>432415</v>
      </c>
    </row>
    <row r="8" spans="1:2" x14ac:dyDescent="0.3">
      <c r="A8" s="65" t="s">
        <v>383</v>
      </c>
      <c r="B8" s="66">
        <v>38880</v>
      </c>
    </row>
    <row r="9" spans="1:2" x14ac:dyDescent="0.3">
      <c r="A9" s="65" t="s">
        <v>384</v>
      </c>
      <c r="B9" s="66">
        <v>222505</v>
      </c>
    </row>
    <row r="10" spans="1:2" x14ac:dyDescent="0.3">
      <c r="A10" s="67" t="s">
        <v>385</v>
      </c>
      <c r="B10" s="68">
        <v>426750</v>
      </c>
    </row>
    <row r="11" spans="1:2" x14ac:dyDescent="0.3">
      <c r="A11" t="s">
        <v>22</v>
      </c>
      <c r="B11" t="s">
        <v>23</v>
      </c>
    </row>
    <row r="12" spans="1:2" x14ac:dyDescent="0.3">
      <c r="A12" t="s">
        <v>24</v>
      </c>
      <c r="B12" t="s">
        <v>25</v>
      </c>
    </row>
    <row r="13" spans="1:2" x14ac:dyDescent="0.3">
      <c r="A13" t="s">
        <v>26</v>
      </c>
      <c r="B13" t="s">
        <v>27</v>
      </c>
    </row>
    <row r="14" spans="1:2" x14ac:dyDescent="0.3">
      <c r="A14" t="s">
        <v>28</v>
      </c>
      <c r="B14" t="s">
        <v>29</v>
      </c>
    </row>
    <row r="15" spans="1:2" x14ac:dyDescent="0.3">
      <c r="A15" t="s">
        <v>30</v>
      </c>
      <c r="B15" t="s">
        <v>31</v>
      </c>
    </row>
  </sheetData>
  <pageMargins left="0.7" right="0.7" top="0.75" bottom="0.75" header="0.3" footer="0.3"/>
  <pageSetup paperSize="9" orientation="portrait" horizontalDpi="300" verticalDpi="300"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17"/>
  <sheetViews>
    <sheetView showGridLines="0" zoomScale="70" zoomScaleNormal="70" workbookViewId="0"/>
  </sheetViews>
  <sheetFormatPr defaultColWidth="11.19921875" defaultRowHeight="15.6" x14ac:dyDescent="0.3"/>
  <cols>
    <col min="1" max="11" width="20.69921875" customWidth="1"/>
  </cols>
  <sheetData>
    <row r="1" spans="1:11" ht="19.8" x14ac:dyDescent="0.4">
      <c r="A1" s="2" t="s">
        <v>386</v>
      </c>
    </row>
    <row r="2" spans="1:11" x14ac:dyDescent="0.3">
      <c r="A2" t="s">
        <v>175</v>
      </c>
    </row>
    <row r="3" spans="1:11" x14ac:dyDescent="0.3">
      <c r="A3" t="s">
        <v>176</v>
      </c>
    </row>
    <row r="4" spans="1:11" x14ac:dyDescent="0.3">
      <c r="A4" t="s">
        <v>387</v>
      </c>
    </row>
    <row r="5" spans="1:11" x14ac:dyDescent="0.3">
      <c r="A5" t="s">
        <v>178</v>
      </c>
    </row>
    <row r="6" spans="1:11" ht="78" x14ac:dyDescent="0.3">
      <c r="A6" s="23" t="s">
        <v>362</v>
      </c>
      <c r="B6" s="3" t="s">
        <v>179</v>
      </c>
      <c r="C6" s="23" t="s">
        <v>388</v>
      </c>
      <c r="D6" s="3" t="s">
        <v>389</v>
      </c>
      <c r="E6" s="23" t="s">
        <v>390</v>
      </c>
      <c r="F6" s="3" t="s">
        <v>391</v>
      </c>
      <c r="G6" s="23" t="s">
        <v>392</v>
      </c>
      <c r="H6" s="3" t="s">
        <v>393</v>
      </c>
      <c r="I6" s="23" t="s">
        <v>394</v>
      </c>
      <c r="J6" s="3" t="s">
        <v>395</v>
      </c>
      <c r="K6" s="23" t="s">
        <v>396</v>
      </c>
    </row>
    <row r="7" spans="1:11" x14ac:dyDescent="0.3">
      <c r="A7" s="16" t="s">
        <v>373</v>
      </c>
      <c r="B7" t="s">
        <v>192</v>
      </c>
      <c r="C7" s="25">
        <v>5</v>
      </c>
      <c r="D7" s="4">
        <v>0</v>
      </c>
      <c r="E7" s="25">
        <v>0</v>
      </c>
      <c r="F7" s="4">
        <v>5</v>
      </c>
      <c r="G7" s="20">
        <v>0</v>
      </c>
      <c r="H7" s="5">
        <v>0</v>
      </c>
      <c r="I7" s="20">
        <v>1</v>
      </c>
      <c r="J7" s="4">
        <v>0</v>
      </c>
      <c r="K7" s="20">
        <v>0</v>
      </c>
    </row>
    <row r="8" spans="1:11" x14ac:dyDescent="0.3">
      <c r="A8" s="16" t="s">
        <v>373</v>
      </c>
      <c r="B8" t="s">
        <v>193</v>
      </c>
      <c r="C8" s="25">
        <v>25</v>
      </c>
      <c r="D8" s="4">
        <v>0</v>
      </c>
      <c r="E8" s="25" t="s">
        <v>231</v>
      </c>
      <c r="F8" s="4">
        <v>25</v>
      </c>
      <c r="G8" s="20">
        <v>0</v>
      </c>
      <c r="H8" s="5" t="s">
        <v>231</v>
      </c>
      <c r="I8" s="20" t="s">
        <v>231</v>
      </c>
      <c r="J8" s="4">
        <v>0</v>
      </c>
      <c r="K8" s="20">
        <v>0</v>
      </c>
    </row>
    <row r="9" spans="1:11" x14ac:dyDescent="0.3">
      <c r="A9" s="16" t="s">
        <v>373</v>
      </c>
      <c r="B9" t="s">
        <v>194</v>
      </c>
      <c r="C9" s="25">
        <v>85</v>
      </c>
      <c r="D9" s="4">
        <v>10</v>
      </c>
      <c r="E9" s="25">
        <v>5</v>
      </c>
      <c r="F9" s="4">
        <v>70</v>
      </c>
      <c r="G9" s="20">
        <v>0.12</v>
      </c>
      <c r="H9" s="5">
        <v>0.06</v>
      </c>
      <c r="I9" s="20">
        <v>0.82</v>
      </c>
      <c r="J9" s="4" t="s">
        <v>231</v>
      </c>
      <c r="K9" s="20" t="s">
        <v>231</v>
      </c>
    </row>
    <row r="10" spans="1:11" x14ac:dyDescent="0.3">
      <c r="A10" s="16" t="s">
        <v>373</v>
      </c>
      <c r="B10" t="s">
        <v>195</v>
      </c>
      <c r="C10" s="25">
        <v>230</v>
      </c>
      <c r="D10" s="4">
        <v>40</v>
      </c>
      <c r="E10" s="25">
        <v>20</v>
      </c>
      <c r="F10" s="4">
        <v>170</v>
      </c>
      <c r="G10" s="20">
        <v>0.17</v>
      </c>
      <c r="H10" s="5">
        <v>0.08</v>
      </c>
      <c r="I10" s="20">
        <v>0.75</v>
      </c>
      <c r="J10" s="4" t="s">
        <v>231</v>
      </c>
      <c r="K10" s="20" t="s">
        <v>231</v>
      </c>
    </row>
    <row r="11" spans="1:11" x14ac:dyDescent="0.3">
      <c r="A11" s="16" t="s">
        <v>373</v>
      </c>
      <c r="B11" t="s">
        <v>196</v>
      </c>
      <c r="C11" s="25">
        <v>515</v>
      </c>
      <c r="D11" s="4">
        <v>110</v>
      </c>
      <c r="E11" s="25">
        <v>35</v>
      </c>
      <c r="F11" s="4">
        <v>370</v>
      </c>
      <c r="G11" s="20">
        <v>0.21</v>
      </c>
      <c r="H11" s="5">
        <v>7.0000000000000007E-2</v>
      </c>
      <c r="I11" s="20">
        <v>0.72</v>
      </c>
      <c r="J11" s="4" t="s">
        <v>231</v>
      </c>
      <c r="K11" s="20" t="s">
        <v>231</v>
      </c>
    </row>
    <row r="12" spans="1:11" x14ac:dyDescent="0.3">
      <c r="A12" s="16" t="s">
        <v>373</v>
      </c>
      <c r="B12" t="s">
        <v>197</v>
      </c>
      <c r="C12" s="25">
        <v>1195</v>
      </c>
      <c r="D12" s="4">
        <v>250</v>
      </c>
      <c r="E12" s="25">
        <v>90</v>
      </c>
      <c r="F12" s="4">
        <v>855</v>
      </c>
      <c r="G12" s="20">
        <v>0.21</v>
      </c>
      <c r="H12" s="5">
        <v>0.08</v>
      </c>
      <c r="I12" s="20">
        <v>0.72</v>
      </c>
      <c r="J12" s="4">
        <v>5</v>
      </c>
      <c r="K12" s="20">
        <v>0.01</v>
      </c>
    </row>
    <row r="13" spans="1:11" x14ac:dyDescent="0.3">
      <c r="A13" s="16" t="s">
        <v>373</v>
      </c>
      <c r="B13" t="s">
        <v>198</v>
      </c>
      <c r="C13" s="25">
        <v>2355</v>
      </c>
      <c r="D13" s="4">
        <v>460</v>
      </c>
      <c r="E13" s="25">
        <v>160</v>
      </c>
      <c r="F13" s="4">
        <v>1740</v>
      </c>
      <c r="G13" s="20">
        <v>0.19</v>
      </c>
      <c r="H13" s="5">
        <v>7.0000000000000007E-2</v>
      </c>
      <c r="I13" s="20">
        <v>0.74</v>
      </c>
      <c r="J13" s="4">
        <v>50</v>
      </c>
      <c r="K13" s="20">
        <v>0.03</v>
      </c>
    </row>
    <row r="14" spans="1:11" x14ac:dyDescent="0.3">
      <c r="A14" s="16" t="s">
        <v>373</v>
      </c>
      <c r="B14" t="s">
        <v>199</v>
      </c>
      <c r="C14" s="25">
        <v>3915</v>
      </c>
      <c r="D14" s="4">
        <v>830</v>
      </c>
      <c r="E14" s="25">
        <v>265</v>
      </c>
      <c r="F14" s="4">
        <v>2820</v>
      </c>
      <c r="G14" s="20">
        <v>0.21</v>
      </c>
      <c r="H14" s="5">
        <v>7.0000000000000007E-2</v>
      </c>
      <c r="I14" s="20">
        <v>0.72</v>
      </c>
      <c r="J14" s="4">
        <v>90</v>
      </c>
      <c r="K14" s="20">
        <v>0.03</v>
      </c>
    </row>
    <row r="15" spans="1:11" x14ac:dyDescent="0.3">
      <c r="A15" s="16" t="s">
        <v>373</v>
      </c>
      <c r="B15" t="s">
        <v>200</v>
      </c>
      <c r="C15" s="25">
        <v>6805</v>
      </c>
      <c r="D15" s="4">
        <v>1515</v>
      </c>
      <c r="E15" s="25">
        <v>465</v>
      </c>
      <c r="F15" s="4">
        <v>4825</v>
      </c>
      <c r="G15" s="20">
        <v>0.22</v>
      </c>
      <c r="H15" s="5">
        <v>7.0000000000000007E-2</v>
      </c>
      <c r="I15" s="20">
        <v>0.71</v>
      </c>
      <c r="J15" s="4">
        <v>160</v>
      </c>
      <c r="K15" s="20">
        <v>0.03</v>
      </c>
    </row>
    <row r="16" spans="1:11" x14ac:dyDescent="0.3">
      <c r="A16" s="16" t="s">
        <v>373</v>
      </c>
      <c r="B16" t="s">
        <v>201</v>
      </c>
      <c r="C16" s="25">
        <v>14115</v>
      </c>
      <c r="D16" s="4">
        <v>3835</v>
      </c>
      <c r="E16" s="25">
        <v>900</v>
      </c>
      <c r="F16" s="4">
        <v>9375</v>
      </c>
      <c r="G16" s="20">
        <v>0.27</v>
      </c>
      <c r="H16" s="5">
        <v>0.06</v>
      </c>
      <c r="I16" s="20">
        <v>0.66</v>
      </c>
      <c r="J16" s="4">
        <v>540</v>
      </c>
      <c r="K16" s="20">
        <v>0.05</v>
      </c>
    </row>
    <row r="17" spans="1:11" x14ac:dyDescent="0.3">
      <c r="A17" s="16" t="s">
        <v>373</v>
      </c>
      <c r="B17" t="s">
        <v>202</v>
      </c>
      <c r="C17" s="25">
        <v>23680</v>
      </c>
      <c r="D17" s="4">
        <v>7110</v>
      </c>
      <c r="E17" s="25">
        <v>1490</v>
      </c>
      <c r="F17" s="4">
        <v>15080</v>
      </c>
      <c r="G17" s="20">
        <v>0.3</v>
      </c>
      <c r="H17" s="5">
        <v>0.06</v>
      </c>
      <c r="I17" s="20">
        <v>0.64</v>
      </c>
      <c r="J17" s="4">
        <v>1115</v>
      </c>
      <c r="K17" s="20">
        <v>7.0000000000000007E-2</v>
      </c>
    </row>
    <row r="18" spans="1:11" x14ac:dyDescent="0.3">
      <c r="A18" s="16" t="s">
        <v>373</v>
      </c>
      <c r="B18" t="s">
        <v>203</v>
      </c>
      <c r="C18" s="25">
        <v>33320</v>
      </c>
      <c r="D18" s="4">
        <v>10425</v>
      </c>
      <c r="E18" s="25">
        <v>2095</v>
      </c>
      <c r="F18" s="4">
        <v>20800</v>
      </c>
      <c r="G18" s="20">
        <v>0.31</v>
      </c>
      <c r="H18" s="5">
        <v>0.06</v>
      </c>
      <c r="I18" s="20">
        <v>0.62</v>
      </c>
      <c r="J18" s="4">
        <v>1665</v>
      </c>
      <c r="K18" s="20">
        <v>7.0000000000000007E-2</v>
      </c>
    </row>
    <row r="19" spans="1:11" x14ac:dyDescent="0.3">
      <c r="A19" s="16" t="s">
        <v>373</v>
      </c>
      <c r="B19" t="s">
        <v>204</v>
      </c>
      <c r="C19" s="25">
        <v>45835</v>
      </c>
      <c r="D19" s="4">
        <v>14770</v>
      </c>
      <c r="E19" s="25">
        <v>2830</v>
      </c>
      <c r="F19" s="4">
        <v>28230</v>
      </c>
      <c r="G19" s="20">
        <v>0.32</v>
      </c>
      <c r="H19" s="5">
        <v>0.06</v>
      </c>
      <c r="I19" s="20">
        <v>0.62</v>
      </c>
      <c r="J19" s="4">
        <v>2400</v>
      </c>
      <c r="K19" s="20">
        <v>0.08</v>
      </c>
    </row>
    <row r="20" spans="1:11" x14ac:dyDescent="0.3">
      <c r="A20" s="16" t="s">
        <v>373</v>
      </c>
      <c r="B20" t="s">
        <v>205</v>
      </c>
      <c r="C20" s="25">
        <v>55595</v>
      </c>
      <c r="D20" s="4">
        <v>18200</v>
      </c>
      <c r="E20" s="25">
        <v>3445</v>
      </c>
      <c r="F20" s="4">
        <v>33940</v>
      </c>
      <c r="G20" s="20">
        <v>0.33</v>
      </c>
      <c r="H20" s="5">
        <v>0.06</v>
      </c>
      <c r="I20" s="20">
        <v>0.61</v>
      </c>
      <c r="J20" s="4">
        <v>3020</v>
      </c>
      <c r="K20" s="20">
        <v>0.08</v>
      </c>
    </row>
    <row r="21" spans="1:11" x14ac:dyDescent="0.3">
      <c r="A21" s="16" t="s">
        <v>373</v>
      </c>
      <c r="B21" t="s">
        <v>206</v>
      </c>
      <c r="C21" s="25">
        <v>68035</v>
      </c>
      <c r="D21" s="4">
        <v>22515</v>
      </c>
      <c r="E21" s="25">
        <v>4210</v>
      </c>
      <c r="F21" s="4">
        <v>41300</v>
      </c>
      <c r="G21" s="20">
        <v>0.33</v>
      </c>
      <c r="H21" s="5">
        <v>0.06</v>
      </c>
      <c r="I21" s="20">
        <v>0.61</v>
      </c>
      <c r="J21" s="4">
        <v>3840</v>
      </c>
      <c r="K21" s="20">
        <v>0.08</v>
      </c>
    </row>
    <row r="22" spans="1:11" x14ac:dyDescent="0.3">
      <c r="A22" s="16" t="s">
        <v>373</v>
      </c>
      <c r="B22" t="s">
        <v>207</v>
      </c>
      <c r="C22" s="25">
        <v>81435</v>
      </c>
      <c r="D22" s="4">
        <v>27220</v>
      </c>
      <c r="E22" s="25">
        <v>5100</v>
      </c>
      <c r="F22" s="4">
        <v>49105</v>
      </c>
      <c r="G22" s="20">
        <v>0.33</v>
      </c>
      <c r="H22" s="5">
        <v>0.06</v>
      </c>
      <c r="I22" s="20">
        <v>0.6</v>
      </c>
      <c r="J22" s="4">
        <v>4750</v>
      </c>
      <c r="K22" s="20">
        <v>0.09</v>
      </c>
    </row>
    <row r="23" spans="1:11" x14ac:dyDescent="0.3">
      <c r="A23" s="16" t="s">
        <v>373</v>
      </c>
      <c r="B23" t="s">
        <v>208</v>
      </c>
      <c r="C23" s="25">
        <v>93965</v>
      </c>
      <c r="D23" s="4">
        <v>31835</v>
      </c>
      <c r="E23" s="25">
        <v>5860</v>
      </c>
      <c r="F23" s="4">
        <v>56250</v>
      </c>
      <c r="G23" s="20">
        <v>0.34</v>
      </c>
      <c r="H23" s="5">
        <v>0.06</v>
      </c>
      <c r="I23" s="20">
        <v>0.6</v>
      </c>
      <c r="J23" s="4">
        <v>5615</v>
      </c>
      <c r="K23" s="20">
        <v>0.09</v>
      </c>
    </row>
    <row r="24" spans="1:11" x14ac:dyDescent="0.3">
      <c r="A24" s="16" t="s">
        <v>373</v>
      </c>
      <c r="B24" t="s">
        <v>209</v>
      </c>
      <c r="C24" s="25">
        <v>107220</v>
      </c>
      <c r="D24" s="4">
        <v>36725</v>
      </c>
      <c r="E24" s="25">
        <v>6675</v>
      </c>
      <c r="F24" s="4">
        <v>63795</v>
      </c>
      <c r="G24" s="20">
        <v>0.34</v>
      </c>
      <c r="H24" s="5">
        <v>0.06</v>
      </c>
      <c r="I24" s="20">
        <v>0.6</v>
      </c>
      <c r="J24" s="4">
        <v>6360</v>
      </c>
      <c r="K24" s="20">
        <v>0.09</v>
      </c>
    </row>
    <row r="25" spans="1:11" x14ac:dyDescent="0.3">
      <c r="A25" s="16" t="s">
        <v>373</v>
      </c>
      <c r="B25" t="s">
        <v>210</v>
      </c>
      <c r="C25" s="25">
        <v>122245</v>
      </c>
      <c r="D25" s="4">
        <v>41680</v>
      </c>
      <c r="E25" s="25">
        <v>7455</v>
      </c>
      <c r="F25" s="4">
        <v>73085</v>
      </c>
      <c r="G25" s="20">
        <v>0.34</v>
      </c>
      <c r="H25" s="5">
        <v>0.06</v>
      </c>
      <c r="I25" s="20">
        <v>0.6</v>
      </c>
      <c r="J25" s="4">
        <v>7670</v>
      </c>
      <c r="K25" s="20">
        <v>0.1</v>
      </c>
    </row>
    <row r="26" spans="1:11" x14ac:dyDescent="0.3">
      <c r="A26" s="16" t="s">
        <v>373</v>
      </c>
      <c r="B26" t="s">
        <v>211</v>
      </c>
      <c r="C26" s="25">
        <v>137640</v>
      </c>
      <c r="D26" s="4">
        <v>46900</v>
      </c>
      <c r="E26" s="25">
        <v>8265</v>
      </c>
      <c r="F26" s="4">
        <v>82445</v>
      </c>
      <c r="G26" s="20">
        <v>0.34</v>
      </c>
      <c r="H26" s="5">
        <v>0.06</v>
      </c>
      <c r="I26" s="20">
        <v>0.6</v>
      </c>
      <c r="J26" s="4">
        <v>8930</v>
      </c>
      <c r="K26" s="20">
        <v>0.1</v>
      </c>
    </row>
    <row r="27" spans="1:11" x14ac:dyDescent="0.3">
      <c r="A27" s="16" t="s">
        <v>373</v>
      </c>
      <c r="B27" t="s">
        <v>212</v>
      </c>
      <c r="C27" s="25">
        <v>153965</v>
      </c>
      <c r="D27" s="4">
        <v>52575</v>
      </c>
      <c r="E27" s="25">
        <v>9100</v>
      </c>
      <c r="F27" s="4">
        <v>92255</v>
      </c>
      <c r="G27" s="20">
        <v>0.34</v>
      </c>
      <c r="H27" s="5">
        <v>0.06</v>
      </c>
      <c r="I27" s="20">
        <v>0.6</v>
      </c>
      <c r="J27" s="4">
        <v>10265</v>
      </c>
      <c r="K27" s="20">
        <v>0.1</v>
      </c>
    </row>
    <row r="28" spans="1:11" x14ac:dyDescent="0.3">
      <c r="A28" s="16" t="s">
        <v>373</v>
      </c>
      <c r="B28" t="s">
        <v>213</v>
      </c>
      <c r="C28" s="25">
        <v>170595</v>
      </c>
      <c r="D28" s="4">
        <v>57455</v>
      </c>
      <c r="E28" s="25">
        <v>9810</v>
      </c>
      <c r="F28" s="4">
        <v>103300</v>
      </c>
      <c r="G28" s="20">
        <v>0.34</v>
      </c>
      <c r="H28" s="5">
        <v>0.06</v>
      </c>
      <c r="I28" s="20">
        <v>0.61</v>
      </c>
      <c r="J28" s="4">
        <v>12065</v>
      </c>
      <c r="K28" s="20">
        <v>0.11</v>
      </c>
    </row>
    <row r="29" spans="1:11" x14ac:dyDescent="0.3">
      <c r="A29" s="16" t="s">
        <v>373</v>
      </c>
      <c r="B29" t="s">
        <v>214</v>
      </c>
      <c r="C29" s="25">
        <v>192845</v>
      </c>
      <c r="D29" s="4">
        <v>63420</v>
      </c>
      <c r="E29" s="25">
        <v>10680</v>
      </c>
      <c r="F29" s="4">
        <v>118715</v>
      </c>
      <c r="G29" s="20">
        <v>0.33</v>
      </c>
      <c r="H29" s="5">
        <v>0.06</v>
      </c>
      <c r="I29" s="20">
        <v>0.62</v>
      </c>
      <c r="J29" s="4">
        <v>15115</v>
      </c>
      <c r="K29" s="20">
        <v>0.12</v>
      </c>
    </row>
    <row r="30" spans="1:11" x14ac:dyDescent="0.3">
      <c r="A30" s="16" t="s">
        <v>373</v>
      </c>
      <c r="B30" t="s">
        <v>215</v>
      </c>
      <c r="C30" s="25">
        <v>213690</v>
      </c>
      <c r="D30" s="4">
        <v>68855</v>
      </c>
      <c r="E30" s="25">
        <v>11345</v>
      </c>
      <c r="F30" s="4">
        <v>133445</v>
      </c>
      <c r="G30" s="20">
        <v>0.32</v>
      </c>
      <c r="H30" s="5">
        <v>0.05</v>
      </c>
      <c r="I30" s="20">
        <v>0.62</v>
      </c>
      <c r="J30" s="4">
        <v>18130</v>
      </c>
      <c r="K30" s="20">
        <v>0.13</v>
      </c>
    </row>
    <row r="31" spans="1:11" x14ac:dyDescent="0.3">
      <c r="A31" s="16" t="s">
        <v>373</v>
      </c>
      <c r="B31" t="s">
        <v>216</v>
      </c>
      <c r="C31" s="25">
        <v>234025</v>
      </c>
      <c r="D31" s="4">
        <v>73845</v>
      </c>
      <c r="E31" s="25">
        <v>11880</v>
      </c>
      <c r="F31" s="4">
        <v>148240</v>
      </c>
      <c r="G31" s="20">
        <v>0.32</v>
      </c>
      <c r="H31" s="5">
        <v>0.05</v>
      </c>
      <c r="I31" s="20">
        <v>0.63</v>
      </c>
      <c r="J31" s="4">
        <v>21805</v>
      </c>
      <c r="K31" s="20">
        <v>0.14000000000000001</v>
      </c>
    </row>
    <row r="32" spans="1:11" x14ac:dyDescent="0.3">
      <c r="A32" s="16" t="s">
        <v>373</v>
      </c>
      <c r="B32" t="s">
        <v>217</v>
      </c>
      <c r="C32" s="25">
        <v>254770</v>
      </c>
      <c r="D32" s="4">
        <v>78415</v>
      </c>
      <c r="E32" s="25">
        <v>12395</v>
      </c>
      <c r="F32" s="4">
        <v>163900</v>
      </c>
      <c r="G32" s="20">
        <v>0.31</v>
      </c>
      <c r="H32" s="5">
        <v>0.05</v>
      </c>
      <c r="I32" s="20">
        <v>0.64</v>
      </c>
      <c r="J32" s="4">
        <v>26025</v>
      </c>
      <c r="K32" s="20">
        <v>0.15</v>
      </c>
    </row>
    <row r="33" spans="1:11" x14ac:dyDescent="0.3">
      <c r="A33" s="16" t="s">
        <v>373</v>
      </c>
      <c r="B33" t="s">
        <v>218</v>
      </c>
      <c r="C33" s="25">
        <v>275175</v>
      </c>
      <c r="D33" s="4">
        <v>82635</v>
      </c>
      <c r="E33" s="25">
        <v>12840</v>
      </c>
      <c r="F33" s="4">
        <v>179630</v>
      </c>
      <c r="G33" s="20">
        <v>0.3</v>
      </c>
      <c r="H33" s="5">
        <v>0.05</v>
      </c>
      <c r="I33" s="20">
        <v>0.65</v>
      </c>
      <c r="J33" s="4">
        <v>30460</v>
      </c>
      <c r="K33" s="20">
        <v>0.16</v>
      </c>
    </row>
    <row r="34" spans="1:11" x14ac:dyDescent="0.3">
      <c r="A34" s="16" t="s">
        <v>373</v>
      </c>
      <c r="B34" t="s">
        <v>219</v>
      </c>
      <c r="C34" s="25">
        <v>293765</v>
      </c>
      <c r="D34" s="4">
        <v>86770</v>
      </c>
      <c r="E34" s="25">
        <v>13290</v>
      </c>
      <c r="F34" s="4">
        <v>193615</v>
      </c>
      <c r="G34" s="20">
        <v>0.3</v>
      </c>
      <c r="H34" s="5">
        <v>0.05</v>
      </c>
      <c r="I34" s="20">
        <v>0.66</v>
      </c>
      <c r="J34" s="4">
        <v>34130</v>
      </c>
      <c r="K34" s="20">
        <v>0.16</v>
      </c>
    </row>
    <row r="35" spans="1:11" x14ac:dyDescent="0.3">
      <c r="A35" s="16" t="s">
        <v>373</v>
      </c>
      <c r="B35" t="s">
        <v>220</v>
      </c>
      <c r="C35" s="25">
        <v>314835</v>
      </c>
      <c r="D35" s="4">
        <v>91620</v>
      </c>
      <c r="E35" s="25">
        <v>13740</v>
      </c>
      <c r="F35" s="4">
        <v>209365</v>
      </c>
      <c r="G35" s="20">
        <v>0.28999999999999998</v>
      </c>
      <c r="H35" s="5">
        <v>0.04</v>
      </c>
      <c r="I35" s="20">
        <v>0.66</v>
      </c>
      <c r="J35" s="4">
        <v>37990</v>
      </c>
      <c r="K35" s="20">
        <v>0.17</v>
      </c>
    </row>
    <row r="36" spans="1:11" x14ac:dyDescent="0.3">
      <c r="A36" s="16" t="s">
        <v>373</v>
      </c>
      <c r="B36" t="s">
        <v>221</v>
      </c>
      <c r="C36" s="25">
        <v>334800</v>
      </c>
      <c r="D36" s="4">
        <v>96285</v>
      </c>
      <c r="E36" s="25">
        <v>14145</v>
      </c>
      <c r="F36" s="4">
        <v>224275</v>
      </c>
      <c r="G36" s="20">
        <v>0.28999999999999998</v>
      </c>
      <c r="H36" s="5">
        <v>0.04</v>
      </c>
      <c r="I36" s="20">
        <v>0.67</v>
      </c>
      <c r="J36" s="4">
        <v>42150</v>
      </c>
      <c r="K36" s="20">
        <v>0.18</v>
      </c>
    </row>
    <row r="37" spans="1:11" x14ac:dyDescent="0.3">
      <c r="A37" s="16" t="s">
        <v>373</v>
      </c>
      <c r="B37" t="s">
        <v>222</v>
      </c>
      <c r="C37" s="25">
        <v>353830</v>
      </c>
      <c r="D37" s="4">
        <v>100945</v>
      </c>
      <c r="E37" s="25">
        <v>14655</v>
      </c>
      <c r="F37" s="4">
        <v>238120</v>
      </c>
      <c r="G37" s="20">
        <v>0.28999999999999998</v>
      </c>
      <c r="H37" s="5">
        <v>0.04</v>
      </c>
      <c r="I37" s="20">
        <v>0.67</v>
      </c>
      <c r="J37" s="4">
        <v>45960</v>
      </c>
      <c r="K37" s="20">
        <v>0.18</v>
      </c>
    </row>
    <row r="38" spans="1:11" x14ac:dyDescent="0.3">
      <c r="A38" s="16" t="s">
        <v>373</v>
      </c>
      <c r="B38" t="s">
        <v>223</v>
      </c>
      <c r="C38" s="25">
        <v>374905</v>
      </c>
      <c r="D38" s="4">
        <v>106300</v>
      </c>
      <c r="E38" s="25">
        <v>15170</v>
      </c>
      <c r="F38" s="4">
        <v>253330</v>
      </c>
      <c r="G38" s="20">
        <v>0.28000000000000003</v>
      </c>
      <c r="H38" s="5">
        <v>0.04</v>
      </c>
      <c r="I38" s="20">
        <v>0.68</v>
      </c>
      <c r="J38" s="4">
        <v>50240</v>
      </c>
      <c r="K38" s="20">
        <v>0.19</v>
      </c>
    </row>
    <row r="39" spans="1:11" x14ac:dyDescent="0.3">
      <c r="A39" s="16" t="s">
        <v>373</v>
      </c>
      <c r="B39" t="s">
        <v>224</v>
      </c>
      <c r="C39" s="25">
        <v>394390</v>
      </c>
      <c r="D39" s="4">
        <v>111685</v>
      </c>
      <c r="E39" s="25">
        <v>15760</v>
      </c>
      <c r="F39" s="4">
        <v>266810</v>
      </c>
      <c r="G39" s="20">
        <v>0.28000000000000003</v>
      </c>
      <c r="H39" s="5">
        <v>0.04</v>
      </c>
      <c r="I39" s="20">
        <v>0.68</v>
      </c>
      <c r="J39" s="4">
        <v>53950</v>
      </c>
      <c r="K39" s="20">
        <v>0.19</v>
      </c>
    </row>
    <row r="40" spans="1:11" x14ac:dyDescent="0.3">
      <c r="A40" s="16" t="s">
        <v>373</v>
      </c>
      <c r="B40" t="s">
        <v>225</v>
      </c>
      <c r="C40" s="25">
        <v>413685</v>
      </c>
      <c r="D40" s="4">
        <v>117165</v>
      </c>
      <c r="E40" s="25">
        <v>16335</v>
      </c>
      <c r="F40" s="4">
        <v>280020</v>
      </c>
      <c r="G40" s="20">
        <v>0.28000000000000003</v>
      </c>
      <c r="H40" s="5">
        <v>0.04</v>
      </c>
      <c r="I40" s="20">
        <v>0.68</v>
      </c>
      <c r="J40" s="4">
        <v>57260</v>
      </c>
      <c r="K40" s="20">
        <v>0.19</v>
      </c>
    </row>
    <row r="41" spans="1:11" x14ac:dyDescent="0.3">
      <c r="A41" s="16" t="s">
        <v>373</v>
      </c>
      <c r="B41" t="s">
        <v>226</v>
      </c>
      <c r="C41" s="25">
        <v>433050</v>
      </c>
      <c r="D41" s="4">
        <v>122675</v>
      </c>
      <c r="E41" s="25">
        <v>16925</v>
      </c>
      <c r="F41" s="4">
        <v>293200</v>
      </c>
      <c r="G41" s="20">
        <v>0.28000000000000003</v>
      </c>
      <c r="H41" s="5">
        <v>0.04</v>
      </c>
      <c r="I41" s="20">
        <v>0.68</v>
      </c>
      <c r="J41" s="4">
        <v>60435</v>
      </c>
      <c r="K41" s="20">
        <v>0.19</v>
      </c>
    </row>
    <row r="42" spans="1:11" x14ac:dyDescent="0.3">
      <c r="A42" s="40" t="s">
        <v>374</v>
      </c>
      <c r="B42" s="70" t="s">
        <v>192</v>
      </c>
      <c r="C42" s="42">
        <v>5</v>
      </c>
      <c r="D42" s="41">
        <v>0</v>
      </c>
      <c r="E42" s="42">
        <v>0</v>
      </c>
      <c r="F42" s="41">
        <v>5</v>
      </c>
      <c r="G42" s="69">
        <v>0</v>
      </c>
      <c r="H42" s="71">
        <v>0</v>
      </c>
      <c r="I42" s="69">
        <v>1</v>
      </c>
      <c r="J42" s="41">
        <v>0</v>
      </c>
      <c r="K42" s="69">
        <v>0</v>
      </c>
    </row>
    <row r="43" spans="1:11" x14ac:dyDescent="0.3">
      <c r="A43" s="16" t="s">
        <v>374</v>
      </c>
      <c r="B43" t="s">
        <v>193</v>
      </c>
      <c r="C43" s="25">
        <v>25</v>
      </c>
      <c r="D43" s="4">
        <v>0</v>
      </c>
      <c r="E43" s="25" t="s">
        <v>231</v>
      </c>
      <c r="F43" s="4">
        <v>25</v>
      </c>
      <c r="G43" s="20">
        <v>0</v>
      </c>
      <c r="H43" s="5" t="s">
        <v>231</v>
      </c>
      <c r="I43" s="20" t="s">
        <v>231</v>
      </c>
      <c r="J43" s="4">
        <v>0</v>
      </c>
      <c r="K43" s="20">
        <v>0</v>
      </c>
    </row>
    <row r="44" spans="1:11" x14ac:dyDescent="0.3">
      <c r="A44" s="16" t="s">
        <v>374</v>
      </c>
      <c r="B44" t="s">
        <v>194</v>
      </c>
      <c r="C44" s="25">
        <v>85</v>
      </c>
      <c r="D44" s="4">
        <v>10</v>
      </c>
      <c r="E44" s="25">
        <v>5</v>
      </c>
      <c r="F44" s="4">
        <v>70</v>
      </c>
      <c r="G44" s="20">
        <v>0.12</v>
      </c>
      <c r="H44" s="5">
        <v>0.06</v>
      </c>
      <c r="I44" s="20">
        <v>0.82</v>
      </c>
      <c r="J44" s="4" t="s">
        <v>231</v>
      </c>
      <c r="K44" s="20" t="s">
        <v>231</v>
      </c>
    </row>
    <row r="45" spans="1:11" x14ac:dyDescent="0.3">
      <c r="A45" s="16" t="s">
        <v>374</v>
      </c>
      <c r="B45" t="s">
        <v>195</v>
      </c>
      <c r="C45" s="25">
        <v>230</v>
      </c>
      <c r="D45" s="4">
        <v>40</v>
      </c>
      <c r="E45" s="25">
        <v>20</v>
      </c>
      <c r="F45" s="4">
        <v>170</v>
      </c>
      <c r="G45" s="20">
        <v>0.17</v>
      </c>
      <c r="H45" s="5">
        <v>0.08</v>
      </c>
      <c r="I45" s="20">
        <v>0.75</v>
      </c>
      <c r="J45" s="4" t="s">
        <v>231</v>
      </c>
      <c r="K45" s="20" t="s">
        <v>231</v>
      </c>
    </row>
    <row r="46" spans="1:11" x14ac:dyDescent="0.3">
      <c r="A46" s="16" t="s">
        <v>374</v>
      </c>
      <c r="B46" t="s">
        <v>196</v>
      </c>
      <c r="C46" s="25">
        <v>510</v>
      </c>
      <c r="D46" s="4">
        <v>110</v>
      </c>
      <c r="E46" s="25">
        <v>35</v>
      </c>
      <c r="F46" s="4">
        <v>370</v>
      </c>
      <c r="G46" s="20">
        <v>0.21</v>
      </c>
      <c r="H46" s="5">
        <v>7.0000000000000007E-2</v>
      </c>
      <c r="I46" s="20">
        <v>0.72</v>
      </c>
      <c r="J46" s="4" t="s">
        <v>231</v>
      </c>
      <c r="K46" s="20" t="s">
        <v>231</v>
      </c>
    </row>
    <row r="47" spans="1:11" x14ac:dyDescent="0.3">
      <c r="A47" s="16" t="s">
        <v>374</v>
      </c>
      <c r="B47" t="s">
        <v>197</v>
      </c>
      <c r="C47" s="25">
        <v>1165</v>
      </c>
      <c r="D47" s="4">
        <v>235</v>
      </c>
      <c r="E47" s="25">
        <v>90</v>
      </c>
      <c r="F47" s="4">
        <v>840</v>
      </c>
      <c r="G47" s="20">
        <v>0.2</v>
      </c>
      <c r="H47" s="5">
        <v>0.08</v>
      </c>
      <c r="I47" s="20">
        <v>0.72</v>
      </c>
      <c r="J47" s="4">
        <v>5</v>
      </c>
      <c r="K47" s="20">
        <v>0.01</v>
      </c>
    </row>
    <row r="48" spans="1:11" x14ac:dyDescent="0.3">
      <c r="A48" s="16" t="s">
        <v>374</v>
      </c>
      <c r="B48" t="s">
        <v>198</v>
      </c>
      <c r="C48" s="25">
        <v>2090</v>
      </c>
      <c r="D48" s="4">
        <v>425</v>
      </c>
      <c r="E48" s="25">
        <v>155</v>
      </c>
      <c r="F48" s="4">
        <v>1515</v>
      </c>
      <c r="G48" s="20">
        <v>0.2</v>
      </c>
      <c r="H48" s="5">
        <v>7.0000000000000007E-2</v>
      </c>
      <c r="I48" s="20">
        <v>0.72</v>
      </c>
      <c r="J48" s="4">
        <v>10</v>
      </c>
      <c r="K48" s="20">
        <v>0.01</v>
      </c>
    </row>
    <row r="49" spans="1:11" x14ac:dyDescent="0.3">
      <c r="A49" s="16" t="s">
        <v>374</v>
      </c>
      <c r="B49" t="s">
        <v>199</v>
      </c>
      <c r="C49" s="25">
        <v>3450</v>
      </c>
      <c r="D49" s="4">
        <v>740</v>
      </c>
      <c r="E49" s="25">
        <v>245</v>
      </c>
      <c r="F49" s="4">
        <v>2465</v>
      </c>
      <c r="G49" s="20">
        <v>0.21</v>
      </c>
      <c r="H49" s="5">
        <v>7.0000000000000007E-2</v>
      </c>
      <c r="I49" s="20">
        <v>0.71</v>
      </c>
      <c r="J49" s="4">
        <v>25</v>
      </c>
      <c r="K49" s="20">
        <v>0.01</v>
      </c>
    </row>
    <row r="50" spans="1:11" x14ac:dyDescent="0.3">
      <c r="A50" s="16" t="s">
        <v>374</v>
      </c>
      <c r="B50" t="s">
        <v>200</v>
      </c>
      <c r="C50" s="25">
        <v>5730</v>
      </c>
      <c r="D50" s="4">
        <v>1265</v>
      </c>
      <c r="E50" s="25">
        <v>425</v>
      </c>
      <c r="F50" s="4">
        <v>4040</v>
      </c>
      <c r="G50" s="20">
        <v>0.22</v>
      </c>
      <c r="H50" s="5">
        <v>7.0000000000000007E-2</v>
      </c>
      <c r="I50" s="20">
        <v>0.7</v>
      </c>
      <c r="J50" s="4">
        <v>55</v>
      </c>
      <c r="K50" s="20">
        <v>0.01</v>
      </c>
    </row>
    <row r="51" spans="1:11" x14ac:dyDescent="0.3">
      <c r="A51" s="16" t="s">
        <v>374</v>
      </c>
      <c r="B51" t="s">
        <v>201</v>
      </c>
      <c r="C51" s="25">
        <v>8345</v>
      </c>
      <c r="D51" s="4">
        <v>1840</v>
      </c>
      <c r="E51" s="25">
        <v>655</v>
      </c>
      <c r="F51" s="4">
        <v>5850</v>
      </c>
      <c r="G51" s="20">
        <v>0.22</v>
      </c>
      <c r="H51" s="5">
        <v>0.08</v>
      </c>
      <c r="I51" s="20">
        <v>0.7</v>
      </c>
      <c r="J51" s="4">
        <v>70</v>
      </c>
      <c r="K51" s="20">
        <v>0.01</v>
      </c>
    </row>
    <row r="52" spans="1:11" x14ac:dyDescent="0.3">
      <c r="A52" s="16" t="s">
        <v>374</v>
      </c>
      <c r="B52" t="s">
        <v>202</v>
      </c>
      <c r="C52" s="25">
        <v>11655</v>
      </c>
      <c r="D52" s="4">
        <v>2675</v>
      </c>
      <c r="E52" s="25">
        <v>945</v>
      </c>
      <c r="F52" s="4">
        <v>8035</v>
      </c>
      <c r="G52" s="20">
        <v>0.23</v>
      </c>
      <c r="H52" s="5">
        <v>0.08</v>
      </c>
      <c r="I52" s="20">
        <v>0.69</v>
      </c>
      <c r="J52" s="4">
        <v>145</v>
      </c>
      <c r="K52" s="20">
        <v>0.02</v>
      </c>
    </row>
    <row r="53" spans="1:11" x14ac:dyDescent="0.3">
      <c r="A53" s="16" t="s">
        <v>374</v>
      </c>
      <c r="B53" t="s">
        <v>203</v>
      </c>
      <c r="C53" s="25">
        <v>15605</v>
      </c>
      <c r="D53" s="4">
        <v>3760</v>
      </c>
      <c r="E53" s="25">
        <v>1280</v>
      </c>
      <c r="F53" s="4">
        <v>10560</v>
      </c>
      <c r="G53" s="20">
        <v>0.24</v>
      </c>
      <c r="H53" s="5">
        <v>0.08</v>
      </c>
      <c r="I53" s="20">
        <v>0.68</v>
      </c>
      <c r="J53" s="4">
        <v>265</v>
      </c>
      <c r="K53" s="20">
        <v>0.02</v>
      </c>
    </row>
    <row r="54" spans="1:11" x14ac:dyDescent="0.3">
      <c r="A54" s="16" t="s">
        <v>374</v>
      </c>
      <c r="B54" t="s">
        <v>204</v>
      </c>
      <c r="C54" s="25">
        <v>20555</v>
      </c>
      <c r="D54" s="4">
        <v>5255</v>
      </c>
      <c r="E54" s="25">
        <v>1690</v>
      </c>
      <c r="F54" s="4">
        <v>13605</v>
      </c>
      <c r="G54" s="20">
        <v>0.26</v>
      </c>
      <c r="H54" s="5">
        <v>0.08</v>
      </c>
      <c r="I54" s="20">
        <v>0.66</v>
      </c>
      <c r="J54" s="4">
        <v>405</v>
      </c>
      <c r="K54" s="20">
        <v>0.03</v>
      </c>
    </row>
    <row r="55" spans="1:11" x14ac:dyDescent="0.3">
      <c r="A55" s="16" t="s">
        <v>374</v>
      </c>
      <c r="B55" t="s">
        <v>205</v>
      </c>
      <c r="C55" s="25">
        <v>24485</v>
      </c>
      <c r="D55" s="4">
        <v>6505</v>
      </c>
      <c r="E55" s="25">
        <v>2050</v>
      </c>
      <c r="F55" s="4">
        <v>15920</v>
      </c>
      <c r="G55" s="20">
        <v>0.27</v>
      </c>
      <c r="H55" s="5">
        <v>0.08</v>
      </c>
      <c r="I55" s="20">
        <v>0.65</v>
      </c>
      <c r="J55" s="4">
        <v>570</v>
      </c>
      <c r="K55" s="20">
        <v>0.03</v>
      </c>
    </row>
    <row r="56" spans="1:11" x14ac:dyDescent="0.3">
      <c r="A56" s="16" t="s">
        <v>374</v>
      </c>
      <c r="B56" t="s">
        <v>206</v>
      </c>
      <c r="C56" s="25">
        <v>29815</v>
      </c>
      <c r="D56" s="4">
        <v>8315</v>
      </c>
      <c r="E56" s="25">
        <v>2505</v>
      </c>
      <c r="F56" s="4">
        <v>18990</v>
      </c>
      <c r="G56" s="20">
        <v>0.28000000000000003</v>
      </c>
      <c r="H56" s="5">
        <v>0.08</v>
      </c>
      <c r="I56" s="20">
        <v>0.64</v>
      </c>
      <c r="J56" s="4">
        <v>810</v>
      </c>
      <c r="K56" s="20">
        <v>0.04</v>
      </c>
    </row>
    <row r="57" spans="1:11" x14ac:dyDescent="0.3">
      <c r="A57" s="16" t="s">
        <v>374</v>
      </c>
      <c r="B57" t="s">
        <v>207</v>
      </c>
      <c r="C57" s="25">
        <v>36695</v>
      </c>
      <c r="D57" s="4">
        <v>10760</v>
      </c>
      <c r="E57" s="25">
        <v>3100</v>
      </c>
      <c r="F57" s="4">
        <v>22825</v>
      </c>
      <c r="G57" s="20">
        <v>0.28999999999999998</v>
      </c>
      <c r="H57" s="5">
        <v>0.08</v>
      </c>
      <c r="I57" s="20">
        <v>0.62</v>
      </c>
      <c r="J57" s="4">
        <v>1130</v>
      </c>
      <c r="K57" s="20">
        <v>0.04</v>
      </c>
    </row>
    <row r="58" spans="1:11" x14ac:dyDescent="0.3">
      <c r="A58" s="16" t="s">
        <v>374</v>
      </c>
      <c r="B58" t="s">
        <v>208</v>
      </c>
      <c r="C58" s="25">
        <v>42650</v>
      </c>
      <c r="D58" s="4">
        <v>12920</v>
      </c>
      <c r="E58" s="25">
        <v>3580</v>
      </c>
      <c r="F58" s="4">
        <v>26130</v>
      </c>
      <c r="G58" s="20">
        <v>0.3</v>
      </c>
      <c r="H58" s="5">
        <v>0.08</v>
      </c>
      <c r="I58" s="20">
        <v>0.61</v>
      </c>
      <c r="J58" s="4">
        <v>1435</v>
      </c>
      <c r="K58" s="20">
        <v>0.05</v>
      </c>
    </row>
    <row r="59" spans="1:11" x14ac:dyDescent="0.3">
      <c r="A59" s="16" t="s">
        <v>374</v>
      </c>
      <c r="B59" t="s">
        <v>209</v>
      </c>
      <c r="C59" s="25">
        <v>49975</v>
      </c>
      <c r="D59" s="4">
        <v>15800</v>
      </c>
      <c r="E59" s="25">
        <v>4125</v>
      </c>
      <c r="F59" s="4">
        <v>30030</v>
      </c>
      <c r="G59" s="20">
        <v>0.32</v>
      </c>
      <c r="H59" s="5">
        <v>0.08</v>
      </c>
      <c r="I59" s="20">
        <v>0.6</v>
      </c>
      <c r="J59" s="4">
        <v>1680</v>
      </c>
      <c r="K59" s="20">
        <v>0.05</v>
      </c>
    </row>
    <row r="60" spans="1:11" x14ac:dyDescent="0.3">
      <c r="A60" s="16" t="s">
        <v>374</v>
      </c>
      <c r="B60" t="s">
        <v>210</v>
      </c>
      <c r="C60" s="25">
        <v>56255</v>
      </c>
      <c r="D60" s="4">
        <v>18315</v>
      </c>
      <c r="E60" s="25">
        <v>4585</v>
      </c>
      <c r="F60" s="4">
        <v>33335</v>
      </c>
      <c r="G60" s="20">
        <v>0.33</v>
      </c>
      <c r="H60" s="5">
        <v>0.08</v>
      </c>
      <c r="I60" s="20">
        <v>0.59</v>
      </c>
      <c r="J60" s="4">
        <v>2080</v>
      </c>
      <c r="K60" s="20">
        <v>0.05</v>
      </c>
    </row>
    <row r="61" spans="1:11" x14ac:dyDescent="0.3">
      <c r="A61" s="16" t="s">
        <v>374</v>
      </c>
      <c r="B61" t="s">
        <v>211</v>
      </c>
      <c r="C61" s="25">
        <v>62790</v>
      </c>
      <c r="D61" s="4">
        <v>20845</v>
      </c>
      <c r="E61" s="25">
        <v>5065</v>
      </c>
      <c r="F61" s="4">
        <v>36855</v>
      </c>
      <c r="G61" s="20">
        <v>0.33</v>
      </c>
      <c r="H61" s="5">
        <v>0.08</v>
      </c>
      <c r="I61" s="20">
        <v>0.59</v>
      </c>
      <c r="J61" s="4">
        <v>2470</v>
      </c>
      <c r="K61" s="20">
        <v>0.06</v>
      </c>
    </row>
    <row r="62" spans="1:11" x14ac:dyDescent="0.3">
      <c r="A62" s="16" t="s">
        <v>374</v>
      </c>
      <c r="B62" t="s">
        <v>212</v>
      </c>
      <c r="C62" s="25">
        <v>70855</v>
      </c>
      <c r="D62" s="4">
        <v>24150</v>
      </c>
      <c r="E62" s="25">
        <v>5630</v>
      </c>
      <c r="F62" s="4">
        <v>41050</v>
      </c>
      <c r="G62" s="20">
        <v>0.34</v>
      </c>
      <c r="H62" s="5">
        <v>0.08</v>
      </c>
      <c r="I62" s="20">
        <v>0.57999999999999996</v>
      </c>
      <c r="J62" s="4">
        <v>2875</v>
      </c>
      <c r="K62" s="20">
        <v>0.06</v>
      </c>
    </row>
    <row r="63" spans="1:11" x14ac:dyDescent="0.3">
      <c r="A63" s="16" t="s">
        <v>374</v>
      </c>
      <c r="B63" t="s">
        <v>213</v>
      </c>
      <c r="C63" s="25">
        <v>76535</v>
      </c>
      <c r="D63" s="4">
        <v>26530</v>
      </c>
      <c r="E63" s="25">
        <v>5985</v>
      </c>
      <c r="F63" s="4">
        <v>43995</v>
      </c>
      <c r="G63" s="20">
        <v>0.35</v>
      </c>
      <c r="H63" s="5">
        <v>0.08</v>
      </c>
      <c r="I63" s="20">
        <v>0.56999999999999995</v>
      </c>
      <c r="J63" s="4">
        <v>3225</v>
      </c>
      <c r="K63" s="20">
        <v>0.06</v>
      </c>
    </row>
    <row r="64" spans="1:11" x14ac:dyDescent="0.3">
      <c r="A64" s="16" t="s">
        <v>374</v>
      </c>
      <c r="B64" t="s">
        <v>214</v>
      </c>
      <c r="C64" s="25">
        <v>83290</v>
      </c>
      <c r="D64" s="4">
        <v>29505</v>
      </c>
      <c r="E64" s="25">
        <v>6460</v>
      </c>
      <c r="F64" s="4">
        <v>47300</v>
      </c>
      <c r="G64" s="20">
        <v>0.35</v>
      </c>
      <c r="H64" s="5">
        <v>0.08</v>
      </c>
      <c r="I64" s="20">
        <v>0.56999999999999995</v>
      </c>
      <c r="J64" s="4">
        <v>3725</v>
      </c>
      <c r="K64" s="20">
        <v>7.0000000000000007E-2</v>
      </c>
    </row>
    <row r="65" spans="1:11" x14ac:dyDescent="0.3">
      <c r="A65" s="16" t="s">
        <v>374</v>
      </c>
      <c r="B65" t="s">
        <v>215</v>
      </c>
      <c r="C65" s="25">
        <v>90050</v>
      </c>
      <c r="D65" s="4">
        <v>32490</v>
      </c>
      <c r="E65" s="25">
        <v>6855</v>
      </c>
      <c r="F65" s="4">
        <v>50675</v>
      </c>
      <c r="G65" s="20">
        <v>0.36</v>
      </c>
      <c r="H65" s="5">
        <v>0.08</v>
      </c>
      <c r="I65" s="20">
        <v>0.56000000000000005</v>
      </c>
      <c r="J65" s="4">
        <v>4130</v>
      </c>
      <c r="K65" s="20">
        <v>7.0000000000000007E-2</v>
      </c>
    </row>
    <row r="66" spans="1:11" x14ac:dyDescent="0.3">
      <c r="A66" s="16" t="s">
        <v>374</v>
      </c>
      <c r="B66" t="s">
        <v>216</v>
      </c>
      <c r="C66" s="25">
        <v>95415</v>
      </c>
      <c r="D66" s="4">
        <v>35010</v>
      </c>
      <c r="E66" s="25">
        <v>7150</v>
      </c>
      <c r="F66" s="4">
        <v>53220</v>
      </c>
      <c r="G66" s="20">
        <v>0.37</v>
      </c>
      <c r="H66" s="5">
        <v>7.0000000000000007E-2</v>
      </c>
      <c r="I66" s="20">
        <v>0.56000000000000005</v>
      </c>
      <c r="J66" s="4">
        <v>4595</v>
      </c>
      <c r="K66" s="20">
        <v>0.08</v>
      </c>
    </row>
    <row r="67" spans="1:11" x14ac:dyDescent="0.3">
      <c r="A67" s="16" t="s">
        <v>374</v>
      </c>
      <c r="B67" t="s">
        <v>217</v>
      </c>
      <c r="C67" s="25">
        <v>100395</v>
      </c>
      <c r="D67" s="4">
        <v>37330</v>
      </c>
      <c r="E67" s="25">
        <v>7420</v>
      </c>
      <c r="F67" s="4">
        <v>55605</v>
      </c>
      <c r="G67" s="20">
        <v>0.37</v>
      </c>
      <c r="H67" s="5">
        <v>7.0000000000000007E-2</v>
      </c>
      <c r="I67" s="20">
        <v>0.55000000000000004</v>
      </c>
      <c r="J67" s="4">
        <v>5125</v>
      </c>
      <c r="K67" s="20">
        <v>0.08</v>
      </c>
    </row>
    <row r="68" spans="1:11" x14ac:dyDescent="0.3">
      <c r="A68" s="16" t="s">
        <v>374</v>
      </c>
      <c r="B68" t="s">
        <v>218</v>
      </c>
      <c r="C68" s="25">
        <v>105345</v>
      </c>
      <c r="D68" s="4">
        <v>39505</v>
      </c>
      <c r="E68" s="25">
        <v>7705</v>
      </c>
      <c r="F68" s="4">
        <v>58090</v>
      </c>
      <c r="G68" s="20">
        <v>0.37</v>
      </c>
      <c r="H68" s="5">
        <v>7.0000000000000007E-2</v>
      </c>
      <c r="I68" s="20">
        <v>0.55000000000000004</v>
      </c>
      <c r="J68" s="4">
        <v>5640</v>
      </c>
      <c r="K68" s="20">
        <v>0.09</v>
      </c>
    </row>
    <row r="69" spans="1:11" x14ac:dyDescent="0.3">
      <c r="A69" s="16" t="s">
        <v>374</v>
      </c>
      <c r="B69" t="s">
        <v>219</v>
      </c>
      <c r="C69" s="25">
        <v>110135</v>
      </c>
      <c r="D69" s="4">
        <v>41600</v>
      </c>
      <c r="E69" s="25">
        <v>7920</v>
      </c>
      <c r="F69" s="4">
        <v>60555</v>
      </c>
      <c r="G69" s="20">
        <v>0.38</v>
      </c>
      <c r="H69" s="5">
        <v>7.0000000000000007E-2</v>
      </c>
      <c r="I69" s="20">
        <v>0.55000000000000004</v>
      </c>
      <c r="J69" s="4">
        <v>6000</v>
      </c>
      <c r="K69" s="20">
        <v>0.09</v>
      </c>
    </row>
    <row r="70" spans="1:11" x14ac:dyDescent="0.3">
      <c r="A70" s="16" t="s">
        <v>374</v>
      </c>
      <c r="B70" t="s">
        <v>220</v>
      </c>
      <c r="C70" s="25">
        <v>115165</v>
      </c>
      <c r="D70" s="4">
        <v>43770</v>
      </c>
      <c r="E70" s="25">
        <v>8115</v>
      </c>
      <c r="F70" s="4">
        <v>63220</v>
      </c>
      <c r="G70" s="20">
        <v>0.38</v>
      </c>
      <c r="H70" s="5">
        <v>7.0000000000000007E-2</v>
      </c>
      <c r="I70" s="20">
        <v>0.55000000000000004</v>
      </c>
      <c r="J70" s="4">
        <v>6415</v>
      </c>
      <c r="K70" s="20">
        <v>0.09</v>
      </c>
    </row>
    <row r="71" spans="1:11" x14ac:dyDescent="0.3">
      <c r="A71" s="16" t="s">
        <v>374</v>
      </c>
      <c r="B71" t="s">
        <v>221</v>
      </c>
      <c r="C71" s="25">
        <v>120255</v>
      </c>
      <c r="D71" s="4">
        <v>46070</v>
      </c>
      <c r="E71" s="25">
        <v>8295</v>
      </c>
      <c r="F71" s="4">
        <v>65830</v>
      </c>
      <c r="G71" s="20">
        <v>0.38</v>
      </c>
      <c r="H71" s="5">
        <v>7.0000000000000007E-2</v>
      </c>
      <c r="I71" s="20">
        <v>0.55000000000000004</v>
      </c>
      <c r="J71" s="4">
        <v>6890</v>
      </c>
      <c r="K71" s="20">
        <v>0.09</v>
      </c>
    </row>
    <row r="72" spans="1:11" x14ac:dyDescent="0.3">
      <c r="A72" s="16" t="s">
        <v>374</v>
      </c>
      <c r="B72" t="s">
        <v>222</v>
      </c>
      <c r="C72" s="25">
        <v>125135</v>
      </c>
      <c r="D72" s="4">
        <v>48210</v>
      </c>
      <c r="E72" s="25">
        <v>8540</v>
      </c>
      <c r="F72" s="4">
        <v>68325</v>
      </c>
      <c r="G72" s="20">
        <v>0.39</v>
      </c>
      <c r="H72" s="5">
        <v>7.0000000000000007E-2</v>
      </c>
      <c r="I72" s="20">
        <v>0.55000000000000004</v>
      </c>
      <c r="J72" s="4">
        <v>7340</v>
      </c>
      <c r="K72" s="20">
        <v>0.1</v>
      </c>
    </row>
    <row r="73" spans="1:11" x14ac:dyDescent="0.3">
      <c r="A73" s="16" t="s">
        <v>374</v>
      </c>
      <c r="B73" t="s">
        <v>223</v>
      </c>
      <c r="C73" s="25">
        <v>130520</v>
      </c>
      <c r="D73" s="4">
        <v>50720</v>
      </c>
      <c r="E73" s="25">
        <v>8755</v>
      </c>
      <c r="F73" s="4">
        <v>70980</v>
      </c>
      <c r="G73" s="20">
        <v>0.39</v>
      </c>
      <c r="H73" s="5">
        <v>7.0000000000000007E-2</v>
      </c>
      <c r="I73" s="20">
        <v>0.54</v>
      </c>
      <c r="J73" s="4">
        <v>7820</v>
      </c>
      <c r="K73" s="20">
        <v>0.1</v>
      </c>
    </row>
    <row r="74" spans="1:11" x14ac:dyDescent="0.3">
      <c r="A74" s="16" t="s">
        <v>374</v>
      </c>
      <c r="B74" t="s">
        <v>224</v>
      </c>
      <c r="C74" s="25">
        <v>135960</v>
      </c>
      <c r="D74" s="4">
        <v>53235</v>
      </c>
      <c r="E74" s="25">
        <v>9020</v>
      </c>
      <c r="F74" s="4">
        <v>73615</v>
      </c>
      <c r="G74" s="20">
        <v>0.39</v>
      </c>
      <c r="H74" s="5">
        <v>7.0000000000000007E-2</v>
      </c>
      <c r="I74" s="20">
        <v>0.54</v>
      </c>
      <c r="J74" s="4">
        <v>8315</v>
      </c>
      <c r="K74" s="20">
        <v>0.1</v>
      </c>
    </row>
    <row r="75" spans="1:11" x14ac:dyDescent="0.3">
      <c r="A75" s="16" t="s">
        <v>374</v>
      </c>
      <c r="B75" t="s">
        <v>225</v>
      </c>
      <c r="C75" s="25">
        <v>140665</v>
      </c>
      <c r="D75" s="4">
        <v>55390</v>
      </c>
      <c r="E75" s="25">
        <v>9220</v>
      </c>
      <c r="F75" s="4">
        <v>75950</v>
      </c>
      <c r="G75" s="20">
        <v>0.39</v>
      </c>
      <c r="H75" s="5">
        <v>7.0000000000000007E-2</v>
      </c>
      <c r="I75" s="20">
        <v>0.54</v>
      </c>
      <c r="J75" s="4">
        <v>8800</v>
      </c>
      <c r="K75" s="20">
        <v>0.1</v>
      </c>
    </row>
    <row r="76" spans="1:11" x14ac:dyDescent="0.3">
      <c r="A76" s="37" t="s">
        <v>374</v>
      </c>
      <c r="B76" s="72" t="s">
        <v>226</v>
      </c>
      <c r="C76" s="39">
        <v>145090</v>
      </c>
      <c r="D76" s="43">
        <v>57510</v>
      </c>
      <c r="E76" s="39">
        <v>9405</v>
      </c>
      <c r="F76" s="43">
        <v>78005</v>
      </c>
      <c r="G76" s="38">
        <v>0.4</v>
      </c>
      <c r="H76" s="73">
        <v>0.06</v>
      </c>
      <c r="I76" s="38">
        <v>0.54</v>
      </c>
      <c r="J76" s="43">
        <v>9220</v>
      </c>
      <c r="K76" s="38">
        <v>0.11</v>
      </c>
    </row>
    <row r="77" spans="1:11" x14ac:dyDescent="0.3">
      <c r="A77" s="16" t="s">
        <v>375</v>
      </c>
      <c r="B77" t="s">
        <v>192</v>
      </c>
      <c r="C77" s="25">
        <v>0</v>
      </c>
      <c r="D77" s="4">
        <v>0</v>
      </c>
      <c r="E77" s="25">
        <v>0</v>
      </c>
      <c r="F77" s="4">
        <v>0</v>
      </c>
      <c r="G77" s="20" t="s">
        <v>350</v>
      </c>
      <c r="H77" s="5" t="s">
        <v>350</v>
      </c>
      <c r="I77" s="20" t="s">
        <v>350</v>
      </c>
      <c r="J77" s="4">
        <v>0</v>
      </c>
      <c r="K77" s="20" t="s">
        <v>350</v>
      </c>
    </row>
    <row r="78" spans="1:11" x14ac:dyDescent="0.3">
      <c r="A78" s="16" t="s">
        <v>375</v>
      </c>
      <c r="B78" t="s">
        <v>193</v>
      </c>
      <c r="C78" s="25">
        <v>0</v>
      </c>
      <c r="D78" s="4">
        <v>0</v>
      </c>
      <c r="E78" s="25">
        <v>0</v>
      </c>
      <c r="F78" s="4">
        <v>0</v>
      </c>
      <c r="G78" s="20" t="s">
        <v>350</v>
      </c>
      <c r="H78" s="5" t="s">
        <v>350</v>
      </c>
      <c r="I78" s="20" t="s">
        <v>350</v>
      </c>
      <c r="J78" s="4">
        <v>0</v>
      </c>
      <c r="K78" s="20" t="s">
        <v>350</v>
      </c>
    </row>
    <row r="79" spans="1:11" x14ac:dyDescent="0.3">
      <c r="A79" s="16" t="s">
        <v>375</v>
      </c>
      <c r="B79" t="s">
        <v>194</v>
      </c>
      <c r="C79" s="25">
        <v>0</v>
      </c>
      <c r="D79" s="4">
        <v>0</v>
      </c>
      <c r="E79" s="25">
        <v>0</v>
      </c>
      <c r="F79" s="4">
        <v>0</v>
      </c>
      <c r="G79" s="20" t="s">
        <v>350</v>
      </c>
      <c r="H79" s="5" t="s">
        <v>350</v>
      </c>
      <c r="I79" s="20" t="s">
        <v>350</v>
      </c>
      <c r="J79" s="4">
        <v>0</v>
      </c>
      <c r="K79" s="20" t="s">
        <v>350</v>
      </c>
    </row>
    <row r="80" spans="1:11" x14ac:dyDescent="0.3">
      <c r="A80" s="16" t="s">
        <v>375</v>
      </c>
      <c r="B80" t="s">
        <v>195</v>
      </c>
      <c r="C80" s="25">
        <v>0</v>
      </c>
      <c r="D80" s="4">
        <v>0</v>
      </c>
      <c r="E80" s="25">
        <v>0</v>
      </c>
      <c r="F80" s="4">
        <v>0</v>
      </c>
      <c r="G80" s="20" t="s">
        <v>350</v>
      </c>
      <c r="H80" s="5" t="s">
        <v>350</v>
      </c>
      <c r="I80" s="20" t="s">
        <v>350</v>
      </c>
      <c r="J80" s="4">
        <v>0</v>
      </c>
      <c r="K80" s="20" t="s">
        <v>350</v>
      </c>
    </row>
    <row r="81" spans="1:11" x14ac:dyDescent="0.3">
      <c r="A81" s="16" t="s">
        <v>375</v>
      </c>
      <c r="B81" t="s">
        <v>196</v>
      </c>
      <c r="C81" s="25" t="s">
        <v>231</v>
      </c>
      <c r="D81" s="4">
        <v>0</v>
      </c>
      <c r="E81" s="25">
        <v>0</v>
      </c>
      <c r="F81" s="4" t="s">
        <v>231</v>
      </c>
      <c r="G81" s="20">
        <v>0</v>
      </c>
      <c r="H81" s="5">
        <v>0</v>
      </c>
      <c r="I81" s="20" t="s">
        <v>231</v>
      </c>
      <c r="J81" s="4">
        <v>0</v>
      </c>
      <c r="K81" s="20">
        <v>0</v>
      </c>
    </row>
    <row r="82" spans="1:11" x14ac:dyDescent="0.3">
      <c r="A82" s="16" t="s">
        <v>375</v>
      </c>
      <c r="B82" t="s">
        <v>197</v>
      </c>
      <c r="C82" s="25">
        <v>30</v>
      </c>
      <c r="D82" s="4">
        <v>15</v>
      </c>
      <c r="E82" s="25" t="s">
        <v>231</v>
      </c>
      <c r="F82" s="4">
        <v>15</v>
      </c>
      <c r="G82" s="20">
        <v>0.52</v>
      </c>
      <c r="H82" s="5" t="s">
        <v>231</v>
      </c>
      <c r="I82" s="20" t="s">
        <v>231</v>
      </c>
      <c r="J82" s="4" t="s">
        <v>231</v>
      </c>
      <c r="K82" s="20" t="s">
        <v>231</v>
      </c>
    </row>
    <row r="83" spans="1:11" x14ac:dyDescent="0.3">
      <c r="A83" s="16" t="s">
        <v>375</v>
      </c>
      <c r="B83" t="s">
        <v>198</v>
      </c>
      <c r="C83" s="25">
        <v>265</v>
      </c>
      <c r="D83" s="4">
        <v>35</v>
      </c>
      <c r="E83" s="25">
        <v>5</v>
      </c>
      <c r="F83" s="4">
        <v>225</v>
      </c>
      <c r="G83" s="20">
        <v>0.13</v>
      </c>
      <c r="H83" s="5">
        <v>0.02</v>
      </c>
      <c r="I83" s="20">
        <v>0.85</v>
      </c>
      <c r="J83" s="4">
        <v>40</v>
      </c>
      <c r="K83" s="20">
        <v>0.18</v>
      </c>
    </row>
    <row r="84" spans="1:11" x14ac:dyDescent="0.3">
      <c r="A84" s="16" t="s">
        <v>375</v>
      </c>
      <c r="B84" t="s">
        <v>199</v>
      </c>
      <c r="C84" s="25">
        <v>465</v>
      </c>
      <c r="D84" s="4">
        <v>85</v>
      </c>
      <c r="E84" s="25">
        <v>20</v>
      </c>
      <c r="F84" s="4">
        <v>355</v>
      </c>
      <c r="G84" s="20">
        <v>0.19</v>
      </c>
      <c r="H84" s="5">
        <v>0.05</v>
      </c>
      <c r="I84" s="20">
        <v>0.77</v>
      </c>
      <c r="J84" s="4">
        <v>60</v>
      </c>
      <c r="K84" s="20">
        <v>0.16</v>
      </c>
    </row>
    <row r="85" spans="1:11" x14ac:dyDescent="0.3">
      <c r="A85" s="16" t="s">
        <v>375</v>
      </c>
      <c r="B85" t="s">
        <v>200</v>
      </c>
      <c r="C85" s="25">
        <v>1080</v>
      </c>
      <c r="D85" s="4">
        <v>255</v>
      </c>
      <c r="E85" s="25">
        <v>35</v>
      </c>
      <c r="F85" s="4">
        <v>790</v>
      </c>
      <c r="G85" s="20">
        <v>0.23</v>
      </c>
      <c r="H85" s="5">
        <v>0.03</v>
      </c>
      <c r="I85" s="20">
        <v>0.73</v>
      </c>
      <c r="J85" s="4">
        <v>105</v>
      </c>
      <c r="K85" s="20">
        <v>0.13</v>
      </c>
    </row>
    <row r="86" spans="1:11" x14ac:dyDescent="0.3">
      <c r="A86" s="16" t="s">
        <v>375</v>
      </c>
      <c r="B86" t="s">
        <v>201</v>
      </c>
      <c r="C86" s="25">
        <v>5770</v>
      </c>
      <c r="D86" s="4">
        <v>1995</v>
      </c>
      <c r="E86" s="25">
        <v>245</v>
      </c>
      <c r="F86" s="4">
        <v>3525</v>
      </c>
      <c r="G86" s="20">
        <v>0.35</v>
      </c>
      <c r="H86" s="5">
        <v>0.04</v>
      </c>
      <c r="I86" s="20">
        <v>0.61</v>
      </c>
      <c r="J86" s="4">
        <v>470</v>
      </c>
      <c r="K86" s="20">
        <v>0.12</v>
      </c>
    </row>
    <row r="87" spans="1:11" x14ac:dyDescent="0.3">
      <c r="A87" s="16" t="s">
        <v>375</v>
      </c>
      <c r="B87" t="s">
        <v>202</v>
      </c>
      <c r="C87" s="25">
        <v>12025</v>
      </c>
      <c r="D87" s="4">
        <v>4435</v>
      </c>
      <c r="E87" s="25">
        <v>545</v>
      </c>
      <c r="F87" s="4">
        <v>7045</v>
      </c>
      <c r="G87" s="20">
        <v>0.37</v>
      </c>
      <c r="H87" s="5">
        <v>0.05</v>
      </c>
      <c r="I87" s="20">
        <v>0.59</v>
      </c>
      <c r="J87" s="4">
        <v>975</v>
      </c>
      <c r="K87" s="20">
        <v>0.13</v>
      </c>
    </row>
    <row r="88" spans="1:11" x14ac:dyDescent="0.3">
      <c r="A88" s="16" t="s">
        <v>375</v>
      </c>
      <c r="B88" t="s">
        <v>203</v>
      </c>
      <c r="C88" s="25">
        <v>17720</v>
      </c>
      <c r="D88" s="4">
        <v>6665</v>
      </c>
      <c r="E88" s="25">
        <v>815</v>
      </c>
      <c r="F88" s="4">
        <v>10240</v>
      </c>
      <c r="G88" s="20">
        <v>0.38</v>
      </c>
      <c r="H88" s="5">
        <v>0.05</v>
      </c>
      <c r="I88" s="20">
        <v>0.57999999999999996</v>
      </c>
      <c r="J88" s="4">
        <v>1400</v>
      </c>
      <c r="K88" s="20">
        <v>0.13</v>
      </c>
    </row>
    <row r="89" spans="1:11" x14ac:dyDescent="0.3">
      <c r="A89" s="16" t="s">
        <v>375</v>
      </c>
      <c r="B89" t="s">
        <v>204</v>
      </c>
      <c r="C89" s="25">
        <v>25285</v>
      </c>
      <c r="D89" s="4">
        <v>9515</v>
      </c>
      <c r="E89" s="25">
        <v>1140</v>
      </c>
      <c r="F89" s="4">
        <v>14625</v>
      </c>
      <c r="G89" s="20">
        <v>0.38</v>
      </c>
      <c r="H89" s="5">
        <v>0.05</v>
      </c>
      <c r="I89" s="20">
        <v>0.57999999999999996</v>
      </c>
      <c r="J89" s="4">
        <v>1990</v>
      </c>
      <c r="K89" s="20">
        <v>0.13</v>
      </c>
    </row>
    <row r="90" spans="1:11" ht="16.2" customHeight="1" x14ac:dyDescent="0.3">
      <c r="A90" s="16" t="s">
        <v>375</v>
      </c>
      <c r="B90" t="s">
        <v>205</v>
      </c>
      <c r="C90" s="25">
        <v>31110</v>
      </c>
      <c r="D90" s="4">
        <v>11695</v>
      </c>
      <c r="E90" s="25">
        <v>1395</v>
      </c>
      <c r="F90" s="4">
        <v>18015</v>
      </c>
      <c r="G90" s="20">
        <v>0.38</v>
      </c>
      <c r="H90" s="5">
        <v>0.04</v>
      </c>
      <c r="I90" s="20">
        <v>0.57999999999999996</v>
      </c>
      <c r="J90" s="4">
        <v>2450</v>
      </c>
      <c r="K90" s="20">
        <v>0.13</v>
      </c>
    </row>
    <row r="91" spans="1:11" x14ac:dyDescent="0.3">
      <c r="A91" s="16" t="s">
        <v>375</v>
      </c>
      <c r="B91" t="s">
        <v>206</v>
      </c>
      <c r="C91" s="25">
        <v>38225</v>
      </c>
      <c r="D91" s="4">
        <v>14205</v>
      </c>
      <c r="E91" s="25">
        <v>1705</v>
      </c>
      <c r="F91" s="4">
        <v>22310</v>
      </c>
      <c r="G91" s="20">
        <v>0.37</v>
      </c>
      <c r="H91" s="5">
        <v>0.04</v>
      </c>
      <c r="I91" s="20">
        <v>0.57999999999999996</v>
      </c>
      <c r="J91" s="4">
        <v>3035</v>
      </c>
      <c r="K91" s="20">
        <v>0.13</v>
      </c>
    </row>
    <row r="92" spans="1:11" x14ac:dyDescent="0.3">
      <c r="A92" s="16" t="s">
        <v>375</v>
      </c>
      <c r="B92" t="s">
        <v>207</v>
      </c>
      <c r="C92" s="25">
        <v>44740</v>
      </c>
      <c r="D92" s="4">
        <v>16460</v>
      </c>
      <c r="E92" s="25">
        <v>2000</v>
      </c>
      <c r="F92" s="4">
        <v>26280</v>
      </c>
      <c r="G92" s="20">
        <v>0.37</v>
      </c>
      <c r="H92" s="5">
        <v>0.04</v>
      </c>
      <c r="I92" s="20">
        <v>0.59</v>
      </c>
      <c r="J92" s="4">
        <v>3620</v>
      </c>
      <c r="K92" s="20">
        <v>0.13</v>
      </c>
    </row>
    <row r="93" spans="1:11" x14ac:dyDescent="0.3">
      <c r="A93" s="16" t="s">
        <v>375</v>
      </c>
      <c r="B93" t="s">
        <v>208</v>
      </c>
      <c r="C93" s="25">
        <v>51315</v>
      </c>
      <c r="D93" s="4">
        <v>18915</v>
      </c>
      <c r="E93" s="25">
        <v>2275</v>
      </c>
      <c r="F93" s="4">
        <v>30120</v>
      </c>
      <c r="G93" s="20">
        <v>0.37</v>
      </c>
      <c r="H93" s="5">
        <v>0.04</v>
      </c>
      <c r="I93" s="20">
        <v>0.59</v>
      </c>
      <c r="J93" s="4">
        <v>4180</v>
      </c>
      <c r="K93" s="20">
        <v>0.13</v>
      </c>
    </row>
    <row r="94" spans="1:11" x14ac:dyDescent="0.3">
      <c r="A94" s="16" t="s">
        <v>375</v>
      </c>
      <c r="B94" t="s">
        <v>209</v>
      </c>
      <c r="C94" s="25">
        <v>57240</v>
      </c>
      <c r="D94" s="4">
        <v>20925</v>
      </c>
      <c r="E94" s="25">
        <v>2550</v>
      </c>
      <c r="F94" s="4">
        <v>33765</v>
      </c>
      <c r="G94" s="20">
        <v>0.37</v>
      </c>
      <c r="H94" s="5">
        <v>0.04</v>
      </c>
      <c r="I94" s="20">
        <v>0.59</v>
      </c>
      <c r="J94" s="4">
        <v>4675</v>
      </c>
      <c r="K94" s="20">
        <v>0.13</v>
      </c>
    </row>
    <row r="95" spans="1:11" x14ac:dyDescent="0.3">
      <c r="A95" s="16" t="s">
        <v>375</v>
      </c>
      <c r="B95" t="s">
        <v>210</v>
      </c>
      <c r="C95" s="25">
        <v>65990</v>
      </c>
      <c r="D95" s="4">
        <v>23365</v>
      </c>
      <c r="E95" s="25">
        <v>2870</v>
      </c>
      <c r="F95" s="4">
        <v>39750</v>
      </c>
      <c r="G95" s="20">
        <v>0.35</v>
      </c>
      <c r="H95" s="5">
        <v>0.04</v>
      </c>
      <c r="I95" s="20">
        <v>0.6</v>
      </c>
      <c r="J95" s="4">
        <v>5595</v>
      </c>
      <c r="K95" s="20">
        <v>0.13</v>
      </c>
    </row>
    <row r="96" spans="1:11" x14ac:dyDescent="0.3">
      <c r="A96" s="16" t="s">
        <v>375</v>
      </c>
      <c r="B96" t="s">
        <v>211</v>
      </c>
      <c r="C96" s="25">
        <v>74850</v>
      </c>
      <c r="D96" s="4">
        <v>26055</v>
      </c>
      <c r="E96" s="25">
        <v>3200</v>
      </c>
      <c r="F96" s="4">
        <v>45585</v>
      </c>
      <c r="G96" s="20">
        <v>0.35</v>
      </c>
      <c r="H96" s="5">
        <v>0.04</v>
      </c>
      <c r="I96" s="20">
        <v>0.61</v>
      </c>
      <c r="J96" s="4">
        <v>6460</v>
      </c>
      <c r="K96" s="20">
        <v>0.13</v>
      </c>
    </row>
    <row r="97" spans="1:11" x14ac:dyDescent="0.3">
      <c r="A97" s="16" t="s">
        <v>375</v>
      </c>
      <c r="B97" t="s">
        <v>212</v>
      </c>
      <c r="C97" s="25">
        <v>83110</v>
      </c>
      <c r="D97" s="4">
        <v>28425</v>
      </c>
      <c r="E97" s="25">
        <v>3470</v>
      </c>
      <c r="F97" s="4">
        <v>51205</v>
      </c>
      <c r="G97" s="20">
        <v>0.34</v>
      </c>
      <c r="H97" s="5">
        <v>0.04</v>
      </c>
      <c r="I97" s="20">
        <v>0.62</v>
      </c>
      <c r="J97" s="4">
        <v>7390</v>
      </c>
      <c r="K97" s="20">
        <v>0.14000000000000001</v>
      </c>
    </row>
    <row r="98" spans="1:11" x14ac:dyDescent="0.3">
      <c r="A98" s="16" t="s">
        <v>375</v>
      </c>
      <c r="B98" t="s">
        <v>213</v>
      </c>
      <c r="C98" s="25">
        <v>94060</v>
      </c>
      <c r="D98" s="4">
        <v>30925</v>
      </c>
      <c r="E98" s="25">
        <v>3825</v>
      </c>
      <c r="F98" s="4">
        <v>59305</v>
      </c>
      <c r="G98" s="20">
        <v>0.33</v>
      </c>
      <c r="H98" s="5">
        <v>0.04</v>
      </c>
      <c r="I98" s="20">
        <v>0.63</v>
      </c>
      <c r="J98" s="4">
        <v>8840</v>
      </c>
      <c r="K98" s="20">
        <v>0.14000000000000001</v>
      </c>
    </row>
    <row r="99" spans="1:11" x14ac:dyDescent="0.3">
      <c r="A99" s="16" t="s">
        <v>375</v>
      </c>
      <c r="B99" t="s">
        <v>214</v>
      </c>
      <c r="C99" s="25">
        <v>109555</v>
      </c>
      <c r="D99" s="4">
        <v>33915</v>
      </c>
      <c r="E99" s="25">
        <v>4220</v>
      </c>
      <c r="F99" s="4">
        <v>71410</v>
      </c>
      <c r="G99" s="20">
        <v>0.31</v>
      </c>
      <c r="H99" s="5">
        <v>0.04</v>
      </c>
      <c r="I99" s="20">
        <v>0.65</v>
      </c>
      <c r="J99" s="4">
        <v>11390</v>
      </c>
      <c r="K99" s="20">
        <v>0.15</v>
      </c>
    </row>
    <row r="100" spans="1:11" x14ac:dyDescent="0.3">
      <c r="A100" s="16" t="s">
        <v>375</v>
      </c>
      <c r="B100" t="s">
        <v>215</v>
      </c>
      <c r="C100" s="25">
        <v>123640</v>
      </c>
      <c r="D100" s="4">
        <v>36365</v>
      </c>
      <c r="E100" s="25">
        <v>4490</v>
      </c>
      <c r="F100" s="4">
        <v>82770</v>
      </c>
      <c r="G100" s="20">
        <v>0.28999999999999998</v>
      </c>
      <c r="H100" s="5">
        <v>0.04</v>
      </c>
      <c r="I100" s="20">
        <v>0.67</v>
      </c>
      <c r="J100" s="4">
        <v>14000</v>
      </c>
      <c r="K100" s="20">
        <v>0.16</v>
      </c>
    </row>
    <row r="101" spans="1:11" x14ac:dyDescent="0.3">
      <c r="A101" s="16" t="s">
        <v>375</v>
      </c>
      <c r="B101" t="s">
        <v>216</v>
      </c>
      <c r="C101" s="25">
        <v>138610</v>
      </c>
      <c r="D101" s="4">
        <v>38835</v>
      </c>
      <c r="E101" s="25">
        <v>4730</v>
      </c>
      <c r="F101" s="4">
        <v>95020</v>
      </c>
      <c r="G101" s="20">
        <v>0.28000000000000003</v>
      </c>
      <c r="H101" s="5">
        <v>0.03</v>
      </c>
      <c r="I101" s="20">
        <v>0.69</v>
      </c>
      <c r="J101" s="4">
        <v>17210</v>
      </c>
      <c r="K101" s="20">
        <v>0.17</v>
      </c>
    </row>
    <row r="102" spans="1:11" x14ac:dyDescent="0.3">
      <c r="A102" s="16" t="s">
        <v>375</v>
      </c>
      <c r="B102" t="s">
        <v>217</v>
      </c>
      <c r="C102" s="25">
        <v>154380</v>
      </c>
      <c r="D102" s="4">
        <v>41085</v>
      </c>
      <c r="E102" s="25">
        <v>4975</v>
      </c>
      <c r="F102" s="4">
        <v>108290</v>
      </c>
      <c r="G102" s="20">
        <v>0.27</v>
      </c>
      <c r="H102" s="5">
        <v>0.03</v>
      </c>
      <c r="I102" s="20">
        <v>0.7</v>
      </c>
      <c r="J102" s="4">
        <v>20900</v>
      </c>
      <c r="K102" s="20">
        <v>0.18</v>
      </c>
    </row>
    <row r="103" spans="1:11" x14ac:dyDescent="0.3">
      <c r="A103" s="16" t="s">
        <v>375</v>
      </c>
      <c r="B103" t="s">
        <v>218</v>
      </c>
      <c r="C103" s="25">
        <v>169835</v>
      </c>
      <c r="D103" s="4">
        <v>43130</v>
      </c>
      <c r="E103" s="25">
        <v>5135</v>
      </c>
      <c r="F103" s="4">
        <v>121540</v>
      </c>
      <c r="G103" s="20">
        <v>0.25</v>
      </c>
      <c r="H103" s="5">
        <v>0.03</v>
      </c>
      <c r="I103" s="20">
        <v>0.72</v>
      </c>
      <c r="J103" s="4">
        <v>24825</v>
      </c>
      <c r="K103" s="20">
        <v>0.2</v>
      </c>
    </row>
    <row r="104" spans="1:11" x14ac:dyDescent="0.3">
      <c r="A104" s="16" t="s">
        <v>375</v>
      </c>
      <c r="B104" t="s">
        <v>219</v>
      </c>
      <c r="C104" s="25">
        <v>183635</v>
      </c>
      <c r="D104" s="4">
        <v>45170</v>
      </c>
      <c r="E104" s="25">
        <v>5370</v>
      </c>
      <c r="F104" s="4">
        <v>133060</v>
      </c>
      <c r="G104" s="20">
        <v>0.25</v>
      </c>
      <c r="H104" s="5">
        <v>0.03</v>
      </c>
      <c r="I104" s="20">
        <v>0.72</v>
      </c>
      <c r="J104" s="4">
        <v>28130</v>
      </c>
      <c r="K104" s="20">
        <v>0.2</v>
      </c>
    </row>
    <row r="105" spans="1:11" x14ac:dyDescent="0.3">
      <c r="A105" s="16" t="s">
        <v>375</v>
      </c>
      <c r="B105" t="s">
        <v>220</v>
      </c>
      <c r="C105" s="25">
        <v>199670</v>
      </c>
      <c r="D105" s="4">
        <v>47850</v>
      </c>
      <c r="E105" s="25">
        <v>5625</v>
      </c>
      <c r="F105" s="4">
        <v>146145</v>
      </c>
      <c r="G105" s="20">
        <v>0.24</v>
      </c>
      <c r="H105" s="5">
        <v>0.03</v>
      </c>
      <c r="I105" s="20">
        <v>0.73</v>
      </c>
      <c r="J105" s="4">
        <v>31575</v>
      </c>
      <c r="K105" s="20">
        <v>0.21</v>
      </c>
    </row>
    <row r="106" spans="1:11" x14ac:dyDescent="0.3">
      <c r="A106" s="16" t="s">
        <v>375</v>
      </c>
      <c r="B106" t="s">
        <v>221</v>
      </c>
      <c r="C106" s="25">
        <v>214545</v>
      </c>
      <c r="D106" s="4">
        <v>50215</v>
      </c>
      <c r="E106" s="25">
        <v>5850</v>
      </c>
      <c r="F106" s="4">
        <v>158445</v>
      </c>
      <c r="G106" s="20">
        <v>0.23</v>
      </c>
      <c r="H106" s="5">
        <v>0.03</v>
      </c>
      <c r="I106" s="20">
        <v>0.74</v>
      </c>
      <c r="J106" s="4">
        <v>35260</v>
      </c>
      <c r="K106" s="20">
        <v>0.21</v>
      </c>
    </row>
    <row r="107" spans="1:11" x14ac:dyDescent="0.3">
      <c r="A107" s="16" t="s">
        <v>375</v>
      </c>
      <c r="B107" t="s">
        <v>222</v>
      </c>
      <c r="C107" s="25">
        <v>228695</v>
      </c>
      <c r="D107" s="4">
        <v>52735</v>
      </c>
      <c r="E107" s="25">
        <v>6120</v>
      </c>
      <c r="F107" s="4">
        <v>169800</v>
      </c>
      <c r="G107" s="20">
        <v>0.23</v>
      </c>
      <c r="H107" s="5">
        <v>0.03</v>
      </c>
      <c r="I107" s="20">
        <v>0.74</v>
      </c>
      <c r="J107" s="4">
        <v>38620</v>
      </c>
      <c r="K107" s="20">
        <v>0.22</v>
      </c>
    </row>
    <row r="108" spans="1:11" x14ac:dyDescent="0.3">
      <c r="A108" s="16" t="s">
        <v>375</v>
      </c>
      <c r="B108" t="s">
        <v>223</v>
      </c>
      <c r="C108" s="25">
        <v>244385</v>
      </c>
      <c r="D108" s="4">
        <v>55580</v>
      </c>
      <c r="E108" s="25">
        <v>6415</v>
      </c>
      <c r="F108" s="4">
        <v>182350</v>
      </c>
      <c r="G108" s="20">
        <v>0.23</v>
      </c>
      <c r="H108" s="5">
        <v>0.03</v>
      </c>
      <c r="I108" s="20">
        <v>0.75</v>
      </c>
      <c r="J108" s="4">
        <v>42415</v>
      </c>
      <c r="K108" s="20">
        <v>0.22</v>
      </c>
    </row>
    <row r="109" spans="1:11" x14ac:dyDescent="0.3">
      <c r="A109" s="16" t="s">
        <v>375</v>
      </c>
      <c r="B109" t="s">
        <v>224</v>
      </c>
      <c r="C109" s="25">
        <v>258430</v>
      </c>
      <c r="D109" s="4">
        <v>58445</v>
      </c>
      <c r="E109" s="25">
        <v>6740</v>
      </c>
      <c r="F109" s="4">
        <v>193195</v>
      </c>
      <c r="G109" s="20">
        <v>0.23</v>
      </c>
      <c r="H109" s="5">
        <v>0.03</v>
      </c>
      <c r="I109" s="20">
        <v>0.75</v>
      </c>
      <c r="J109" s="4">
        <v>45640</v>
      </c>
      <c r="K109" s="20">
        <v>0.23</v>
      </c>
    </row>
    <row r="110" spans="1:11" x14ac:dyDescent="0.3">
      <c r="A110" s="16" t="s">
        <v>375</v>
      </c>
      <c r="B110" t="s">
        <v>225</v>
      </c>
      <c r="C110" s="25">
        <v>273020</v>
      </c>
      <c r="D110" s="4">
        <v>61780</v>
      </c>
      <c r="E110" s="25">
        <v>7120</v>
      </c>
      <c r="F110" s="4">
        <v>204070</v>
      </c>
      <c r="G110" s="20">
        <v>0.23</v>
      </c>
      <c r="H110" s="5">
        <v>0.03</v>
      </c>
      <c r="I110" s="20">
        <v>0.75</v>
      </c>
      <c r="J110" s="4">
        <v>48460</v>
      </c>
      <c r="K110" s="20">
        <v>0.23</v>
      </c>
    </row>
    <row r="111" spans="1:11" x14ac:dyDescent="0.3">
      <c r="A111" s="37" t="s">
        <v>375</v>
      </c>
      <c r="B111" t="s">
        <v>226</v>
      </c>
      <c r="C111" s="39">
        <v>287960</v>
      </c>
      <c r="D111" s="4">
        <v>65165</v>
      </c>
      <c r="E111" s="39">
        <v>7520</v>
      </c>
      <c r="F111" s="4">
        <v>215195</v>
      </c>
      <c r="G111" s="38">
        <v>0.23</v>
      </c>
      <c r="H111" s="5">
        <v>0.03</v>
      </c>
      <c r="I111" s="38">
        <v>0.75</v>
      </c>
      <c r="J111" s="4">
        <v>51215</v>
      </c>
      <c r="K111" s="38">
        <v>0.23</v>
      </c>
    </row>
    <row r="112" spans="1:11" x14ac:dyDescent="0.3">
      <c r="A112" t="s">
        <v>22</v>
      </c>
      <c r="B112" t="s">
        <v>23</v>
      </c>
    </row>
    <row r="113" spans="1:2" x14ac:dyDescent="0.3">
      <c r="A113" t="s">
        <v>40</v>
      </c>
      <c r="B113" t="s">
        <v>41</v>
      </c>
    </row>
    <row r="114" spans="1:2" x14ac:dyDescent="0.3">
      <c r="A114" t="s">
        <v>78</v>
      </c>
      <c r="B114" t="s">
        <v>79</v>
      </c>
    </row>
    <row r="115" spans="1:2" x14ac:dyDescent="0.3">
      <c r="A115" t="s">
        <v>90</v>
      </c>
      <c r="B115" t="s">
        <v>91</v>
      </c>
    </row>
    <row r="116" spans="1:2" x14ac:dyDescent="0.3">
      <c r="A116" t="s">
        <v>98</v>
      </c>
      <c r="B116" t="s">
        <v>99</v>
      </c>
    </row>
    <row r="117" spans="1:2" x14ac:dyDescent="0.3">
      <c r="A117" t="s">
        <v>136</v>
      </c>
      <c r="B117" t="s">
        <v>137</v>
      </c>
    </row>
  </sheetData>
  <conditionalFormatting sqref="G1:I1048576 K1:K1048576">
    <cfRule type="dataBar" priority="1">
      <dataBar>
        <cfvo type="num" val="0"/>
        <cfvo type="num" val="1"/>
        <color theme="7" tint="0.39997558519241921"/>
      </dataBar>
      <extLst>
        <ext xmlns:x14="http://schemas.microsoft.com/office/spreadsheetml/2009/9/main" uri="{B025F937-C7B1-47D3-B67F-A62EFF666E3E}">
          <x14:id>{74C719A8-F600-4838-A2B3-2D3E8051AA68}</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4C719A8-F600-4838-A2B3-2D3E8051AA68}">
            <x14:dataBar minLength="0" maxLength="100" gradient="0">
              <x14:cfvo type="num">
                <xm:f>0</xm:f>
              </x14:cfvo>
              <x14:cfvo type="num">
                <xm:f>1</xm:f>
              </x14:cfvo>
              <x14:negativeFillColor rgb="FFFF0000"/>
              <x14:axisColor rgb="FF000000"/>
            </x14:dataBar>
          </x14:cfRule>
          <xm:sqref>G1:I1048576 K1:K1048576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117"/>
  <sheetViews>
    <sheetView showGridLines="0" zoomScale="70" zoomScaleNormal="70" workbookViewId="0"/>
  </sheetViews>
  <sheetFormatPr defaultColWidth="11.19921875" defaultRowHeight="15.6" x14ac:dyDescent="0.3"/>
  <cols>
    <col min="1" max="11" width="20.69921875" customWidth="1"/>
  </cols>
  <sheetData>
    <row r="1" spans="1:11" ht="19.8" x14ac:dyDescent="0.4">
      <c r="A1" s="2" t="s">
        <v>397</v>
      </c>
    </row>
    <row r="2" spans="1:11" x14ac:dyDescent="0.3">
      <c r="A2" t="s">
        <v>175</v>
      </c>
    </row>
    <row r="3" spans="1:11" x14ac:dyDescent="0.3">
      <c r="A3" t="s">
        <v>176</v>
      </c>
    </row>
    <row r="4" spans="1:11" x14ac:dyDescent="0.3">
      <c r="A4" t="s">
        <v>387</v>
      </c>
    </row>
    <row r="5" spans="1:11" x14ac:dyDescent="0.3">
      <c r="A5" t="s">
        <v>178</v>
      </c>
    </row>
    <row r="6" spans="1:11" ht="31.2" x14ac:dyDescent="0.3">
      <c r="A6" s="23" t="s">
        <v>362</v>
      </c>
      <c r="B6" s="3" t="s">
        <v>179</v>
      </c>
      <c r="C6" s="14" t="s">
        <v>388</v>
      </c>
      <c r="D6" s="3" t="s">
        <v>398</v>
      </c>
      <c r="E6" s="23" t="s">
        <v>399</v>
      </c>
      <c r="F6" s="3" t="s">
        <v>400</v>
      </c>
      <c r="G6" s="14" t="s">
        <v>401</v>
      </c>
      <c r="H6" s="3" t="s">
        <v>402</v>
      </c>
      <c r="I6" s="23" t="s">
        <v>403</v>
      </c>
      <c r="J6" s="3" t="s">
        <v>404</v>
      </c>
      <c r="K6" s="23" t="s">
        <v>405</v>
      </c>
    </row>
    <row r="7" spans="1:11" x14ac:dyDescent="0.3">
      <c r="A7" s="40" t="s">
        <v>373</v>
      </c>
      <c r="B7" t="s">
        <v>192</v>
      </c>
      <c r="C7" s="42">
        <v>5</v>
      </c>
      <c r="D7" s="4">
        <v>5</v>
      </c>
      <c r="E7" s="42" t="s">
        <v>231</v>
      </c>
      <c r="F7" s="4">
        <v>0</v>
      </c>
      <c r="G7" s="42">
        <v>0</v>
      </c>
      <c r="H7" s="5" t="s">
        <v>231</v>
      </c>
      <c r="I7" s="69" t="s">
        <v>231</v>
      </c>
      <c r="J7" s="5">
        <v>0</v>
      </c>
      <c r="K7" s="69">
        <v>0</v>
      </c>
    </row>
    <row r="8" spans="1:11" x14ac:dyDescent="0.3">
      <c r="A8" s="16" t="s">
        <v>373</v>
      </c>
      <c r="B8" t="s">
        <v>193</v>
      </c>
      <c r="C8" s="25">
        <v>25</v>
      </c>
      <c r="D8" s="4">
        <v>20</v>
      </c>
      <c r="E8" s="25" t="s">
        <v>231</v>
      </c>
      <c r="F8" s="4">
        <v>0</v>
      </c>
      <c r="G8" s="25" t="s">
        <v>231</v>
      </c>
      <c r="H8" s="5" t="s">
        <v>231</v>
      </c>
      <c r="I8" s="20" t="s">
        <v>231</v>
      </c>
      <c r="J8" s="5">
        <v>0</v>
      </c>
      <c r="K8" s="20" t="s">
        <v>231</v>
      </c>
    </row>
    <row r="9" spans="1:11" x14ac:dyDescent="0.3">
      <c r="A9" s="16" t="s">
        <v>373</v>
      </c>
      <c r="B9" t="s">
        <v>194</v>
      </c>
      <c r="C9" s="25">
        <v>85</v>
      </c>
      <c r="D9" s="4">
        <v>70</v>
      </c>
      <c r="E9" s="25">
        <v>10</v>
      </c>
      <c r="F9" s="4">
        <v>0</v>
      </c>
      <c r="G9" s="25">
        <v>5</v>
      </c>
      <c r="H9" s="5">
        <v>0.81</v>
      </c>
      <c r="I9" s="20">
        <v>0.13</v>
      </c>
      <c r="J9" s="5">
        <v>0</v>
      </c>
      <c r="K9" s="20">
        <v>0.06</v>
      </c>
    </row>
    <row r="10" spans="1:11" x14ac:dyDescent="0.3">
      <c r="A10" s="16" t="s">
        <v>373</v>
      </c>
      <c r="B10" t="s">
        <v>195</v>
      </c>
      <c r="C10" s="25">
        <v>230</v>
      </c>
      <c r="D10" s="4">
        <v>160</v>
      </c>
      <c r="E10" s="25">
        <v>50</v>
      </c>
      <c r="F10" s="4">
        <v>0</v>
      </c>
      <c r="G10" s="25">
        <v>20</v>
      </c>
      <c r="H10" s="5">
        <v>0.69</v>
      </c>
      <c r="I10" s="20">
        <v>0.23</v>
      </c>
      <c r="J10" s="5">
        <v>0</v>
      </c>
      <c r="K10" s="20">
        <v>0.08</v>
      </c>
    </row>
    <row r="11" spans="1:11" x14ac:dyDescent="0.3">
      <c r="A11" s="16" t="s">
        <v>373</v>
      </c>
      <c r="B11" t="s">
        <v>196</v>
      </c>
      <c r="C11" s="25">
        <v>515</v>
      </c>
      <c r="D11" s="4">
        <v>345</v>
      </c>
      <c r="E11" s="25">
        <v>130</v>
      </c>
      <c r="F11" s="4">
        <v>0</v>
      </c>
      <c r="G11" s="25">
        <v>35</v>
      </c>
      <c r="H11" s="5">
        <v>0.67</v>
      </c>
      <c r="I11" s="20">
        <v>0.26</v>
      </c>
      <c r="J11" s="5">
        <v>0</v>
      </c>
      <c r="K11" s="20">
        <v>7.0000000000000007E-2</v>
      </c>
    </row>
    <row r="12" spans="1:11" x14ac:dyDescent="0.3">
      <c r="A12" s="16" t="s">
        <v>373</v>
      </c>
      <c r="B12" t="s">
        <v>197</v>
      </c>
      <c r="C12" s="25">
        <v>1195</v>
      </c>
      <c r="D12" s="4">
        <v>780</v>
      </c>
      <c r="E12" s="25">
        <v>325</v>
      </c>
      <c r="F12" s="4">
        <v>0</v>
      </c>
      <c r="G12" s="25">
        <v>90</v>
      </c>
      <c r="H12" s="5">
        <v>0.65</v>
      </c>
      <c r="I12" s="20">
        <v>0.27</v>
      </c>
      <c r="J12" s="5">
        <v>0</v>
      </c>
      <c r="K12" s="20">
        <v>0.08</v>
      </c>
    </row>
    <row r="13" spans="1:11" x14ac:dyDescent="0.3">
      <c r="A13" s="16" t="s">
        <v>373</v>
      </c>
      <c r="B13" t="s">
        <v>198</v>
      </c>
      <c r="C13" s="25">
        <v>2355</v>
      </c>
      <c r="D13" s="4">
        <v>1620</v>
      </c>
      <c r="E13" s="25">
        <v>580</v>
      </c>
      <c r="F13" s="4">
        <v>0</v>
      </c>
      <c r="G13" s="25">
        <v>160</v>
      </c>
      <c r="H13" s="5">
        <v>0.69</v>
      </c>
      <c r="I13" s="20">
        <v>0.25</v>
      </c>
      <c r="J13" s="5">
        <v>0</v>
      </c>
      <c r="K13" s="20">
        <v>7.0000000000000007E-2</v>
      </c>
    </row>
    <row r="14" spans="1:11" x14ac:dyDescent="0.3">
      <c r="A14" s="16" t="s">
        <v>373</v>
      </c>
      <c r="B14" t="s">
        <v>199</v>
      </c>
      <c r="C14" s="25">
        <v>3915</v>
      </c>
      <c r="D14" s="4">
        <v>2550</v>
      </c>
      <c r="E14" s="25">
        <v>1100</v>
      </c>
      <c r="F14" s="4" t="s">
        <v>231</v>
      </c>
      <c r="G14" s="25">
        <v>265</v>
      </c>
      <c r="H14" s="5">
        <v>0.65</v>
      </c>
      <c r="I14" s="20">
        <v>0.28000000000000003</v>
      </c>
      <c r="J14" s="5" t="s">
        <v>231</v>
      </c>
      <c r="K14" s="20" t="s">
        <v>231</v>
      </c>
    </row>
    <row r="15" spans="1:11" x14ac:dyDescent="0.3">
      <c r="A15" s="16" t="s">
        <v>373</v>
      </c>
      <c r="B15" t="s">
        <v>200</v>
      </c>
      <c r="C15" s="25">
        <v>6805</v>
      </c>
      <c r="D15" s="4">
        <v>4215</v>
      </c>
      <c r="E15" s="25">
        <v>2125</v>
      </c>
      <c r="F15" s="4" t="s">
        <v>231</v>
      </c>
      <c r="G15" s="25">
        <v>465</v>
      </c>
      <c r="H15" s="5">
        <v>0.62</v>
      </c>
      <c r="I15" s="20">
        <v>0.31</v>
      </c>
      <c r="J15" s="5" t="s">
        <v>231</v>
      </c>
      <c r="K15" s="20" t="s">
        <v>231</v>
      </c>
    </row>
    <row r="16" spans="1:11" x14ac:dyDescent="0.3">
      <c r="A16" s="16" t="s">
        <v>373</v>
      </c>
      <c r="B16" t="s">
        <v>201</v>
      </c>
      <c r="C16" s="25">
        <v>14115</v>
      </c>
      <c r="D16" s="4">
        <v>7390</v>
      </c>
      <c r="E16" s="25">
        <v>5800</v>
      </c>
      <c r="F16" s="4">
        <v>20</v>
      </c>
      <c r="G16" s="25">
        <v>905</v>
      </c>
      <c r="H16" s="5">
        <v>0.52</v>
      </c>
      <c r="I16" s="20">
        <v>0.41</v>
      </c>
      <c r="J16" s="5">
        <v>0</v>
      </c>
      <c r="K16" s="20">
        <v>0.06</v>
      </c>
    </row>
    <row r="17" spans="1:11" x14ac:dyDescent="0.3">
      <c r="A17" s="16" t="s">
        <v>373</v>
      </c>
      <c r="B17" t="s">
        <v>202</v>
      </c>
      <c r="C17" s="25">
        <v>23680</v>
      </c>
      <c r="D17" s="4">
        <v>11340</v>
      </c>
      <c r="E17" s="25">
        <v>10775</v>
      </c>
      <c r="F17" s="4">
        <v>75</v>
      </c>
      <c r="G17" s="25">
        <v>1495</v>
      </c>
      <c r="H17" s="5">
        <v>0.48</v>
      </c>
      <c r="I17" s="20">
        <v>0.46</v>
      </c>
      <c r="J17" s="5">
        <v>0</v>
      </c>
      <c r="K17" s="20">
        <v>0.06</v>
      </c>
    </row>
    <row r="18" spans="1:11" x14ac:dyDescent="0.3">
      <c r="A18" s="16" t="s">
        <v>373</v>
      </c>
      <c r="B18" t="s">
        <v>203</v>
      </c>
      <c r="C18" s="25">
        <v>33320</v>
      </c>
      <c r="D18" s="4">
        <v>15230</v>
      </c>
      <c r="E18" s="25">
        <v>15880</v>
      </c>
      <c r="F18" s="4">
        <v>115</v>
      </c>
      <c r="G18" s="25">
        <v>2100</v>
      </c>
      <c r="H18" s="5">
        <v>0.46</v>
      </c>
      <c r="I18" s="20">
        <v>0.48</v>
      </c>
      <c r="J18" s="5">
        <v>0</v>
      </c>
      <c r="K18" s="20">
        <v>0.06</v>
      </c>
    </row>
    <row r="19" spans="1:11" x14ac:dyDescent="0.3">
      <c r="A19" s="16" t="s">
        <v>373</v>
      </c>
      <c r="B19" t="s">
        <v>204</v>
      </c>
      <c r="C19" s="25">
        <v>45835</v>
      </c>
      <c r="D19" s="4">
        <v>20180</v>
      </c>
      <c r="E19" s="25">
        <v>22665</v>
      </c>
      <c r="F19" s="4">
        <v>155</v>
      </c>
      <c r="G19" s="25">
        <v>2835</v>
      </c>
      <c r="H19" s="5">
        <v>0.44</v>
      </c>
      <c r="I19" s="20">
        <v>0.49</v>
      </c>
      <c r="J19" s="5">
        <v>0</v>
      </c>
      <c r="K19" s="20">
        <v>0.06</v>
      </c>
    </row>
    <row r="20" spans="1:11" x14ac:dyDescent="0.3">
      <c r="A20" s="16" t="s">
        <v>373</v>
      </c>
      <c r="B20" t="s">
        <v>205</v>
      </c>
      <c r="C20" s="25">
        <v>55595</v>
      </c>
      <c r="D20" s="4">
        <v>24115</v>
      </c>
      <c r="E20" s="25">
        <v>27835</v>
      </c>
      <c r="F20" s="4">
        <v>185</v>
      </c>
      <c r="G20" s="25">
        <v>3455</v>
      </c>
      <c r="H20" s="5">
        <v>0.43</v>
      </c>
      <c r="I20" s="20">
        <v>0.5</v>
      </c>
      <c r="J20" s="5">
        <v>0</v>
      </c>
      <c r="K20" s="20">
        <v>0.06</v>
      </c>
    </row>
    <row r="21" spans="1:11" x14ac:dyDescent="0.3">
      <c r="A21" s="16" t="s">
        <v>373</v>
      </c>
      <c r="B21" t="s">
        <v>206</v>
      </c>
      <c r="C21" s="25">
        <v>68035</v>
      </c>
      <c r="D21" s="4">
        <v>29030</v>
      </c>
      <c r="E21" s="25">
        <v>34540</v>
      </c>
      <c r="F21" s="4">
        <v>250</v>
      </c>
      <c r="G21" s="25">
        <v>4220</v>
      </c>
      <c r="H21" s="5">
        <v>0.43</v>
      </c>
      <c r="I21" s="20">
        <v>0.51</v>
      </c>
      <c r="J21" s="5">
        <v>0</v>
      </c>
      <c r="K21" s="20">
        <v>0.06</v>
      </c>
    </row>
    <row r="22" spans="1:11" x14ac:dyDescent="0.3">
      <c r="A22" s="16" t="s">
        <v>373</v>
      </c>
      <c r="B22" t="s">
        <v>207</v>
      </c>
      <c r="C22" s="25">
        <v>81435</v>
      </c>
      <c r="D22" s="4">
        <v>34255</v>
      </c>
      <c r="E22" s="25">
        <v>41795</v>
      </c>
      <c r="F22" s="4">
        <v>275</v>
      </c>
      <c r="G22" s="25">
        <v>5115</v>
      </c>
      <c r="H22" s="5">
        <v>0.42</v>
      </c>
      <c r="I22" s="20">
        <v>0.51</v>
      </c>
      <c r="J22" s="5">
        <v>0</v>
      </c>
      <c r="K22" s="20">
        <v>0.06</v>
      </c>
    </row>
    <row r="23" spans="1:11" x14ac:dyDescent="0.3">
      <c r="A23" s="16" t="s">
        <v>373</v>
      </c>
      <c r="B23" t="s">
        <v>208</v>
      </c>
      <c r="C23" s="25">
        <v>93965</v>
      </c>
      <c r="D23" s="4">
        <v>39055</v>
      </c>
      <c r="E23" s="25">
        <v>48720</v>
      </c>
      <c r="F23" s="4">
        <v>310</v>
      </c>
      <c r="G23" s="25">
        <v>5880</v>
      </c>
      <c r="H23" s="5">
        <v>0.42</v>
      </c>
      <c r="I23" s="20">
        <v>0.52</v>
      </c>
      <c r="J23" s="5">
        <v>0</v>
      </c>
      <c r="K23" s="20">
        <v>0.06</v>
      </c>
    </row>
    <row r="24" spans="1:11" x14ac:dyDescent="0.3">
      <c r="A24" s="16" t="s">
        <v>373</v>
      </c>
      <c r="B24" t="s">
        <v>209</v>
      </c>
      <c r="C24" s="25">
        <v>107220</v>
      </c>
      <c r="D24" s="4">
        <v>44185</v>
      </c>
      <c r="E24" s="25">
        <v>55980</v>
      </c>
      <c r="F24" s="4">
        <v>360</v>
      </c>
      <c r="G24" s="25">
        <v>6695</v>
      </c>
      <c r="H24" s="5">
        <v>0.41</v>
      </c>
      <c r="I24" s="20">
        <v>0.52</v>
      </c>
      <c r="J24" s="5">
        <v>0</v>
      </c>
      <c r="K24" s="20">
        <v>0.06</v>
      </c>
    </row>
    <row r="25" spans="1:11" x14ac:dyDescent="0.3">
      <c r="A25" s="16" t="s">
        <v>373</v>
      </c>
      <c r="B25" t="s">
        <v>210</v>
      </c>
      <c r="C25" s="25">
        <v>122245</v>
      </c>
      <c r="D25" s="4">
        <v>50435</v>
      </c>
      <c r="E25" s="25">
        <v>63915</v>
      </c>
      <c r="F25" s="4">
        <v>410</v>
      </c>
      <c r="G25" s="25">
        <v>7485</v>
      </c>
      <c r="H25" s="5">
        <v>0.41</v>
      </c>
      <c r="I25" s="20">
        <v>0.52</v>
      </c>
      <c r="J25" s="5">
        <v>0</v>
      </c>
      <c r="K25" s="20">
        <v>0.06</v>
      </c>
    </row>
    <row r="26" spans="1:11" x14ac:dyDescent="0.3">
      <c r="A26" s="16" t="s">
        <v>373</v>
      </c>
      <c r="B26" t="s">
        <v>211</v>
      </c>
      <c r="C26" s="25">
        <v>137640</v>
      </c>
      <c r="D26" s="4">
        <v>56710</v>
      </c>
      <c r="E26" s="25">
        <v>72200</v>
      </c>
      <c r="F26" s="4">
        <v>435</v>
      </c>
      <c r="G26" s="25">
        <v>8295</v>
      </c>
      <c r="H26" s="5">
        <v>0.41</v>
      </c>
      <c r="I26" s="20">
        <v>0.52</v>
      </c>
      <c r="J26" s="5">
        <v>0</v>
      </c>
      <c r="K26" s="20">
        <v>0.06</v>
      </c>
    </row>
    <row r="27" spans="1:11" x14ac:dyDescent="0.3">
      <c r="A27" s="16" t="s">
        <v>373</v>
      </c>
      <c r="B27" t="s">
        <v>212</v>
      </c>
      <c r="C27" s="25">
        <v>153965</v>
      </c>
      <c r="D27" s="4">
        <v>63365</v>
      </c>
      <c r="E27" s="25">
        <v>81010</v>
      </c>
      <c r="F27" s="4">
        <v>460</v>
      </c>
      <c r="G27" s="25">
        <v>9130</v>
      </c>
      <c r="H27" s="5">
        <v>0.41</v>
      </c>
      <c r="I27" s="20">
        <v>0.53</v>
      </c>
      <c r="J27" s="5">
        <v>0</v>
      </c>
      <c r="K27" s="20">
        <v>0.06</v>
      </c>
    </row>
    <row r="28" spans="1:11" x14ac:dyDescent="0.3">
      <c r="A28" s="16" t="s">
        <v>373</v>
      </c>
      <c r="B28" t="s">
        <v>213</v>
      </c>
      <c r="C28" s="25">
        <v>170595</v>
      </c>
      <c r="D28" s="4">
        <v>70750</v>
      </c>
      <c r="E28" s="25">
        <v>89535</v>
      </c>
      <c r="F28" s="4">
        <v>465</v>
      </c>
      <c r="G28" s="25">
        <v>9840</v>
      </c>
      <c r="H28" s="5">
        <v>0.41</v>
      </c>
      <c r="I28" s="20">
        <v>0.52</v>
      </c>
      <c r="J28" s="5">
        <v>0</v>
      </c>
      <c r="K28" s="20">
        <v>0.06</v>
      </c>
    </row>
    <row r="29" spans="1:11" x14ac:dyDescent="0.3">
      <c r="A29" s="16" t="s">
        <v>373</v>
      </c>
      <c r="B29" t="s">
        <v>214</v>
      </c>
      <c r="C29" s="25">
        <v>192845</v>
      </c>
      <c r="D29" s="4">
        <v>81085</v>
      </c>
      <c r="E29" s="25">
        <v>100565</v>
      </c>
      <c r="F29" s="4">
        <v>480</v>
      </c>
      <c r="G29" s="25">
        <v>10715</v>
      </c>
      <c r="H29" s="5">
        <v>0.42</v>
      </c>
      <c r="I29" s="20">
        <v>0.52</v>
      </c>
      <c r="J29" s="5">
        <v>0</v>
      </c>
      <c r="K29" s="20">
        <v>0.06</v>
      </c>
    </row>
    <row r="30" spans="1:11" x14ac:dyDescent="0.3">
      <c r="A30" s="16" t="s">
        <v>373</v>
      </c>
      <c r="B30" t="s">
        <v>215</v>
      </c>
      <c r="C30" s="25">
        <v>213690</v>
      </c>
      <c r="D30" s="4">
        <v>91395</v>
      </c>
      <c r="E30" s="25">
        <v>110445</v>
      </c>
      <c r="F30" s="4">
        <v>455</v>
      </c>
      <c r="G30" s="25">
        <v>11395</v>
      </c>
      <c r="H30" s="5">
        <v>0.43</v>
      </c>
      <c r="I30" s="20">
        <v>0.52</v>
      </c>
      <c r="J30" s="5">
        <v>0</v>
      </c>
      <c r="K30" s="20">
        <v>0.05</v>
      </c>
    </row>
    <row r="31" spans="1:11" x14ac:dyDescent="0.3">
      <c r="A31" s="16" t="s">
        <v>373</v>
      </c>
      <c r="B31" t="s">
        <v>216</v>
      </c>
      <c r="C31" s="25">
        <v>234025</v>
      </c>
      <c r="D31" s="4">
        <v>102670</v>
      </c>
      <c r="E31" s="25">
        <v>119045</v>
      </c>
      <c r="F31" s="4">
        <v>370</v>
      </c>
      <c r="G31" s="25">
        <v>11940</v>
      </c>
      <c r="H31" s="5">
        <v>0.44</v>
      </c>
      <c r="I31" s="20">
        <v>0.51</v>
      </c>
      <c r="J31" s="5">
        <v>0</v>
      </c>
      <c r="K31" s="20">
        <v>0.05</v>
      </c>
    </row>
    <row r="32" spans="1:11" x14ac:dyDescent="0.3">
      <c r="A32" s="16" t="s">
        <v>373</v>
      </c>
      <c r="B32" t="s">
        <v>217</v>
      </c>
      <c r="C32" s="25">
        <v>254770</v>
      </c>
      <c r="D32" s="4">
        <v>114740</v>
      </c>
      <c r="E32" s="25">
        <v>127210</v>
      </c>
      <c r="F32" s="4">
        <v>365</v>
      </c>
      <c r="G32" s="25">
        <v>12460</v>
      </c>
      <c r="H32" s="5">
        <v>0.45</v>
      </c>
      <c r="I32" s="20">
        <v>0.5</v>
      </c>
      <c r="J32" s="5">
        <v>0</v>
      </c>
      <c r="K32" s="20">
        <v>0.05</v>
      </c>
    </row>
    <row r="33" spans="1:11" x14ac:dyDescent="0.3">
      <c r="A33" s="16" t="s">
        <v>373</v>
      </c>
      <c r="B33" t="s">
        <v>218</v>
      </c>
      <c r="C33" s="25">
        <v>275175</v>
      </c>
      <c r="D33" s="4">
        <v>127290</v>
      </c>
      <c r="E33" s="25">
        <v>134595</v>
      </c>
      <c r="F33" s="4">
        <v>375</v>
      </c>
      <c r="G33" s="25">
        <v>12915</v>
      </c>
      <c r="H33" s="5">
        <v>0.46</v>
      </c>
      <c r="I33" s="20">
        <v>0.49</v>
      </c>
      <c r="J33" s="5">
        <v>0</v>
      </c>
      <c r="K33" s="20">
        <v>0.05</v>
      </c>
    </row>
    <row r="34" spans="1:11" x14ac:dyDescent="0.3">
      <c r="A34" s="16" t="s">
        <v>373</v>
      </c>
      <c r="B34" t="s">
        <v>219</v>
      </c>
      <c r="C34" s="25">
        <v>293765</v>
      </c>
      <c r="D34" s="4">
        <v>137935</v>
      </c>
      <c r="E34" s="25">
        <v>142095</v>
      </c>
      <c r="F34" s="4">
        <v>355</v>
      </c>
      <c r="G34" s="25">
        <v>13380</v>
      </c>
      <c r="H34" s="5">
        <v>0.47</v>
      </c>
      <c r="I34" s="20">
        <v>0.48</v>
      </c>
      <c r="J34" s="5">
        <v>0</v>
      </c>
      <c r="K34" s="20">
        <v>0.05</v>
      </c>
    </row>
    <row r="35" spans="1:11" x14ac:dyDescent="0.3">
      <c r="A35" s="16" t="s">
        <v>373</v>
      </c>
      <c r="B35" t="s">
        <v>220</v>
      </c>
      <c r="C35" s="25">
        <v>314835</v>
      </c>
      <c r="D35" s="4">
        <v>149385</v>
      </c>
      <c r="E35" s="25">
        <v>151245</v>
      </c>
      <c r="F35" s="4">
        <v>355</v>
      </c>
      <c r="G35" s="25">
        <v>13850</v>
      </c>
      <c r="H35" s="5">
        <v>0.47</v>
      </c>
      <c r="I35" s="20">
        <v>0.48</v>
      </c>
      <c r="J35" s="5">
        <v>0</v>
      </c>
      <c r="K35" s="20">
        <v>0.04</v>
      </c>
    </row>
    <row r="36" spans="1:11" x14ac:dyDescent="0.3">
      <c r="A36" s="16" t="s">
        <v>373</v>
      </c>
      <c r="B36" t="s">
        <v>221</v>
      </c>
      <c r="C36" s="25">
        <v>334800</v>
      </c>
      <c r="D36" s="4">
        <v>161095</v>
      </c>
      <c r="E36" s="25">
        <v>159130</v>
      </c>
      <c r="F36" s="4">
        <v>335</v>
      </c>
      <c r="G36" s="25">
        <v>14240</v>
      </c>
      <c r="H36" s="5">
        <v>0.48</v>
      </c>
      <c r="I36" s="20">
        <v>0.48</v>
      </c>
      <c r="J36" s="5">
        <v>0</v>
      </c>
      <c r="K36" s="20">
        <v>0.04</v>
      </c>
    </row>
    <row r="37" spans="1:11" x14ac:dyDescent="0.3">
      <c r="A37" s="16" t="s">
        <v>373</v>
      </c>
      <c r="B37" t="s">
        <v>222</v>
      </c>
      <c r="C37" s="25">
        <v>353830</v>
      </c>
      <c r="D37" s="4">
        <v>171300</v>
      </c>
      <c r="E37" s="25">
        <v>167435</v>
      </c>
      <c r="F37" s="4">
        <v>330</v>
      </c>
      <c r="G37" s="25">
        <v>14765</v>
      </c>
      <c r="H37" s="5">
        <v>0.48</v>
      </c>
      <c r="I37" s="20">
        <v>0.47</v>
      </c>
      <c r="J37" s="5">
        <v>0</v>
      </c>
      <c r="K37" s="20">
        <v>0.04</v>
      </c>
    </row>
    <row r="38" spans="1:11" x14ac:dyDescent="0.3">
      <c r="A38" s="16" t="s">
        <v>373</v>
      </c>
      <c r="B38" t="s">
        <v>223</v>
      </c>
      <c r="C38" s="25">
        <v>374905</v>
      </c>
      <c r="D38" s="4">
        <v>182420</v>
      </c>
      <c r="E38" s="25">
        <v>176870</v>
      </c>
      <c r="F38" s="4">
        <v>345</v>
      </c>
      <c r="G38" s="25">
        <v>15275</v>
      </c>
      <c r="H38" s="5">
        <v>0.49</v>
      </c>
      <c r="I38" s="20">
        <v>0.47</v>
      </c>
      <c r="J38" s="5">
        <v>0</v>
      </c>
      <c r="K38" s="20">
        <v>0.04</v>
      </c>
    </row>
    <row r="39" spans="1:11" x14ac:dyDescent="0.3">
      <c r="A39" s="16" t="s">
        <v>373</v>
      </c>
      <c r="B39" t="s">
        <v>224</v>
      </c>
      <c r="C39" s="25">
        <v>394390</v>
      </c>
      <c r="D39" s="4">
        <v>191975</v>
      </c>
      <c r="E39" s="25">
        <v>186155</v>
      </c>
      <c r="F39" s="4">
        <v>355</v>
      </c>
      <c r="G39" s="25">
        <v>15900</v>
      </c>
      <c r="H39" s="5">
        <v>0.49</v>
      </c>
      <c r="I39" s="20">
        <v>0.47</v>
      </c>
      <c r="J39" s="5">
        <v>0</v>
      </c>
      <c r="K39" s="20">
        <v>0.04</v>
      </c>
    </row>
    <row r="40" spans="1:11" x14ac:dyDescent="0.3">
      <c r="A40" s="16" t="s">
        <v>373</v>
      </c>
      <c r="B40" t="s">
        <v>225</v>
      </c>
      <c r="C40" s="25">
        <v>413685</v>
      </c>
      <c r="D40" s="4">
        <v>201115</v>
      </c>
      <c r="E40" s="25">
        <v>195705</v>
      </c>
      <c r="F40" s="4">
        <v>365</v>
      </c>
      <c r="G40" s="25">
        <v>16500</v>
      </c>
      <c r="H40" s="5">
        <v>0.49</v>
      </c>
      <c r="I40" s="20">
        <v>0.47</v>
      </c>
      <c r="J40" s="5">
        <v>0</v>
      </c>
      <c r="K40" s="20">
        <v>0.04</v>
      </c>
    </row>
    <row r="41" spans="1:11" x14ac:dyDescent="0.3">
      <c r="A41" s="16" t="s">
        <v>373</v>
      </c>
      <c r="B41" t="s">
        <v>226</v>
      </c>
      <c r="C41" s="25">
        <v>433050</v>
      </c>
      <c r="D41" s="4">
        <v>210090</v>
      </c>
      <c r="E41" s="25">
        <v>205400</v>
      </c>
      <c r="F41" s="4">
        <v>385</v>
      </c>
      <c r="G41" s="25">
        <v>17175</v>
      </c>
      <c r="H41" s="5">
        <v>0.49</v>
      </c>
      <c r="I41" s="20">
        <v>0.47</v>
      </c>
      <c r="J41" s="5">
        <v>0</v>
      </c>
      <c r="K41" s="20">
        <v>0.04</v>
      </c>
    </row>
    <row r="42" spans="1:11" x14ac:dyDescent="0.3">
      <c r="A42" s="40" t="s">
        <v>374</v>
      </c>
      <c r="B42" s="70" t="s">
        <v>192</v>
      </c>
      <c r="C42" s="42">
        <v>5</v>
      </c>
      <c r="D42" s="41">
        <v>5</v>
      </c>
      <c r="E42" s="42" t="s">
        <v>231</v>
      </c>
      <c r="F42" s="41">
        <v>0</v>
      </c>
      <c r="G42" s="42">
        <v>0</v>
      </c>
      <c r="H42" s="71" t="s">
        <v>231</v>
      </c>
      <c r="I42" s="69" t="s">
        <v>231</v>
      </c>
      <c r="J42" s="71">
        <v>0</v>
      </c>
      <c r="K42" s="69">
        <v>0</v>
      </c>
    </row>
    <row r="43" spans="1:11" x14ac:dyDescent="0.3">
      <c r="A43" s="16" t="s">
        <v>374</v>
      </c>
      <c r="B43" t="s">
        <v>193</v>
      </c>
      <c r="C43" s="25">
        <v>25</v>
      </c>
      <c r="D43" s="4">
        <v>20</v>
      </c>
      <c r="E43" s="25" t="s">
        <v>231</v>
      </c>
      <c r="F43" s="4">
        <v>0</v>
      </c>
      <c r="G43" s="25" t="s">
        <v>231</v>
      </c>
      <c r="H43" s="5" t="s">
        <v>231</v>
      </c>
      <c r="I43" s="20" t="s">
        <v>231</v>
      </c>
      <c r="J43" s="5">
        <v>0</v>
      </c>
      <c r="K43" s="20" t="s">
        <v>231</v>
      </c>
    </row>
    <row r="44" spans="1:11" x14ac:dyDescent="0.3">
      <c r="A44" s="16" t="s">
        <v>374</v>
      </c>
      <c r="B44" t="s">
        <v>194</v>
      </c>
      <c r="C44" s="25">
        <v>85</v>
      </c>
      <c r="D44" s="4">
        <v>70</v>
      </c>
      <c r="E44" s="25">
        <v>10</v>
      </c>
      <c r="F44" s="4">
        <v>0</v>
      </c>
      <c r="G44" s="25">
        <v>5</v>
      </c>
      <c r="H44" s="5">
        <v>0.81</v>
      </c>
      <c r="I44" s="20">
        <v>0.13</v>
      </c>
      <c r="J44" s="5">
        <v>0</v>
      </c>
      <c r="K44" s="20">
        <v>0.06</v>
      </c>
    </row>
    <row r="45" spans="1:11" x14ac:dyDescent="0.3">
      <c r="A45" s="16" t="s">
        <v>374</v>
      </c>
      <c r="B45" t="s">
        <v>195</v>
      </c>
      <c r="C45" s="25">
        <v>230</v>
      </c>
      <c r="D45" s="4">
        <v>160</v>
      </c>
      <c r="E45" s="25">
        <v>50</v>
      </c>
      <c r="F45" s="4">
        <v>0</v>
      </c>
      <c r="G45" s="25">
        <v>20</v>
      </c>
      <c r="H45" s="5">
        <v>0.69</v>
      </c>
      <c r="I45" s="20">
        <v>0.23</v>
      </c>
      <c r="J45" s="5">
        <v>0</v>
      </c>
      <c r="K45" s="20">
        <v>0.08</v>
      </c>
    </row>
    <row r="46" spans="1:11" x14ac:dyDescent="0.3">
      <c r="A46" s="16" t="s">
        <v>374</v>
      </c>
      <c r="B46" t="s">
        <v>196</v>
      </c>
      <c r="C46" s="25">
        <v>510</v>
      </c>
      <c r="D46" s="4">
        <v>345</v>
      </c>
      <c r="E46" s="25">
        <v>130</v>
      </c>
      <c r="F46" s="4">
        <v>0</v>
      </c>
      <c r="G46" s="25">
        <v>35</v>
      </c>
      <c r="H46" s="5">
        <v>0.67</v>
      </c>
      <c r="I46" s="20">
        <v>0.26</v>
      </c>
      <c r="J46" s="5">
        <v>0</v>
      </c>
      <c r="K46" s="20">
        <v>7.0000000000000007E-2</v>
      </c>
    </row>
    <row r="47" spans="1:11" x14ac:dyDescent="0.3">
      <c r="A47" s="16" t="s">
        <v>374</v>
      </c>
      <c r="B47" t="s">
        <v>197</v>
      </c>
      <c r="C47" s="25">
        <v>1165</v>
      </c>
      <c r="D47" s="4">
        <v>770</v>
      </c>
      <c r="E47" s="25">
        <v>305</v>
      </c>
      <c r="F47" s="4">
        <v>0</v>
      </c>
      <c r="G47" s="25">
        <v>90</v>
      </c>
      <c r="H47" s="5">
        <v>0.66</v>
      </c>
      <c r="I47" s="20">
        <v>0.26</v>
      </c>
      <c r="J47" s="5">
        <v>0</v>
      </c>
      <c r="K47" s="20">
        <v>0.08</v>
      </c>
    </row>
    <row r="48" spans="1:11" x14ac:dyDescent="0.3">
      <c r="A48" s="16" t="s">
        <v>374</v>
      </c>
      <c r="B48" t="s">
        <v>198</v>
      </c>
      <c r="C48" s="25">
        <v>2090</v>
      </c>
      <c r="D48" s="4">
        <v>1400</v>
      </c>
      <c r="E48" s="25">
        <v>535</v>
      </c>
      <c r="F48" s="4">
        <v>0</v>
      </c>
      <c r="G48" s="25">
        <v>155</v>
      </c>
      <c r="H48" s="5">
        <v>0.67</v>
      </c>
      <c r="I48" s="20">
        <v>0.26</v>
      </c>
      <c r="J48" s="5">
        <v>0</v>
      </c>
      <c r="K48" s="20">
        <v>7.0000000000000007E-2</v>
      </c>
    </row>
    <row r="49" spans="1:11" x14ac:dyDescent="0.3">
      <c r="A49" s="16" t="s">
        <v>374</v>
      </c>
      <c r="B49" t="s">
        <v>199</v>
      </c>
      <c r="C49" s="25">
        <v>3450</v>
      </c>
      <c r="D49" s="4">
        <v>2235</v>
      </c>
      <c r="E49" s="25">
        <v>970</v>
      </c>
      <c r="F49" s="4">
        <v>0</v>
      </c>
      <c r="G49" s="25">
        <v>245</v>
      </c>
      <c r="H49" s="5">
        <v>0.65</v>
      </c>
      <c r="I49" s="20">
        <v>0.28000000000000003</v>
      </c>
      <c r="J49" s="5">
        <v>0</v>
      </c>
      <c r="K49" s="20">
        <v>7.0000000000000007E-2</v>
      </c>
    </row>
    <row r="50" spans="1:11" x14ac:dyDescent="0.3">
      <c r="A50" s="16" t="s">
        <v>374</v>
      </c>
      <c r="B50" t="s">
        <v>200</v>
      </c>
      <c r="C50" s="25">
        <v>5730</v>
      </c>
      <c r="D50" s="4">
        <v>3545</v>
      </c>
      <c r="E50" s="25">
        <v>1755</v>
      </c>
      <c r="F50" s="4">
        <v>0</v>
      </c>
      <c r="G50" s="25">
        <v>425</v>
      </c>
      <c r="H50" s="5">
        <v>0.62</v>
      </c>
      <c r="I50" s="20">
        <v>0.31</v>
      </c>
      <c r="J50" s="5">
        <v>0</v>
      </c>
      <c r="K50" s="20">
        <v>7.0000000000000007E-2</v>
      </c>
    </row>
    <row r="51" spans="1:11" x14ac:dyDescent="0.3">
      <c r="A51" s="16" t="s">
        <v>374</v>
      </c>
      <c r="B51" t="s">
        <v>201</v>
      </c>
      <c r="C51" s="25">
        <v>8345</v>
      </c>
      <c r="D51" s="4">
        <v>5005</v>
      </c>
      <c r="E51" s="25">
        <v>2685</v>
      </c>
      <c r="F51" s="4">
        <v>0</v>
      </c>
      <c r="G51" s="25">
        <v>655</v>
      </c>
      <c r="H51" s="5">
        <v>0.6</v>
      </c>
      <c r="I51" s="20">
        <v>0.32</v>
      </c>
      <c r="J51" s="5">
        <v>0</v>
      </c>
      <c r="K51" s="20">
        <v>0.08</v>
      </c>
    </row>
    <row r="52" spans="1:11" x14ac:dyDescent="0.3">
      <c r="A52" s="16" t="s">
        <v>374</v>
      </c>
      <c r="B52" t="s">
        <v>202</v>
      </c>
      <c r="C52" s="25">
        <v>11655</v>
      </c>
      <c r="D52" s="4">
        <v>6770</v>
      </c>
      <c r="E52" s="25">
        <v>3935</v>
      </c>
      <c r="F52" s="4">
        <v>0</v>
      </c>
      <c r="G52" s="25">
        <v>945</v>
      </c>
      <c r="H52" s="5">
        <v>0.57999999999999996</v>
      </c>
      <c r="I52" s="20">
        <v>0.34</v>
      </c>
      <c r="J52" s="5">
        <v>0</v>
      </c>
      <c r="K52" s="20">
        <v>0.08</v>
      </c>
    </row>
    <row r="53" spans="1:11" x14ac:dyDescent="0.3">
      <c r="A53" s="16" t="s">
        <v>374</v>
      </c>
      <c r="B53" t="s">
        <v>203</v>
      </c>
      <c r="C53" s="25">
        <v>15605</v>
      </c>
      <c r="D53" s="4">
        <v>8700</v>
      </c>
      <c r="E53" s="25">
        <v>5620</v>
      </c>
      <c r="F53" s="4">
        <v>0</v>
      </c>
      <c r="G53" s="25">
        <v>1280</v>
      </c>
      <c r="H53" s="5">
        <v>0.56000000000000005</v>
      </c>
      <c r="I53" s="20">
        <v>0.36</v>
      </c>
      <c r="J53" s="5">
        <v>0</v>
      </c>
      <c r="K53" s="20">
        <v>0.08</v>
      </c>
    </row>
    <row r="54" spans="1:11" x14ac:dyDescent="0.3">
      <c r="A54" s="16" t="s">
        <v>374</v>
      </c>
      <c r="B54" t="s">
        <v>204</v>
      </c>
      <c r="C54" s="25">
        <v>20555</v>
      </c>
      <c r="D54" s="4">
        <v>10985</v>
      </c>
      <c r="E54" s="25">
        <v>7880</v>
      </c>
      <c r="F54" s="4">
        <v>0</v>
      </c>
      <c r="G54" s="25">
        <v>1690</v>
      </c>
      <c r="H54" s="5">
        <v>0.53</v>
      </c>
      <c r="I54" s="20">
        <v>0.38</v>
      </c>
      <c r="J54" s="5">
        <v>0</v>
      </c>
      <c r="K54" s="20">
        <v>0.08</v>
      </c>
    </row>
    <row r="55" spans="1:11" x14ac:dyDescent="0.3">
      <c r="A55" s="16" t="s">
        <v>374</v>
      </c>
      <c r="B55" t="s">
        <v>205</v>
      </c>
      <c r="C55" s="25">
        <v>24485</v>
      </c>
      <c r="D55" s="4">
        <v>12730</v>
      </c>
      <c r="E55" s="25">
        <v>9700</v>
      </c>
      <c r="F55" s="4">
        <v>0</v>
      </c>
      <c r="G55" s="25">
        <v>2055</v>
      </c>
      <c r="H55" s="5">
        <v>0.52</v>
      </c>
      <c r="I55" s="20">
        <v>0.4</v>
      </c>
      <c r="J55" s="5">
        <v>0</v>
      </c>
      <c r="K55" s="20">
        <v>0.08</v>
      </c>
    </row>
    <row r="56" spans="1:11" x14ac:dyDescent="0.3">
      <c r="A56" s="16" t="s">
        <v>374</v>
      </c>
      <c r="B56" t="s">
        <v>206</v>
      </c>
      <c r="C56" s="25">
        <v>29815</v>
      </c>
      <c r="D56" s="4">
        <v>15040</v>
      </c>
      <c r="E56" s="25">
        <v>12260</v>
      </c>
      <c r="F56" s="4">
        <v>0</v>
      </c>
      <c r="G56" s="25">
        <v>2510</v>
      </c>
      <c r="H56" s="5">
        <v>0.5</v>
      </c>
      <c r="I56" s="20">
        <v>0.41</v>
      </c>
      <c r="J56" s="5">
        <v>0</v>
      </c>
      <c r="K56" s="20">
        <v>0.08</v>
      </c>
    </row>
    <row r="57" spans="1:11" x14ac:dyDescent="0.3">
      <c r="A57" s="16" t="s">
        <v>374</v>
      </c>
      <c r="B57" t="s">
        <v>207</v>
      </c>
      <c r="C57" s="25">
        <v>36695</v>
      </c>
      <c r="D57" s="4">
        <v>17850</v>
      </c>
      <c r="E57" s="25">
        <v>15735</v>
      </c>
      <c r="F57" s="4">
        <v>0</v>
      </c>
      <c r="G57" s="25">
        <v>3110</v>
      </c>
      <c r="H57" s="5">
        <v>0.49</v>
      </c>
      <c r="I57" s="20">
        <v>0.43</v>
      </c>
      <c r="J57" s="5">
        <v>0</v>
      </c>
      <c r="K57" s="20">
        <v>0.08</v>
      </c>
    </row>
    <row r="58" spans="1:11" x14ac:dyDescent="0.3">
      <c r="A58" s="16" t="s">
        <v>374</v>
      </c>
      <c r="B58" t="s">
        <v>208</v>
      </c>
      <c r="C58" s="25">
        <v>42650</v>
      </c>
      <c r="D58" s="4">
        <v>20235</v>
      </c>
      <c r="E58" s="25">
        <v>18820</v>
      </c>
      <c r="F58" s="4">
        <v>0</v>
      </c>
      <c r="G58" s="25">
        <v>3595</v>
      </c>
      <c r="H58" s="5">
        <v>0.47</v>
      </c>
      <c r="I58" s="20">
        <v>0.44</v>
      </c>
      <c r="J58" s="5">
        <v>0</v>
      </c>
      <c r="K58" s="20">
        <v>0.08</v>
      </c>
    </row>
    <row r="59" spans="1:11" x14ac:dyDescent="0.3">
      <c r="A59" s="16" t="s">
        <v>374</v>
      </c>
      <c r="B59" t="s">
        <v>209</v>
      </c>
      <c r="C59" s="25">
        <v>49975</v>
      </c>
      <c r="D59" s="4">
        <v>23060</v>
      </c>
      <c r="E59" s="25">
        <v>22770</v>
      </c>
      <c r="F59" s="4">
        <v>0</v>
      </c>
      <c r="G59" s="25">
        <v>4145</v>
      </c>
      <c r="H59" s="5">
        <v>0.46</v>
      </c>
      <c r="I59" s="20">
        <v>0.46</v>
      </c>
      <c r="J59" s="5">
        <v>0</v>
      </c>
      <c r="K59" s="20">
        <v>0.08</v>
      </c>
    </row>
    <row r="60" spans="1:11" x14ac:dyDescent="0.3">
      <c r="A60" s="16" t="s">
        <v>374</v>
      </c>
      <c r="B60" t="s">
        <v>210</v>
      </c>
      <c r="C60" s="25">
        <v>56255</v>
      </c>
      <c r="D60" s="4">
        <v>25440</v>
      </c>
      <c r="E60" s="25">
        <v>26205</v>
      </c>
      <c r="F60" s="4">
        <v>0</v>
      </c>
      <c r="G60" s="25">
        <v>4610</v>
      </c>
      <c r="H60" s="5">
        <v>0.45</v>
      </c>
      <c r="I60" s="20">
        <v>0.47</v>
      </c>
      <c r="J60" s="5">
        <v>0</v>
      </c>
      <c r="K60" s="20">
        <v>0.08</v>
      </c>
    </row>
    <row r="61" spans="1:11" x14ac:dyDescent="0.3">
      <c r="A61" s="16" t="s">
        <v>374</v>
      </c>
      <c r="B61" t="s">
        <v>211</v>
      </c>
      <c r="C61" s="25">
        <v>62790</v>
      </c>
      <c r="D61" s="4">
        <v>27910</v>
      </c>
      <c r="E61" s="25">
        <v>29795</v>
      </c>
      <c r="F61" s="4">
        <v>0</v>
      </c>
      <c r="G61" s="25">
        <v>5090</v>
      </c>
      <c r="H61" s="5">
        <v>0.44</v>
      </c>
      <c r="I61" s="20">
        <v>0.47</v>
      </c>
      <c r="J61" s="5">
        <v>0</v>
      </c>
      <c r="K61" s="20">
        <v>0.08</v>
      </c>
    </row>
    <row r="62" spans="1:11" x14ac:dyDescent="0.3">
      <c r="A62" s="16" t="s">
        <v>374</v>
      </c>
      <c r="B62" t="s">
        <v>212</v>
      </c>
      <c r="C62" s="25">
        <v>70855</v>
      </c>
      <c r="D62" s="4">
        <v>30815</v>
      </c>
      <c r="E62" s="25">
        <v>34385</v>
      </c>
      <c r="F62" s="4">
        <v>0</v>
      </c>
      <c r="G62" s="25">
        <v>5655</v>
      </c>
      <c r="H62" s="5">
        <v>0.43</v>
      </c>
      <c r="I62" s="20">
        <v>0.49</v>
      </c>
      <c r="J62" s="5">
        <v>0</v>
      </c>
      <c r="K62" s="20">
        <v>0.08</v>
      </c>
    </row>
    <row r="63" spans="1:11" x14ac:dyDescent="0.3">
      <c r="A63" s="16" t="s">
        <v>374</v>
      </c>
      <c r="B63" t="s">
        <v>213</v>
      </c>
      <c r="C63" s="25">
        <v>76535</v>
      </c>
      <c r="D63" s="4">
        <v>32795</v>
      </c>
      <c r="E63" s="25">
        <v>37730</v>
      </c>
      <c r="F63" s="4">
        <v>0</v>
      </c>
      <c r="G63" s="25">
        <v>6010</v>
      </c>
      <c r="H63" s="5">
        <v>0.43</v>
      </c>
      <c r="I63" s="20">
        <v>0.49</v>
      </c>
      <c r="J63" s="5">
        <v>0</v>
      </c>
      <c r="K63" s="20">
        <v>0.08</v>
      </c>
    </row>
    <row r="64" spans="1:11" x14ac:dyDescent="0.3">
      <c r="A64" s="16" t="s">
        <v>374</v>
      </c>
      <c r="B64" t="s">
        <v>214</v>
      </c>
      <c r="C64" s="25">
        <v>83290</v>
      </c>
      <c r="D64" s="4">
        <v>35030</v>
      </c>
      <c r="E64" s="25">
        <v>41775</v>
      </c>
      <c r="F64" s="4">
        <v>0</v>
      </c>
      <c r="G64" s="25">
        <v>6490</v>
      </c>
      <c r="H64" s="5">
        <v>0.42</v>
      </c>
      <c r="I64" s="20">
        <v>0.5</v>
      </c>
      <c r="J64" s="5">
        <v>0</v>
      </c>
      <c r="K64" s="20">
        <v>0.08</v>
      </c>
    </row>
    <row r="65" spans="1:11" x14ac:dyDescent="0.3">
      <c r="A65" s="16" t="s">
        <v>374</v>
      </c>
      <c r="B65" t="s">
        <v>215</v>
      </c>
      <c r="C65" s="25">
        <v>90050</v>
      </c>
      <c r="D65" s="4">
        <v>37275</v>
      </c>
      <c r="E65" s="25">
        <v>45885</v>
      </c>
      <c r="F65" s="4">
        <v>0</v>
      </c>
      <c r="G65" s="25">
        <v>6885</v>
      </c>
      <c r="H65" s="5">
        <v>0.41</v>
      </c>
      <c r="I65" s="20">
        <v>0.51</v>
      </c>
      <c r="J65" s="5">
        <v>0</v>
      </c>
      <c r="K65" s="20">
        <v>0.08</v>
      </c>
    </row>
    <row r="66" spans="1:11" x14ac:dyDescent="0.3">
      <c r="A66" s="16" t="s">
        <v>374</v>
      </c>
      <c r="B66" t="s">
        <v>216</v>
      </c>
      <c r="C66" s="25">
        <v>95415</v>
      </c>
      <c r="D66" s="4">
        <v>38980</v>
      </c>
      <c r="E66" s="25">
        <v>49250</v>
      </c>
      <c r="F66" s="4">
        <v>0</v>
      </c>
      <c r="G66" s="25">
        <v>7185</v>
      </c>
      <c r="H66" s="5">
        <v>0.41</v>
      </c>
      <c r="I66" s="20">
        <v>0.52</v>
      </c>
      <c r="J66" s="5">
        <v>0</v>
      </c>
      <c r="K66" s="20">
        <v>0.08</v>
      </c>
    </row>
    <row r="67" spans="1:11" x14ac:dyDescent="0.3">
      <c r="A67" s="16" t="s">
        <v>374</v>
      </c>
      <c r="B67" t="s">
        <v>217</v>
      </c>
      <c r="C67" s="25">
        <v>100395</v>
      </c>
      <c r="D67" s="4">
        <v>40550</v>
      </c>
      <c r="E67" s="25">
        <v>52390</v>
      </c>
      <c r="F67" s="4">
        <v>0</v>
      </c>
      <c r="G67" s="25">
        <v>7455</v>
      </c>
      <c r="H67" s="5">
        <v>0.4</v>
      </c>
      <c r="I67" s="20">
        <v>0.52</v>
      </c>
      <c r="J67" s="5">
        <v>0</v>
      </c>
      <c r="K67" s="20">
        <v>7.0000000000000007E-2</v>
      </c>
    </row>
    <row r="68" spans="1:11" x14ac:dyDescent="0.3">
      <c r="A68" s="16" t="s">
        <v>374</v>
      </c>
      <c r="B68" t="s">
        <v>218</v>
      </c>
      <c r="C68" s="25">
        <v>105345</v>
      </c>
      <c r="D68" s="4">
        <v>42185</v>
      </c>
      <c r="E68" s="25">
        <v>55410</v>
      </c>
      <c r="F68" s="4">
        <v>0</v>
      </c>
      <c r="G68" s="25">
        <v>7750</v>
      </c>
      <c r="H68" s="5">
        <v>0.4</v>
      </c>
      <c r="I68" s="20">
        <v>0.53</v>
      </c>
      <c r="J68" s="5">
        <v>0</v>
      </c>
      <c r="K68" s="20">
        <v>7.0000000000000007E-2</v>
      </c>
    </row>
    <row r="69" spans="1:11" x14ac:dyDescent="0.3">
      <c r="A69" s="16" t="s">
        <v>374</v>
      </c>
      <c r="B69" t="s">
        <v>219</v>
      </c>
      <c r="C69" s="25">
        <v>110135</v>
      </c>
      <c r="D69" s="4">
        <v>43765</v>
      </c>
      <c r="E69" s="25">
        <v>58390</v>
      </c>
      <c r="F69" s="4">
        <v>0</v>
      </c>
      <c r="G69" s="25">
        <v>7980</v>
      </c>
      <c r="H69" s="5">
        <v>0.4</v>
      </c>
      <c r="I69" s="20">
        <v>0.53</v>
      </c>
      <c r="J69" s="5">
        <v>0</v>
      </c>
      <c r="K69" s="20">
        <v>7.0000000000000007E-2</v>
      </c>
    </row>
    <row r="70" spans="1:11" x14ac:dyDescent="0.3">
      <c r="A70" s="16" t="s">
        <v>374</v>
      </c>
      <c r="B70" t="s">
        <v>220</v>
      </c>
      <c r="C70" s="25">
        <v>115165</v>
      </c>
      <c r="D70" s="4">
        <v>45505</v>
      </c>
      <c r="E70" s="25">
        <v>61485</v>
      </c>
      <c r="F70" s="4">
        <v>0</v>
      </c>
      <c r="G70" s="25">
        <v>8175</v>
      </c>
      <c r="H70" s="5">
        <v>0.4</v>
      </c>
      <c r="I70" s="20">
        <v>0.53</v>
      </c>
      <c r="J70" s="5">
        <v>0</v>
      </c>
      <c r="K70" s="20">
        <v>7.0000000000000007E-2</v>
      </c>
    </row>
    <row r="71" spans="1:11" x14ac:dyDescent="0.3">
      <c r="A71" s="16" t="s">
        <v>374</v>
      </c>
      <c r="B71" t="s">
        <v>221</v>
      </c>
      <c r="C71" s="25">
        <v>120255</v>
      </c>
      <c r="D71" s="4">
        <v>47225</v>
      </c>
      <c r="E71" s="25">
        <v>64675</v>
      </c>
      <c r="F71" s="4">
        <v>0</v>
      </c>
      <c r="G71" s="25">
        <v>8355</v>
      </c>
      <c r="H71" s="5">
        <v>0.39</v>
      </c>
      <c r="I71" s="20">
        <v>0.54</v>
      </c>
      <c r="J71" s="5">
        <v>0</v>
      </c>
      <c r="K71" s="20">
        <v>7.0000000000000007E-2</v>
      </c>
    </row>
    <row r="72" spans="1:11" x14ac:dyDescent="0.3">
      <c r="A72" s="16" t="s">
        <v>374</v>
      </c>
      <c r="B72" t="s">
        <v>222</v>
      </c>
      <c r="C72" s="25">
        <v>125135</v>
      </c>
      <c r="D72" s="4">
        <v>48745</v>
      </c>
      <c r="E72" s="25">
        <v>67790</v>
      </c>
      <c r="F72" s="4">
        <v>0</v>
      </c>
      <c r="G72" s="25">
        <v>8600</v>
      </c>
      <c r="H72" s="5">
        <v>0.39</v>
      </c>
      <c r="I72" s="20">
        <v>0.54</v>
      </c>
      <c r="J72" s="5">
        <v>0</v>
      </c>
      <c r="K72" s="20">
        <v>7.0000000000000007E-2</v>
      </c>
    </row>
    <row r="73" spans="1:11" x14ac:dyDescent="0.3">
      <c r="A73" s="16" t="s">
        <v>374</v>
      </c>
      <c r="B73" t="s">
        <v>223</v>
      </c>
      <c r="C73" s="25">
        <v>130520</v>
      </c>
      <c r="D73" s="4">
        <v>50510</v>
      </c>
      <c r="E73" s="25">
        <v>71190</v>
      </c>
      <c r="F73" s="4">
        <v>0</v>
      </c>
      <c r="G73" s="25">
        <v>8825</v>
      </c>
      <c r="H73" s="5">
        <v>0.39</v>
      </c>
      <c r="I73" s="20">
        <v>0.55000000000000004</v>
      </c>
      <c r="J73" s="5">
        <v>0</v>
      </c>
      <c r="K73" s="20">
        <v>7.0000000000000007E-2</v>
      </c>
    </row>
    <row r="74" spans="1:11" x14ac:dyDescent="0.3">
      <c r="A74" s="16" t="s">
        <v>374</v>
      </c>
      <c r="B74" t="s">
        <v>224</v>
      </c>
      <c r="C74" s="25">
        <v>135960</v>
      </c>
      <c r="D74" s="4">
        <v>52145</v>
      </c>
      <c r="E74" s="25">
        <v>74705</v>
      </c>
      <c r="F74" s="4">
        <v>0</v>
      </c>
      <c r="G74" s="25">
        <v>9110</v>
      </c>
      <c r="H74" s="5">
        <v>0.38</v>
      </c>
      <c r="I74" s="20">
        <v>0.55000000000000004</v>
      </c>
      <c r="J74" s="5">
        <v>0</v>
      </c>
      <c r="K74" s="20">
        <v>7.0000000000000007E-2</v>
      </c>
    </row>
    <row r="75" spans="1:11" x14ac:dyDescent="0.3">
      <c r="A75" s="16" t="s">
        <v>374</v>
      </c>
      <c r="B75" t="s">
        <v>225</v>
      </c>
      <c r="C75" s="25">
        <v>140665</v>
      </c>
      <c r="D75" s="4">
        <v>53645</v>
      </c>
      <c r="E75" s="25">
        <v>77695</v>
      </c>
      <c r="F75" s="4">
        <v>0</v>
      </c>
      <c r="G75" s="25">
        <v>9325</v>
      </c>
      <c r="H75" s="5">
        <v>0.38</v>
      </c>
      <c r="I75" s="20">
        <v>0.55000000000000004</v>
      </c>
      <c r="J75" s="5">
        <v>0</v>
      </c>
      <c r="K75" s="20">
        <v>7.0000000000000007E-2</v>
      </c>
    </row>
    <row r="76" spans="1:11" x14ac:dyDescent="0.3">
      <c r="A76" s="37" t="s">
        <v>374</v>
      </c>
      <c r="B76" s="72" t="s">
        <v>226</v>
      </c>
      <c r="C76" s="39">
        <v>145090</v>
      </c>
      <c r="D76" s="43">
        <v>54845</v>
      </c>
      <c r="E76" s="39">
        <v>80670</v>
      </c>
      <c r="F76" s="43">
        <v>0</v>
      </c>
      <c r="G76" s="39">
        <v>9575</v>
      </c>
      <c r="H76" s="73">
        <v>0.38</v>
      </c>
      <c r="I76" s="38">
        <v>0.56000000000000005</v>
      </c>
      <c r="J76" s="73">
        <v>0</v>
      </c>
      <c r="K76" s="38">
        <v>7.0000000000000007E-2</v>
      </c>
    </row>
    <row r="77" spans="1:11" x14ac:dyDescent="0.3">
      <c r="A77" s="16" t="s">
        <v>375</v>
      </c>
      <c r="B77" t="s">
        <v>192</v>
      </c>
      <c r="C77" s="25">
        <v>0</v>
      </c>
      <c r="D77" s="4">
        <v>0</v>
      </c>
      <c r="E77" s="25">
        <v>0</v>
      </c>
      <c r="F77" s="4">
        <v>0</v>
      </c>
      <c r="G77" s="25">
        <v>0</v>
      </c>
      <c r="H77" s="5" t="s">
        <v>350</v>
      </c>
      <c r="I77" s="20" t="s">
        <v>350</v>
      </c>
      <c r="J77" s="5" t="s">
        <v>350</v>
      </c>
      <c r="K77" s="20" t="s">
        <v>350</v>
      </c>
    </row>
    <row r="78" spans="1:11" x14ac:dyDescent="0.3">
      <c r="A78" s="16" t="s">
        <v>375</v>
      </c>
      <c r="B78" t="s">
        <v>193</v>
      </c>
      <c r="C78" s="25">
        <v>0</v>
      </c>
      <c r="D78" s="4">
        <v>0</v>
      </c>
      <c r="E78" s="25">
        <v>0</v>
      </c>
      <c r="F78" s="4">
        <v>0</v>
      </c>
      <c r="G78" s="25">
        <v>0</v>
      </c>
      <c r="H78" s="5" t="s">
        <v>350</v>
      </c>
      <c r="I78" s="20" t="s">
        <v>350</v>
      </c>
      <c r="J78" s="5" t="s">
        <v>350</v>
      </c>
      <c r="K78" s="20" t="s">
        <v>350</v>
      </c>
    </row>
    <row r="79" spans="1:11" x14ac:dyDescent="0.3">
      <c r="A79" s="16" t="s">
        <v>375</v>
      </c>
      <c r="B79" t="s">
        <v>194</v>
      </c>
      <c r="C79" s="25">
        <v>0</v>
      </c>
      <c r="D79" s="4">
        <v>0</v>
      </c>
      <c r="E79" s="25">
        <v>0</v>
      </c>
      <c r="F79" s="4">
        <v>0</v>
      </c>
      <c r="G79" s="25">
        <v>0</v>
      </c>
      <c r="H79" s="5" t="s">
        <v>350</v>
      </c>
      <c r="I79" s="20" t="s">
        <v>350</v>
      </c>
      <c r="J79" s="5" t="s">
        <v>350</v>
      </c>
      <c r="K79" s="20" t="s">
        <v>350</v>
      </c>
    </row>
    <row r="80" spans="1:11" x14ac:dyDescent="0.3">
      <c r="A80" s="16" t="s">
        <v>375</v>
      </c>
      <c r="B80" t="s">
        <v>195</v>
      </c>
      <c r="C80" s="25">
        <v>0</v>
      </c>
      <c r="D80" s="4">
        <v>0</v>
      </c>
      <c r="E80" s="25">
        <v>0</v>
      </c>
      <c r="F80" s="4">
        <v>0</v>
      </c>
      <c r="G80" s="25">
        <v>0</v>
      </c>
      <c r="H80" s="5" t="s">
        <v>350</v>
      </c>
      <c r="I80" s="20" t="s">
        <v>350</v>
      </c>
      <c r="J80" s="5" t="s">
        <v>350</v>
      </c>
      <c r="K80" s="20" t="s">
        <v>350</v>
      </c>
    </row>
    <row r="81" spans="1:11" x14ac:dyDescent="0.3">
      <c r="A81" s="16" t="s">
        <v>375</v>
      </c>
      <c r="B81" t="s">
        <v>196</v>
      </c>
      <c r="C81" s="25" t="s">
        <v>231</v>
      </c>
      <c r="D81" s="4" t="s">
        <v>231</v>
      </c>
      <c r="E81" s="25">
        <v>0</v>
      </c>
      <c r="F81" s="4">
        <v>0</v>
      </c>
      <c r="G81" s="25">
        <v>0</v>
      </c>
      <c r="H81" s="5" t="s">
        <v>231</v>
      </c>
      <c r="I81" s="20">
        <v>0</v>
      </c>
      <c r="J81" s="5">
        <v>0</v>
      </c>
      <c r="K81" s="20">
        <v>0</v>
      </c>
    </row>
    <row r="82" spans="1:11" x14ac:dyDescent="0.3">
      <c r="A82" s="16" t="s">
        <v>375</v>
      </c>
      <c r="B82" t="s">
        <v>197</v>
      </c>
      <c r="C82" s="25">
        <v>30</v>
      </c>
      <c r="D82" s="4">
        <v>10</v>
      </c>
      <c r="E82" s="25">
        <v>15</v>
      </c>
      <c r="F82" s="4">
        <v>0</v>
      </c>
      <c r="G82" s="25" t="s">
        <v>231</v>
      </c>
      <c r="H82" s="5" t="s">
        <v>231</v>
      </c>
      <c r="I82" s="20">
        <v>0.59</v>
      </c>
      <c r="J82" s="5">
        <v>0</v>
      </c>
      <c r="K82" s="20" t="s">
        <v>231</v>
      </c>
    </row>
    <row r="83" spans="1:11" x14ac:dyDescent="0.3">
      <c r="A83" s="16" t="s">
        <v>375</v>
      </c>
      <c r="B83" t="s">
        <v>198</v>
      </c>
      <c r="C83" s="25">
        <v>265</v>
      </c>
      <c r="D83" s="4">
        <v>220</v>
      </c>
      <c r="E83" s="25">
        <v>45</v>
      </c>
      <c r="F83" s="4">
        <v>0</v>
      </c>
      <c r="G83" s="25">
        <v>5</v>
      </c>
      <c r="H83" s="5">
        <v>0.82</v>
      </c>
      <c r="I83" s="20">
        <v>0.16</v>
      </c>
      <c r="J83" s="5">
        <v>0</v>
      </c>
      <c r="K83" s="20">
        <v>0.02</v>
      </c>
    </row>
    <row r="84" spans="1:11" x14ac:dyDescent="0.3">
      <c r="A84" s="16" t="s">
        <v>375</v>
      </c>
      <c r="B84" t="s">
        <v>199</v>
      </c>
      <c r="C84" s="25">
        <v>465</v>
      </c>
      <c r="D84" s="4">
        <v>315</v>
      </c>
      <c r="E84" s="25">
        <v>125</v>
      </c>
      <c r="F84" s="4" t="s">
        <v>231</v>
      </c>
      <c r="G84" s="25">
        <v>20</v>
      </c>
      <c r="H84" s="5">
        <v>0.68</v>
      </c>
      <c r="I84" s="20">
        <v>0.27</v>
      </c>
      <c r="J84" s="5" t="s">
        <v>231</v>
      </c>
      <c r="K84" s="20" t="s">
        <v>231</v>
      </c>
    </row>
    <row r="85" spans="1:11" x14ac:dyDescent="0.3">
      <c r="A85" s="16" t="s">
        <v>375</v>
      </c>
      <c r="B85" t="s">
        <v>200</v>
      </c>
      <c r="C85" s="25">
        <v>1080</v>
      </c>
      <c r="D85" s="4">
        <v>670</v>
      </c>
      <c r="E85" s="25">
        <v>370</v>
      </c>
      <c r="F85" s="4" t="s">
        <v>231</v>
      </c>
      <c r="G85" s="25">
        <v>35</v>
      </c>
      <c r="H85" s="5">
        <v>0.62</v>
      </c>
      <c r="I85" s="20">
        <v>0.34</v>
      </c>
      <c r="J85" s="5" t="s">
        <v>231</v>
      </c>
      <c r="K85" s="20" t="s">
        <v>231</v>
      </c>
    </row>
    <row r="86" spans="1:11" x14ac:dyDescent="0.3">
      <c r="A86" s="16" t="s">
        <v>375</v>
      </c>
      <c r="B86" t="s">
        <v>201</v>
      </c>
      <c r="C86" s="25">
        <v>5770</v>
      </c>
      <c r="D86" s="4">
        <v>2385</v>
      </c>
      <c r="E86" s="25">
        <v>3115</v>
      </c>
      <c r="F86" s="4">
        <v>20</v>
      </c>
      <c r="G86" s="25">
        <v>250</v>
      </c>
      <c r="H86" s="5">
        <v>0.41</v>
      </c>
      <c r="I86" s="20">
        <v>0.54</v>
      </c>
      <c r="J86" s="5">
        <v>0</v>
      </c>
      <c r="K86" s="20">
        <v>0.04</v>
      </c>
    </row>
    <row r="87" spans="1:11" x14ac:dyDescent="0.3">
      <c r="A87" s="16" t="s">
        <v>375</v>
      </c>
      <c r="B87" t="s">
        <v>202</v>
      </c>
      <c r="C87" s="25">
        <v>12025</v>
      </c>
      <c r="D87" s="4">
        <v>4570</v>
      </c>
      <c r="E87" s="25">
        <v>6840</v>
      </c>
      <c r="F87" s="4">
        <v>75</v>
      </c>
      <c r="G87" s="25">
        <v>545</v>
      </c>
      <c r="H87" s="5">
        <v>0.38</v>
      </c>
      <c r="I87" s="20">
        <v>0.56999999999999995</v>
      </c>
      <c r="J87" s="5">
        <v>0.01</v>
      </c>
      <c r="K87" s="20">
        <v>0.05</v>
      </c>
    </row>
    <row r="88" spans="1:11" x14ac:dyDescent="0.3">
      <c r="A88" s="16" t="s">
        <v>375</v>
      </c>
      <c r="B88" t="s">
        <v>203</v>
      </c>
      <c r="C88" s="25">
        <v>17720</v>
      </c>
      <c r="D88" s="4">
        <v>6530</v>
      </c>
      <c r="E88" s="25">
        <v>10260</v>
      </c>
      <c r="F88" s="4">
        <v>115</v>
      </c>
      <c r="G88" s="25">
        <v>815</v>
      </c>
      <c r="H88" s="5">
        <v>0.37</v>
      </c>
      <c r="I88" s="20">
        <v>0.57999999999999996</v>
      </c>
      <c r="J88" s="5">
        <v>0.01</v>
      </c>
      <c r="K88" s="20">
        <v>0.05</v>
      </c>
    </row>
    <row r="89" spans="1:11" x14ac:dyDescent="0.3">
      <c r="A89" s="16" t="s">
        <v>375</v>
      </c>
      <c r="B89" t="s">
        <v>204</v>
      </c>
      <c r="C89" s="25">
        <v>25285</v>
      </c>
      <c r="D89" s="4">
        <v>9195</v>
      </c>
      <c r="E89" s="25">
        <v>14785</v>
      </c>
      <c r="F89" s="4">
        <v>155</v>
      </c>
      <c r="G89" s="25">
        <v>1145</v>
      </c>
      <c r="H89" s="5">
        <v>0.36</v>
      </c>
      <c r="I89" s="20">
        <v>0.57999999999999996</v>
      </c>
      <c r="J89" s="5">
        <v>0.01</v>
      </c>
      <c r="K89" s="20">
        <v>0.05</v>
      </c>
    </row>
    <row r="90" spans="1:11" x14ac:dyDescent="0.3">
      <c r="A90" s="16" t="s">
        <v>375</v>
      </c>
      <c r="B90" t="s">
        <v>205</v>
      </c>
      <c r="C90" s="25">
        <v>31110</v>
      </c>
      <c r="D90" s="4">
        <v>11390</v>
      </c>
      <c r="E90" s="25">
        <v>18140</v>
      </c>
      <c r="F90" s="4">
        <v>185</v>
      </c>
      <c r="G90" s="25">
        <v>1400</v>
      </c>
      <c r="H90" s="5">
        <v>0.37</v>
      </c>
      <c r="I90" s="20">
        <v>0.57999999999999996</v>
      </c>
      <c r="J90" s="5">
        <v>0.01</v>
      </c>
      <c r="K90" s="20">
        <v>0.04</v>
      </c>
    </row>
    <row r="91" spans="1:11" x14ac:dyDescent="0.3">
      <c r="A91" s="16" t="s">
        <v>375</v>
      </c>
      <c r="B91" t="s">
        <v>206</v>
      </c>
      <c r="C91" s="25">
        <v>38225</v>
      </c>
      <c r="D91" s="4">
        <v>13985</v>
      </c>
      <c r="E91" s="25">
        <v>22280</v>
      </c>
      <c r="F91" s="4">
        <v>250</v>
      </c>
      <c r="G91" s="25">
        <v>1710</v>
      </c>
      <c r="H91" s="5">
        <v>0.37</v>
      </c>
      <c r="I91" s="20">
        <v>0.57999999999999996</v>
      </c>
      <c r="J91" s="5">
        <v>0.01</v>
      </c>
      <c r="K91" s="20">
        <v>0.04</v>
      </c>
    </row>
    <row r="92" spans="1:11" x14ac:dyDescent="0.3">
      <c r="A92" s="16" t="s">
        <v>375</v>
      </c>
      <c r="B92" t="s">
        <v>207</v>
      </c>
      <c r="C92" s="25">
        <v>44740</v>
      </c>
      <c r="D92" s="4">
        <v>16400</v>
      </c>
      <c r="E92" s="25">
        <v>26060</v>
      </c>
      <c r="F92" s="4">
        <v>275</v>
      </c>
      <c r="G92" s="25">
        <v>2005</v>
      </c>
      <c r="H92" s="5">
        <v>0.37</v>
      </c>
      <c r="I92" s="20">
        <v>0.57999999999999996</v>
      </c>
      <c r="J92" s="5">
        <v>0.01</v>
      </c>
      <c r="K92" s="20">
        <v>0.04</v>
      </c>
    </row>
    <row r="93" spans="1:11" x14ac:dyDescent="0.3">
      <c r="A93" s="16" t="s">
        <v>375</v>
      </c>
      <c r="B93" t="s">
        <v>208</v>
      </c>
      <c r="C93" s="25">
        <v>51315</v>
      </c>
      <c r="D93" s="4">
        <v>18820</v>
      </c>
      <c r="E93" s="25">
        <v>29900</v>
      </c>
      <c r="F93" s="4">
        <v>310</v>
      </c>
      <c r="G93" s="25">
        <v>2280</v>
      </c>
      <c r="H93" s="5">
        <v>0.37</v>
      </c>
      <c r="I93" s="20">
        <v>0.57999999999999996</v>
      </c>
      <c r="J93" s="5">
        <v>0.01</v>
      </c>
      <c r="K93" s="20">
        <v>0.04</v>
      </c>
    </row>
    <row r="94" spans="1:11" x14ac:dyDescent="0.3">
      <c r="A94" s="16" t="s">
        <v>375</v>
      </c>
      <c r="B94" t="s">
        <v>209</v>
      </c>
      <c r="C94" s="25">
        <v>57240</v>
      </c>
      <c r="D94" s="4">
        <v>21120</v>
      </c>
      <c r="E94" s="25">
        <v>33210</v>
      </c>
      <c r="F94" s="4">
        <v>360</v>
      </c>
      <c r="G94" s="25">
        <v>2550</v>
      </c>
      <c r="H94" s="5">
        <v>0.37</v>
      </c>
      <c r="I94" s="20">
        <v>0.57999999999999996</v>
      </c>
      <c r="J94" s="5">
        <v>0.01</v>
      </c>
      <c r="K94" s="20">
        <v>0.04</v>
      </c>
    </row>
    <row r="95" spans="1:11" x14ac:dyDescent="0.3">
      <c r="A95" s="16" t="s">
        <v>375</v>
      </c>
      <c r="B95" t="s">
        <v>210</v>
      </c>
      <c r="C95" s="25">
        <v>65990</v>
      </c>
      <c r="D95" s="4">
        <v>24995</v>
      </c>
      <c r="E95" s="25">
        <v>37710</v>
      </c>
      <c r="F95" s="4">
        <v>410</v>
      </c>
      <c r="G95" s="25">
        <v>2875</v>
      </c>
      <c r="H95" s="5">
        <v>0.38</v>
      </c>
      <c r="I95" s="20">
        <v>0.56999999999999995</v>
      </c>
      <c r="J95" s="5">
        <v>0.01</v>
      </c>
      <c r="K95" s="20">
        <v>0.04</v>
      </c>
    </row>
    <row r="96" spans="1:11" x14ac:dyDescent="0.3">
      <c r="A96" s="16" t="s">
        <v>375</v>
      </c>
      <c r="B96" t="s">
        <v>211</v>
      </c>
      <c r="C96" s="25">
        <v>74850</v>
      </c>
      <c r="D96" s="4">
        <v>28800</v>
      </c>
      <c r="E96" s="25">
        <v>42405</v>
      </c>
      <c r="F96" s="4">
        <v>435</v>
      </c>
      <c r="G96" s="25">
        <v>3210</v>
      </c>
      <c r="H96" s="5">
        <v>0.38</v>
      </c>
      <c r="I96" s="20">
        <v>0.56999999999999995</v>
      </c>
      <c r="J96" s="5">
        <v>0.01</v>
      </c>
      <c r="K96" s="20">
        <v>0.04</v>
      </c>
    </row>
    <row r="97" spans="1:11" x14ac:dyDescent="0.3">
      <c r="A97" s="16" t="s">
        <v>375</v>
      </c>
      <c r="B97" t="s">
        <v>212</v>
      </c>
      <c r="C97" s="25">
        <v>83110</v>
      </c>
      <c r="D97" s="4">
        <v>32545</v>
      </c>
      <c r="E97" s="25">
        <v>46625</v>
      </c>
      <c r="F97" s="4">
        <v>460</v>
      </c>
      <c r="G97" s="25">
        <v>3480</v>
      </c>
      <c r="H97" s="5">
        <v>0.39</v>
      </c>
      <c r="I97" s="20">
        <v>0.56000000000000005</v>
      </c>
      <c r="J97" s="5">
        <v>0.01</v>
      </c>
      <c r="K97" s="20">
        <v>0.04</v>
      </c>
    </row>
    <row r="98" spans="1:11" x14ac:dyDescent="0.3">
      <c r="A98" s="16" t="s">
        <v>375</v>
      </c>
      <c r="B98" t="s">
        <v>213</v>
      </c>
      <c r="C98" s="25">
        <v>94060</v>
      </c>
      <c r="D98" s="4">
        <v>37955</v>
      </c>
      <c r="E98" s="25">
        <v>51810</v>
      </c>
      <c r="F98" s="4">
        <v>465</v>
      </c>
      <c r="G98" s="25">
        <v>3830</v>
      </c>
      <c r="H98" s="5">
        <v>0.4</v>
      </c>
      <c r="I98" s="20">
        <v>0.55000000000000004</v>
      </c>
      <c r="J98" s="5">
        <v>0</v>
      </c>
      <c r="K98" s="20">
        <v>0.04</v>
      </c>
    </row>
    <row r="99" spans="1:11" x14ac:dyDescent="0.3">
      <c r="A99" s="16" t="s">
        <v>375</v>
      </c>
      <c r="B99" t="s">
        <v>214</v>
      </c>
      <c r="C99" s="25">
        <v>109555</v>
      </c>
      <c r="D99" s="4">
        <v>46055</v>
      </c>
      <c r="E99" s="25">
        <v>58795</v>
      </c>
      <c r="F99" s="4">
        <v>480</v>
      </c>
      <c r="G99" s="25">
        <v>4225</v>
      </c>
      <c r="H99" s="5">
        <v>0.42</v>
      </c>
      <c r="I99" s="20">
        <v>0.54</v>
      </c>
      <c r="J99" s="5">
        <v>0</v>
      </c>
      <c r="K99" s="20">
        <v>0.04</v>
      </c>
    </row>
    <row r="100" spans="1:11" x14ac:dyDescent="0.3">
      <c r="A100" s="16" t="s">
        <v>375</v>
      </c>
      <c r="B100" t="s">
        <v>215</v>
      </c>
      <c r="C100" s="25">
        <v>123640</v>
      </c>
      <c r="D100" s="4">
        <v>54120</v>
      </c>
      <c r="E100" s="25">
        <v>64555</v>
      </c>
      <c r="F100" s="4">
        <v>455</v>
      </c>
      <c r="G100" s="25">
        <v>4505</v>
      </c>
      <c r="H100" s="5">
        <v>0.44</v>
      </c>
      <c r="I100" s="20">
        <v>0.52</v>
      </c>
      <c r="J100" s="5">
        <v>0</v>
      </c>
      <c r="K100" s="20">
        <v>0.04</v>
      </c>
    </row>
    <row r="101" spans="1:11" x14ac:dyDescent="0.3">
      <c r="A101" s="16" t="s">
        <v>375</v>
      </c>
      <c r="B101" t="s">
        <v>216</v>
      </c>
      <c r="C101" s="25">
        <v>138610</v>
      </c>
      <c r="D101" s="4">
        <v>63690</v>
      </c>
      <c r="E101" s="25">
        <v>69795</v>
      </c>
      <c r="F101" s="4">
        <v>370</v>
      </c>
      <c r="G101" s="25">
        <v>4755</v>
      </c>
      <c r="H101" s="5">
        <v>0.46</v>
      </c>
      <c r="I101" s="20">
        <v>0.5</v>
      </c>
      <c r="J101" s="5">
        <v>0</v>
      </c>
      <c r="K101" s="20">
        <v>0.03</v>
      </c>
    </row>
    <row r="102" spans="1:11" x14ac:dyDescent="0.3">
      <c r="A102" s="16" t="s">
        <v>375</v>
      </c>
      <c r="B102" t="s">
        <v>217</v>
      </c>
      <c r="C102" s="25">
        <v>154380</v>
      </c>
      <c r="D102" s="4">
        <v>74190</v>
      </c>
      <c r="E102" s="25">
        <v>74820</v>
      </c>
      <c r="F102" s="4">
        <v>365</v>
      </c>
      <c r="G102" s="25">
        <v>5000</v>
      </c>
      <c r="H102" s="5">
        <v>0.48</v>
      </c>
      <c r="I102" s="20">
        <v>0.48</v>
      </c>
      <c r="J102" s="5">
        <v>0</v>
      </c>
      <c r="K102" s="20">
        <v>0.03</v>
      </c>
    </row>
    <row r="103" spans="1:11" x14ac:dyDescent="0.3">
      <c r="A103" s="16" t="s">
        <v>375</v>
      </c>
      <c r="B103" t="s">
        <v>218</v>
      </c>
      <c r="C103" s="25">
        <v>169835</v>
      </c>
      <c r="D103" s="4">
        <v>85110</v>
      </c>
      <c r="E103" s="25">
        <v>79190</v>
      </c>
      <c r="F103" s="4">
        <v>375</v>
      </c>
      <c r="G103" s="25">
        <v>5160</v>
      </c>
      <c r="H103" s="5">
        <v>0.5</v>
      </c>
      <c r="I103" s="20">
        <v>0.47</v>
      </c>
      <c r="J103" s="5">
        <v>0</v>
      </c>
      <c r="K103" s="20">
        <v>0.03</v>
      </c>
    </row>
    <row r="104" spans="1:11" x14ac:dyDescent="0.3">
      <c r="A104" s="16" t="s">
        <v>375</v>
      </c>
      <c r="B104" t="s">
        <v>219</v>
      </c>
      <c r="C104" s="25">
        <v>183635</v>
      </c>
      <c r="D104" s="4">
        <v>94165</v>
      </c>
      <c r="E104" s="25">
        <v>83705</v>
      </c>
      <c r="F104" s="4">
        <v>355</v>
      </c>
      <c r="G104" s="25">
        <v>5405</v>
      </c>
      <c r="H104" s="5">
        <v>0.51</v>
      </c>
      <c r="I104" s="20">
        <v>0.46</v>
      </c>
      <c r="J104" s="5">
        <v>0</v>
      </c>
      <c r="K104" s="20">
        <v>0.03</v>
      </c>
    </row>
    <row r="105" spans="1:11" x14ac:dyDescent="0.3">
      <c r="A105" s="16" t="s">
        <v>375</v>
      </c>
      <c r="B105" t="s">
        <v>220</v>
      </c>
      <c r="C105" s="25">
        <v>199670</v>
      </c>
      <c r="D105" s="4">
        <v>103880</v>
      </c>
      <c r="E105" s="25">
        <v>89760</v>
      </c>
      <c r="F105" s="4">
        <v>355</v>
      </c>
      <c r="G105" s="25">
        <v>5675</v>
      </c>
      <c r="H105" s="5">
        <v>0.52</v>
      </c>
      <c r="I105" s="20">
        <v>0.45</v>
      </c>
      <c r="J105" s="5">
        <v>0</v>
      </c>
      <c r="K105" s="20">
        <v>0.03</v>
      </c>
    </row>
    <row r="106" spans="1:11" x14ac:dyDescent="0.3">
      <c r="A106" s="16" t="s">
        <v>375</v>
      </c>
      <c r="B106" t="s">
        <v>221</v>
      </c>
      <c r="C106" s="25">
        <v>214545</v>
      </c>
      <c r="D106" s="4">
        <v>113870</v>
      </c>
      <c r="E106" s="25">
        <v>94450</v>
      </c>
      <c r="F106" s="4">
        <v>335</v>
      </c>
      <c r="G106" s="25">
        <v>5890</v>
      </c>
      <c r="H106" s="5">
        <v>0.53</v>
      </c>
      <c r="I106" s="20">
        <v>0.44</v>
      </c>
      <c r="J106" s="5">
        <v>0</v>
      </c>
      <c r="K106" s="20">
        <v>0.03</v>
      </c>
    </row>
    <row r="107" spans="1:11" x14ac:dyDescent="0.3">
      <c r="A107" s="16" t="s">
        <v>375</v>
      </c>
      <c r="B107" t="s">
        <v>222</v>
      </c>
      <c r="C107" s="25">
        <v>228695</v>
      </c>
      <c r="D107" s="4">
        <v>122555</v>
      </c>
      <c r="E107" s="25">
        <v>99645</v>
      </c>
      <c r="F107" s="4">
        <v>330</v>
      </c>
      <c r="G107" s="25">
        <v>6165</v>
      </c>
      <c r="H107" s="5">
        <v>0.54</v>
      </c>
      <c r="I107" s="20">
        <v>0.44</v>
      </c>
      <c r="J107" s="5">
        <v>0</v>
      </c>
      <c r="K107" s="20">
        <v>0.03</v>
      </c>
    </row>
    <row r="108" spans="1:11" x14ac:dyDescent="0.3">
      <c r="A108" s="16" t="s">
        <v>375</v>
      </c>
      <c r="B108" t="s">
        <v>223</v>
      </c>
      <c r="C108" s="25">
        <v>244385</v>
      </c>
      <c r="D108" s="4">
        <v>131910</v>
      </c>
      <c r="E108" s="25">
        <v>105680</v>
      </c>
      <c r="F108" s="4">
        <v>345</v>
      </c>
      <c r="G108" s="25">
        <v>6450</v>
      </c>
      <c r="H108" s="5">
        <v>0.54</v>
      </c>
      <c r="I108" s="20">
        <v>0.43</v>
      </c>
      <c r="J108" s="5">
        <v>0</v>
      </c>
      <c r="K108" s="20">
        <v>0.03</v>
      </c>
    </row>
    <row r="109" spans="1:11" x14ac:dyDescent="0.3">
      <c r="A109" s="16" t="s">
        <v>375</v>
      </c>
      <c r="B109" t="s">
        <v>224</v>
      </c>
      <c r="C109" s="25">
        <v>258430</v>
      </c>
      <c r="D109" s="4">
        <v>139830</v>
      </c>
      <c r="E109" s="25">
        <v>111450</v>
      </c>
      <c r="F109" s="4">
        <v>355</v>
      </c>
      <c r="G109" s="25">
        <v>6790</v>
      </c>
      <c r="H109" s="5">
        <v>0.54</v>
      </c>
      <c r="I109" s="20">
        <v>0.43</v>
      </c>
      <c r="J109" s="5">
        <v>0</v>
      </c>
      <c r="K109" s="20">
        <v>0.03</v>
      </c>
    </row>
    <row r="110" spans="1:11" x14ac:dyDescent="0.3">
      <c r="A110" s="16" t="s">
        <v>375</v>
      </c>
      <c r="B110" t="s">
        <v>225</v>
      </c>
      <c r="C110" s="25">
        <v>273020</v>
      </c>
      <c r="D110" s="4">
        <v>147470</v>
      </c>
      <c r="E110" s="25">
        <v>118010</v>
      </c>
      <c r="F110" s="4">
        <v>365</v>
      </c>
      <c r="G110" s="25">
        <v>7170</v>
      </c>
      <c r="H110" s="5">
        <v>0.54</v>
      </c>
      <c r="I110" s="20">
        <v>0.43</v>
      </c>
      <c r="J110" s="5">
        <v>0</v>
      </c>
      <c r="K110" s="20">
        <v>0.03</v>
      </c>
    </row>
    <row r="111" spans="1:11" x14ac:dyDescent="0.3">
      <c r="A111" s="37" t="s">
        <v>375</v>
      </c>
      <c r="B111" t="s">
        <v>226</v>
      </c>
      <c r="C111" s="39">
        <v>287960</v>
      </c>
      <c r="D111" s="4">
        <v>155250</v>
      </c>
      <c r="E111" s="39">
        <v>124730</v>
      </c>
      <c r="F111" s="4">
        <v>385</v>
      </c>
      <c r="G111" s="39">
        <v>7600</v>
      </c>
      <c r="H111" s="5">
        <v>0.54</v>
      </c>
      <c r="I111" s="38">
        <v>0.43</v>
      </c>
      <c r="J111" s="5">
        <v>0</v>
      </c>
      <c r="K111" s="38">
        <v>0.03</v>
      </c>
    </row>
    <row r="112" spans="1:11" x14ac:dyDescent="0.3">
      <c r="A112" t="s">
        <v>22</v>
      </c>
      <c r="B112" t="s">
        <v>23</v>
      </c>
    </row>
    <row r="113" spans="1:2" x14ac:dyDescent="0.3">
      <c r="A113" t="s">
        <v>98</v>
      </c>
      <c r="B113" t="s">
        <v>99</v>
      </c>
    </row>
    <row r="114" spans="1:2" x14ac:dyDescent="0.3">
      <c r="A114" t="s">
        <v>120</v>
      </c>
      <c r="B114" t="s">
        <v>121</v>
      </c>
    </row>
    <row r="115" spans="1:2" x14ac:dyDescent="0.3">
      <c r="A115" t="s">
        <v>122</v>
      </c>
      <c r="B115" t="s">
        <v>123</v>
      </c>
    </row>
    <row r="116" spans="1:2" x14ac:dyDescent="0.3">
      <c r="A116" t="s">
        <v>124</v>
      </c>
      <c r="B116" t="s">
        <v>125</v>
      </c>
    </row>
    <row r="117" spans="1:2" x14ac:dyDescent="0.3">
      <c r="A117" t="s">
        <v>126</v>
      </c>
      <c r="B117" t="s">
        <v>127</v>
      </c>
    </row>
  </sheetData>
  <conditionalFormatting sqref="H1:K1048576">
    <cfRule type="dataBar" priority="1">
      <dataBar>
        <cfvo type="num" val="0"/>
        <cfvo type="num" val="1"/>
        <color theme="7" tint="0.39997558519241921"/>
      </dataBar>
      <extLst>
        <ext xmlns:x14="http://schemas.microsoft.com/office/spreadsheetml/2009/9/main" uri="{B025F937-C7B1-47D3-B67F-A62EFF666E3E}">
          <x14:id>{6A4BD41A-F536-421D-B9C0-73B87E675911}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A4BD41A-F536-421D-B9C0-73B87E675911}">
            <x14:dataBar minLength="0" maxLength="100" gradient="0">
              <x14:cfvo type="num">
                <xm:f>0</xm:f>
              </x14:cfvo>
              <x14:cfvo type="num">
                <xm:f>1</xm:f>
              </x14:cfvo>
              <x14:negativeFillColor rgb="FFFF0000"/>
              <x14:axisColor rgb="FF000000"/>
            </x14:dataBar>
          </x14:cfRule>
          <xm:sqref>H1:K1048576</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17"/>
  <sheetViews>
    <sheetView showGridLines="0" zoomScale="85" zoomScaleNormal="85" workbookViewId="0"/>
  </sheetViews>
  <sheetFormatPr defaultColWidth="11.19921875" defaultRowHeight="15.6" x14ac:dyDescent="0.3"/>
  <cols>
    <col min="1" max="9" width="20.69921875" customWidth="1"/>
  </cols>
  <sheetData>
    <row r="1" spans="1:9" ht="19.8" x14ac:dyDescent="0.4">
      <c r="A1" s="2" t="s">
        <v>406</v>
      </c>
    </row>
    <row r="2" spans="1:9" x14ac:dyDescent="0.3">
      <c r="A2" t="s">
        <v>175</v>
      </c>
    </row>
    <row r="3" spans="1:9" x14ac:dyDescent="0.3">
      <c r="A3" t="s">
        <v>176</v>
      </c>
    </row>
    <row r="4" spans="1:9" x14ac:dyDescent="0.3">
      <c r="A4" t="s">
        <v>387</v>
      </c>
    </row>
    <row r="5" spans="1:9" x14ac:dyDescent="0.3">
      <c r="A5" t="s">
        <v>178</v>
      </c>
    </row>
    <row r="6" spans="1:9" ht="31.2" x14ac:dyDescent="0.3">
      <c r="A6" s="23" t="s">
        <v>362</v>
      </c>
      <c r="B6" s="3" t="s">
        <v>179</v>
      </c>
      <c r="C6" s="23" t="s">
        <v>388</v>
      </c>
      <c r="D6" s="3" t="s">
        <v>407</v>
      </c>
      <c r="E6" s="23" t="s">
        <v>408</v>
      </c>
      <c r="F6" s="3" t="s">
        <v>401</v>
      </c>
      <c r="G6" s="23" t="s">
        <v>409</v>
      </c>
      <c r="H6" s="3" t="s">
        <v>410</v>
      </c>
      <c r="I6" s="23" t="s">
        <v>405</v>
      </c>
    </row>
    <row r="7" spans="1:9" x14ac:dyDescent="0.3">
      <c r="A7" s="40" t="s">
        <v>373</v>
      </c>
      <c r="B7" t="s">
        <v>192</v>
      </c>
      <c r="C7" s="42">
        <v>5</v>
      </c>
      <c r="D7" s="4">
        <v>5</v>
      </c>
      <c r="E7" s="42" t="s">
        <v>231</v>
      </c>
      <c r="F7" s="4">
        <v>0</v>
      </c>
      <c r="G7" s="69" t="s">
        <v>231</v>
      </c>
      <c r="H7" s="5" t="s">
        <v>231</v>
      </c>
      <c r="I7" s="69">
        <v>0</v>
      </c>
    </row>
    <row r="8" spans="1:9" x14ac:dyDescent="0.3">
      <c r="A8" s="16" t="s">
        <v>373</v>
      </c>
      <c r="B8" t="s">
        <v>193</v>
      </c>
      <c r="C8" s="25">
        <v>25</v>
      </c>
      <c r="D8" s="4">
        <v>20</v>
      </c>
      <c r="E8" s="25">
        <v>5</v>
      </c>
      <c r="F8" s="4">
        <v>0</v>
      </c>
      <c r="G8" s="20">
        <v>0.88</v>
      </c>
      <c r="H8" s="5">
        <v>0.13</v>
      </c>
      <c r="I8" s="20">
        <v>0</v>
      </c>
    </row>
    <row r="9" spans="1:9" x14ac:dyDescent="0.3">
      <c r="A9" s="16" t="s">
        <v>373</v>
      </c>
      <c r="B9" t="s">
        <v>194</v>
      </c>
      <c r="C9" s="25">
        <v>85</v>
      </c>
      <c r="D9" s="4">
        <v>55</v>
      </c>
      <c r="E9" s="25">
        <v>20</v>
      </c>
      <c r="F9" s="4">
        <v>10</v>
      </c>
      <c r="G9" s="20">
        <v>0.66</v>
      </c>
      <c r="H9" s="5">
        <v>0.22</v>
      </c>
      <c r="I9" s="20">
        <v>0.12</v>
      </c>
    </row>
    <row r="10" spans="1:9" x14ac:dyDescent="0.3">
      <c r="A10" s="16" t="s">
        <v>373</v>
      </c>
      <c r="B10" t="s">
        <v>195</v>
      </c>
      <c r="C10" s="25">
        <v>230</v>
      </c>
      <c r="D10" s="4">
        <v>130</v>
      </c>
      <c r="E10" s="25">
        <v>60</v>
      </c>
      <c r="F10" s="4">
        <v>40</v>
      </c>
      <c r="G10" s="20">
        <v>0.56000000000000005</v>
      </c>
      <c r="H10" s="5">
        <v>0.27</v>
      </c>
      <c r="I10" s="20">
        <v>0.17</v>
      </c>
    </row>
    <row r="11" spans="1:9" x14ac:dyDescent="0.3">
      <c r="A11" s="16" t="s">
        <v>373</v>
      </c>
      <c r="B11" t="s">
        <v>196</v>
      </c>
      <c r="C11" s="25">
        <v>515</v>
      </c>
      <c r="D11" s="4">
        <v>270</v>
      </c>
      <c r="E11" s="25">
        <v>135</v>
      </c>
      <c r="F11" s="4">
        <v>110</v>
      </c>
      <c r="G11" s="20">
        <v>0.52</v>
      </c>
      <c r="H11" s="5">
        <v>0.27</v>
      </c>
      <c r="I11" s="20">
        <v>0.21</v>
      </c>
    </row>
    <row r="12" spans="1:9" x14ac:dyDescent="0.3">
      <c r="A12" s="16" t="s">
        <v>373</v>
      </c>
      <c r="B12" t="s">
        <v>197</v>
      </c>
      <c r="C12" s="25">
        <v>1195</v>
      </c>
      <c r="D12" s="4">
        <v>625</v>
      </c>
      <c r="E12" s="25">
        <v>320</v>
      </c>
      <c r="F12" s="4">
        <v>250</v>
      </c>
      <c r="G12" s="20">
        <v>0.52</v>
      </c>
      <c r="H12" s="5">
        <v>0.27</v>
      </c>
      <c r="I12" s="20">
        <v>0.21</v>
      </c>
    </row>
    <row r="13" spans="1:9" x14ac:dyDescent="0.3">
      <c r="A13" s="16" t="s">
        <v>373</v>
      </c>
      <c r="B13" t="s">
        <v>198</v>
      </c>
      <c r="C13" s="25">
        <v>2355</v>
      </c>
      <c r="D13" s="4">
        <v>1335</v>
      </c>
      <c r="E13" s="25">
        <v>565</v>
      </c>
      <c r="F13" s="4">
        <v>460</v>
      </c>
      <c r="G13" s="20">
        <v>0.56999999999999995</v>
      </c>
      <c r="H13" s="5">
        <v>0.24</v>
      </c>
      <c r="I13" s="20">
        <v>0.19</v>
      </c>
    </row>
    <row r="14" spans="1:9" x14ac:dyDescent="0.3">
      <c r="A14" s="16" t="s">
        <v>373</v>
      </c>
      <c r="B14" t="s">
        <v>199</v>
      </c>
      <c r="C14" s="25">
        <v>3915</v>
      </c>
      <c r="D14" s="4">
        <v>2080</v>
      </c>
      <c r="E14" s="25">
        <v>1005</v>
      </c>
      <c r="F14" s="4">
        <v>830</v>
      </c>
      <c r="G14" s="20">
        <v>0.53</v>
      </c>
      <c r="H14" s="5">
        <v>0.26</v>
      </c>
      <c r="I14" s="20">
        <v>0.21</v>
      </c>
    </row>
    <row r="15" spans="1:9" x14ac:dyDescent="0.3">
      <c r="A15" s="16" t="s">
        <v>373</v>
      </c>
      <c r="B15" t="s">
        <v>200</v>
      </c>
      <c r="C15" s="25">
        <v>6805</v>
      </c>
      <c r="D15" s="4">
        <v>3470</v>
      </c>
      <c r="E15" s="25">
        <v>1820</v>
      </c>
      <c r="F15" s="4">
        <v>1515</v>
      </c>
      <c r="G15" s="20">
        <v>0.51</v>
      </c>
      <c r="H15" s="5">
        <v>0.27</v>
      </c>
      <c r="I15" s="20">
        <v>0.22</v>
      </c>
    </row>
    <row r="16" spans="1:9" x14ac:dyDescent="0.3">
      <c r="A16" s="16" t="s">
        <v>373</v>
      </c>
      <c r="B16" t="s">
        <v>201</v>
      </c>
      <c r="C16" s="25">
        <v>14115</v>
      </c>
      <c r="D16" s="4">
        <v>6100</v>
      </c>
      <c r="E16" s="25">
        <v>4175</v>
      </c>
      <c r="F16" s="4">
        <v>3840</v>
      </c>
      <c r="G16" s="20">
        <v>0.43</v>
      </c>
      <c r="H16" s="5">
        <v>0.3</v>
      </c>
      <c r="I16" s="20">
        <v>0.27</v>
      </c>
    </row>
    <row r="17" spans="1:9" x14ac:dyDescent="0.3">
      <c r="A17" s="16" t="s">
        <v>373</v>
      </c>
      <c r="B17" t="s">
        <v>202</v>
      </c>
      <c r="C17" s="25">
        <v>23680</v>
      </c>
      <c r="D17" s="4">
        <v>9300</v>
      </c>
      <c r="E17" s="25">
        <v>7270</v>
      </c>
      <c r="F17" s="4">
        <v>7110</v>
      </c>
      <c r="G17" s="20">
        <v>0.39</v>
      </c>
      <c r="H17" s="5">
        <v>0.31</v>
      </c>
      <c r="I17" s="20">
        <v>0.3</v>
      </c>
    </row>
    <row r="18" spans="1:9" x14ac:dyDescent="0.3">
      <c r="A18" s="16" t="s">
        <v>373</v>
      </c>
      <c r="B18" t="s">
        <v>203</v>
      </c>
      <c r="C18" s="25">
        <v>33320</v>
      </c>
      <c r="D18" s="4">
        <v>12395</v>
      </c>
      <c r="E18" s="25">
        <v>10500</v>
      </c>
      <c r="F18" s="4">
        <v>10425</v>
      </c>
      <c r="G18" s="20">
        <v>0.37</v>
      </c>
      <c r="H18" s="5">
        <v>0.32</v>
      </c>
      <c r="I18" s="20">
        <v>0.31</v>
      </c>
    </row>
    <row r="19" spans="1:9" x14ac:dyDescent="0.3">
      <c r="A19" s="16" t="s">
        <v>373</v>
      </c>
      <c r="B19" t="s">
        <v>204</v>
      </c>
      <c r="C19" s="25">
        <v>45835</v>
      </c>
      <c r="D19" s="4">
        <v>16505</v>
      </c>
      <c r="E19" s="25">
        <v>14555</v>
      </c>
      <c r="F19" s="4">
        <v>14775</v>
      </c>
      <c r="G19" s="20">
        <v>0.36</v>
      </c>
      <c r="H19" s="5">
        <v>0.32</v>
      </c>
      <c r="I19" s="20">
        <v>0.32</v>
      </c>
    </row>
    <row r="20" spans="1:9" x14ac:dyDescent="0.3">
      <c r="A20" s="16" t="s">
        <v>373</v>
      </c>
      <c r="B20" t="s">
        <v>205</v>
      </c>
      <c r="C20" s="25">
        <v>55595</v>
      </c>
      <c r="D20" s="4">
        <v>19535</v>
      </c>
      <c r="E20" s="25">
        <v>17850</v>
      </c>
      <c r="F20" s="4">
        <v>18210</v>
      </c>
      <c r="G20" s="20">
        <v>0.35</v>
      </c>
      <c r="H20" s="5">
        <v>0.32</v>
      </c>
      <c r="I20" s="20">
        <v>0.33</v>
      </c>
    </row>
    <row r="21" spans="1:9" x14ac:dyDescent="0.3">
      <c r="A21" s="16" t="s">
        <v>373</v>
      </c>
      <c r="B21" t="s">
        <v>206</v>
      </c>
      <c r="C21" s="25">
        <v>68035</v>
      </c>
      <c r="D21" s="4">
        <v>23380</v>
      </c>
      <c r="E21" s="25">
        <v>22135</v>
      </c>
      <c r="F21" s="4">
        <v>22525</v>
      </c>
      <c r="G21" s="20">
        <v>0.34</v>
      </c>
      <c r="H21" s="5">
        <v>0.33</v>
      </c>
      <c r="I21" s="20">
        <v>0.33</v>
      </c>
    </row>
    <row r="22" spans="1:9" x14ac:dyDescent="0.3">
      <c r="A22" s="16" t="s">
        <v>373</v>
      </c>
      <c r="B22" t="s">
        <v>207</v>
      </c>
      <c r="C22" s="25">
        <v>81435</v>
      </c>
      <c r="D22" s="4">
        <v>27425</v>
      </c>
      <c r="E22" s="25">
        <v>26780</v>
      </c>
      <c r="F22" s="4">
        <v>27230</v>
      </c>
      <c r="G22" s="20">
        <v>0.34</v>
      </c>
      <c r="H22" s="5">
        <v>0.33</v>
      </c>
      <c r="I22" s="20">
        <v>0.33</v>
      </c>
    </row>
    <row r="23" spans="1:9" x14ac:dyDescent="0.3">
      <c r="A23" s="16" t="s">
        <v>373</v>
      </c>
      <c r="B23" t="s">
        <v>208</v>
      </c>
      <c r="C23" s="25">
        <v>93965</v>
      </c>
      <c r="D23" s="4">
        <v>31195</v>
      </c>
      <c r="E23" s="25">
        <v>30915</v>
      </c>
      <c r="F23" s="4">
        <v>31855</v>
      </c>
      <c r="G23" s="20">
        <v>0.33</v>
      </c>
      <c r="H23" s="5">
        <v>0.33</v>
      </c>
      <c r="I23" s="20">
        <v>0.34</v>
      </c>
    </row>
    <row r="24" spans="1:9" x14ac:dyDescent="0.3">
      <c r="A24" s="16" t="s">
        <v>373</v>
      </c>
      <c r="B24" t="s">
        <v>209</v>
      </c>
      <c r="C24" s="25">
        <v>107220</v>
      </c>
      <c r="D24" s="4">
        <v>35210</v>
      </c>
      <c r="E24" s="25">
        <v>35260</v>
      </c>
      <c r="F24" s="4">
        <v>36750</v>
      </c>
      <c r="G24" s="20">
        <v>0.33</v>
      </c>
      <c r="H24" s="5">
        <v>0.33</v>
      </c>
      <c r="I24" s="20">
        <v>0.34</v>
      </c>
    </row>
    <row r="25" spans="1:9" x14ac:dyDescent="0.3">
      <c r="A25" s="16" t="s">
        <v>373</v>
      </c>
      <c r="B25" t="s">
        <v>210</v>
      </c>
      <c r="C25" s="25">
        <v>122245</v>
      </c>
      <c r="D25" s="4">
        <v>40400</v>
      </c>
      <c r="E25" s="25">
        <v>40145</v>
      </c>
      <c r="F25" s="4">
        <v>41705</v>
      </c>
      <c r="G25" s="20">
        <v>0.33</v>
      </c>
      <c r="H25" s="5">
        <v>0.33</v>
      </c>
      <c r="I25" s="20">
        <v>0.34</v>
      </c>
    </row>
    <row r="26" spans="1:9" x14ac:dyDescent="0.3">
      <c r="A26" s="16" t="s">
        <v>373</v>
      </c>
      <c r="B26" t="s">
        <v>211</v>
      </c>
      <c r="C26" s="25">
        <v>137640</v>
      </c>
      <c r="D26" s="4">
        <v>45560</v>
      </c>
      <c r="E26" s="25">
        <v>45150</v>
      </c>
      <c r="F26" s="4">
        <v>46930</v>
      </c>
      <c r="G26" s="20">
        <v>0.33</v>
      </c>
      <c r="H26" s="5">
        <v>0.33</v>
      </c>
      <c r="I26" s="20">
        <v>0.34</v>
      </c>
    </row>
    <row r="27" spans="1:9" x14ac:dyDescent="0.3">
      <c r="A27" s="16" t="s">
        <v>373</v>
      </c>
      <c r="B27" t="s">
        <v>212</v>
      </c>
      <c r="C27" s="25">
        <v>153965</v>
      </c>
      <c r="D27" s="4">
        <v>50925</v>
      </c>
      <c r="E27" s="25">
        <v>50430</v>
      </c>
      <c r="F27" s="4">
        <v>52610</v>
      </c>
      <c r="G27" s="20">
        <v>0.33</v>
      </c>
      <c r="H27" s="5">
        <v>0.33</v>
      </c>
      <c r="I27" s="20">
        <v>0.34</v>
      </c>
    </row>
    <row r="28" spans="1:9" x14ac:dyDescent="0.3">
      <c r="A28" s="16" t="s">
        <v>373</v>
      </c>
      <c r="B28" t="s">
        <v>213</v>
      </c>
      <c r="C28" s="25">
        <v>170595</v>
      </c>
      <c r="D28" s="4">
        <v>57360</v>
      </c>
      <c r="E28" s="25">
        <v>55745</v>
      </c>
      <c r="F28" s="4">
        <v>57490</v>
      </c>
      <c r="G28" s="20">
        <v>0.34</v>
      </c>
      <c r="H28" s="5">
        <v>0.33</v>
      </c>
      <c r="I28" s="20">
        <v>0.34</v>
      </c>
    </row>
    <row r="29" spans="1:9" x14ac:dyDescent="0.3">
      <c r="A29" s="16" t="s">
        <v>373</v>
      </c>
      <c r="B29" t="s">
        <v>214</v>
      </c>
      <c r="C29" s="25">
        <v>192845</v>
      </c>
      <c r="D29" s="4">
        <v>66885</v>
      </c>
      <c r="E29" s="25">
        <v>62505</v>
      </c>
      <c r="F29" s="4">
        <v>63455</v>
      </c>
      <c r="G29" s="20">
        <v>0.35</v>
      </c>
      <c r="H29" s="5">
        <v>0.32</v>
      </c>
      <c r="I29" s="20">
        <v>0.33</v>
      </c>
    </row>
    <row r="30" spans="1:9" x14ac:dyDescent="0.3">
      <c r="A30" s="16" t="s">
        <v>373</v>
      </c>
      <c r="B30" t="s">
        <v>215</v>
      </c>
      <c r="C30" s="25">
        <v>213690</v>
      </c>
      <c r="D30" s="4">
        <v>76145</v>
      </c>
      <c r="E30" s="25">
        <v>68640</v>
      </c>
      <c r="F30" s="4">
        <v>68900</v>
      </c>
      <c r="G30" s="20">
        <v>0.36</v>
      </c>
      <c r="H30" s="5">
        <v>0.32</v>
      </c>
      <c r="I30" s="20">
        <v>0.32</v>
      </c>
    </row>
    <row r="31" spans="1:9" x14ac:dyDescent="0.3">
      <c r="A31" s="16" t="s">
        <v>373</v>
      </c>
      <c r="B31" t="s">
        <v>216</v>
      </c>
      <c r="C31" s="25">
        <v>234025</v>
      </c>
      <c r="D31" s="4">
        <v>86285</v>
      </c>
      <c r="E31" s="25">
        <v>73840</v>
      </c>
      <c r="F31" s="4">
        <v>73905</v>
      </c>
      <c r="G31" s="20">
        <v>0.37</v>
      </c>
      <c r="H31" s="5">
        <v>0.32</v>
      </c>
      <c r="I31" s="20">
        <v>0.32</v>
      </c>
    </row>
    <row r="32" spans="1:9" x14ac:dyDescent="0.3">
      <c r="A32" s="16" t="s">
        <v>373</v>
      </c>
      <c r="B32" t="s">
        <v>217</v>
      </c>
      <c r="C32" s="25">
        <v>254770</v>
      </c>
      <c r="D32" s="4">
        <v>97255</v>
      </c>
      <c r="E32" s="25">
        <v>79040</v>
      </c>
      <c r="F32" s="4">
        <v>78480</v>
      </c>
      <c r="G32" s="20">
        <v>0.38</v>
      </c>
      <c r="H32" s="5">
        <v>0.31</v>
      </c>
      <c r="I32" s="20">
        <v>0.31</v>
      </c>
    </row>
    <row r="33" spans="1:9" x14ac:dyDescent="0.3">
      <c r="A33" s="16" t="s">
        <v>373</v>
      </c>
      <c r="B33" t="s">
        <v>218</v>
      </c>
      <c r="C33" s="25">
        <v>275175</v>
      </c>
      <c r="D33" s="4">
        <v>108550</v>
      </c>
      <c r="E33" s="25">
        <v>83920</v>
      </c>
      <c r="F33" s="4">
        <v>82705</v>
      </c>
      <c r="G33" s="20">
        <v>0.39</v>
      </c>
      <c r="H33" s="5">
        <v>0.3</v>
      </c>
      <c r="I33" s="20">
        <v>0.3</v>
      </c>
    </row>
    <row r="34" spans="1:9" x14ac:dyDescent="0.3">
      <c r="A34" s="16" t="s">
        <v>373</v>
      </c>
      <c r="B34" t="s">
        <v>219</v>
      </c>
      <c r="C34" s="25">
        <v>293765</v>
      </c>
      <c r="D34" s="4">
        <v>118015</v>
      </c>
      <c r="E34" s="25">
        <v>88885</v>
      </c>
      <c r="F34" s="4">
        <v>86865</v>
      </c>
      <c r="G34" s="20">
        <v>0.4</v>
      </c>
      <c r="H34" s="5">
        <v>0.3</v>
      </c>
      <c r="I34" s="20">
        <v>0.3</v>
      </c>
    </row>
    <row r="35" spans="1:9" x14ac:dyDescent="0.3">
      <c r="A35" s="16" t="s">
        <v>373</v>
      </c>
      <c r="B35" t="s">
        <v>220</v>
      </c>
      <c r="C35" s="25">
        <v>314835</v>
      </c>
      <c r="D35" s="4">
        <v>127885</v>
      </c>
      <c r="E35" s="25">
        <v>95220</v>
      </c>
      <c r="F35" s="4">
        <v>91735</v>
      </c>
      <c r="G35" s="20">
        <v>0.41</v>
      </c>
      <c r="H35" s="5">
        <v>0.3</v>
      </c>
      <c r="I35" s="20">
        <v>0.28999999999999998</v>
      </c>
    </row>
    <row r="36" spans="1:9" x14ac:dyDescent="0.3">
      <c r="A36" s="16" t="s">
        <v>373</v>
      </c>
      <c r="B36" t="s">
        <v>221</v>
      </c>
      <c r="C36" s="25">
        <v>334800</v>
      </c>
      <c r="D36" s="4">
        <v>137750</v>
      </c>
      <c r="E36" s="25">
        <v>100670</v>
      </c>
      <c r="F36" s="4">
        <v>96380</v>
      </c>
      <c r="G36" s="20">
        <v>0.41</v>
      </c>
      <c r="H36" s="5">
        <v>0.3</v>
      </c>
      <c r="I36" s="20">
        <v>0.28999999999999998</v>
      </c>
    </row>
    <row r="37" spans="1:9" x14ac:dyDescent="0.3">
      <c r="A37" s="16" t="s">
        <v>373</v>
      </c>
      <c r="B37" t="s">
        <v>222</v>
      </c>
      <c r="C37" s="25">
        <v>353830</v>
      </c>
      <c r="D37" s="4">
        <v>146575</v>
      </c>
      <c r="E37" s="25">
        <v>106200</v>
      </c>
      <c r="F37" s="4">
        <v>101050</v>
      </c>
      <c r="G37" s="20">
        <v>0.41</v>
      </c>
      <c r="H37" s="5">
        <v>0.3</v>
      </c>
      <c r="I37" s="20">
        <v>0.28999999999999998</v>
      </c>
    </row>
    <row r="38" spans="1:9" x14ac:dyDescent="0.3">
      <c r="A38" s="16" t="s">
        <v>373</v>
      </c>
      <c r="B38" t="s">
        <v>223</v>
      </c>
      <c r="C38" s="25">
        <v>374905</v>
      </c>
      <c r="D38" s="4">
        <v>156145</v>
      </c>
      <c r="E38" s="25">
        <v>112355</v>
      </c>
      <c r="F38" s="4">
        <v>106410</v>
      </c>
      <c r="G38" s="20">
        <v>0.42</v>
      </c>
      <c r="H38" s="5">
        <v>0.3</v>
      </c>
      <c r="I38" s="20">
        <v>0.28000000000000003</v>
      </c>
    </row>
    <row r="39" spans="1:9" x14ac:dyDescent="0.3">
      <c r="A39" s="16" t="s">
        <v>373</v>
      </c>
      <c r="B39" t="s">
        <v>224</v>
      </c>
      <c r="C39" s="25">
        <v>394390</v>
      </c>
      <c r="D39" s="4">
        <v>164295</v>
      </c>
      <c r="E39" s="25">
        <v>118270</v>
      </c>
      <c r="F39" s="4">
        <v>111825</v>
      </c>
      <c r="G39" s="20">
        <v>0.42</v>
      </c>
      <c r="H39" s="5">
        <v>0.3</v>
      </c>
      <c r="I39" s="20">
        <v>0.28000000000000003</v>
      </c>
    </row>
    <row r="40" spans="1:9" x14ac:dyDescent="0.3">
      <c r="A40" s="16" t="s">
        <v>373</v>
      </c>
      <c r="B40" t="s">
        <v>225</v>
      </c>
      <c r="C40" s="25">
        <v>413685</v>
      </c>
      <c r="D40" s="4">
        <v>171885</v>
      </c>
      <c r="E40" s="25">
        <v>124470</v>
      </c>
      <c r="F40" s="4">
        <v>117330</v>
      </c>
      <c r="G40" s="20">
        <v>0.42</v>
      </c>
      <c r="H40" s="5">
        <v>0.3</v>
      </c>
      <c r="I40" s="20">
        <v>0.28000000000000003</v>
      </c>
    </row>
    <row r="41" spans="1:9" x14ac:dyDescent="0.3">
      <c r="A41" s="16" t="s">
        <v>373</v>
      </c>
      <c r="B41" t="s">
        <v>226</v>
      </c>
      <c r="C41" s="25">
        <v>433050</v>
      </c>
      <c r="D41" s="4">
        <v>179135</v>
      </c>
      <c r="E41" s="25">
        <v>130990</v>
      </c>
      <c r="F41" s="4">
        <v>122925</v>
      </c>
      <c r="G41" s="20">
        <v>0.41</v>
      </c>
      <c r="H41" s="5">
        <v>0.3</v>
      </c>
      <c r="I41" s="20">
        <v>0.28000000000000003</v>
      </c>
    </row>
    <row r="42" spans="1:9" x14ac:dyDescent="0.3">
      <c r="A42" s="40" t="s">
        <v>374</v>
      </c>
      <c r="B42" s="70" t="s">
        <v>192</v>
      </c>
      <c r="C42" s="42">
        <v>5</v>
      </c>
      <c r="D42" s="41">
        <v>5</v>
      </c>
      <c r="E42" s="42" t="s">
        <v>231</v>
      </c>
      <c r="F42" s="41">
        <v>0</v>
      </c>
      <c r="G42" s="69" t="s">
        <v>231</v>
      </c>
      <c r="H42" s="71" t="s">
        <v>231</v>
      </c>
      <c r="I42" s="69">
        <v>0</v>
      </c>
    </row>
    <row r="43" spans="1:9" x14ac:dyDescent="0.3">
      <c r="A43" s="16" t="s">
        <v>374</v>
      </c>
      <c r="B43" t="s">
        <v>193</v>
      </c>
      <c r="C43" s="25">
        <v>25</v>
      </c>
      <c r="D43" s="4">
        <v>20</v>
      </c>
      <c r="E43" s="25">
        <v>5</v>
      </c>
      <c r="F43" s="4">
        <v>0</v>
      </c>
      <c r="G43" s="20">
        <v>0.88</v>
      </c>
      <c r="H43" s="5">
        <v>0.13</v>
      </c>
      <c r="I43" s="20">
        <v>0</v>
      </c>
    </row>
    <row r="44" spans="1:9" x14ac:dyDescent="0.3">
      <c r="A44" s="16" t="s">
        <v>374</v>
      </c>
      <c r="B44" t="s">
        <v>194</v>
      </c>
      <c r="C44" s="25">
        <v>85</v>
      </c>
      <c r="D44" s="4">
        <v>55</v>
      </c>
      <c r="E44" s="25">
        <v>20</v>
      </c>
      <c r="F44" s="4">
        <v>10</v>
      </c>
      <c r="G44" s="20">
        <v>0.66</v>
      </c>
      <c r="H44" s="5">
        <v>0.22</v>
      </c>
      <c r="I44" s="20">
        <v>0.12</v>
      </c>
    </row>
    <row r="45" spans="1:9" x14ac:dyDescent="0.3">
      <c r="A45" s="16" t="s">
        <v>374</v>
      </c>
      <c r="B45" t="s">
        <v>195</v>
      </c>
      <c r="C45" s="25">
        <v>230</v>
      </c>
      <c r="D45" s="4">
        <v>130</v>
      </c>
      <c r="E45" s="25">
        <v>60</v>
      </c>
      <c r="F45" s="4">
        <v>40</v>
      </c>
      <c r="G45" s="20">
        <v>0.56000000000000005</v>
      </c>
      <c r="H45" s="5">
        <v>0.27</v>
      </c>
      <c r="I45" s="20">
        <v>0.17</v>
      </c>
    </row>
    <row r="46" spans="1:9" x14ac:dyDescent="0.3">
      <c r="A46" s="16" t="s">
        <v>374</v>
      </c>
      <c r="B46" t="s">
        <v>196</v>
      </c>
      <c r="C46" s="25">
        <v>510</v>
      </c>
      <c r="D46" s="4">
        <v>265</v>
      </c>
      <c r="E46" s="25">
        <v>135</v>
      </c>
      <c r="F46" s="4">
        <v>110</v>
      </c>
      <c r="G46" s="20">
        <v>0.52</v>
      </c>
      <c r="H46" s="5">
        <v>0.27</v>
      </c>
      <c r="I46" s="20">
        <v>0.21</v>
      </c>
    </row>
    <row r="47" spans="1:9" x14ac:dyDescent="0.3">
      <c r="A47" s="16" t="s">
        <v>374</v>
      </c>
      <c r="B47" t="s">
        <v>197</v>
      </c>
      <c r="C47" s="25">
        <v>1165</v>
      </c>
      <c r="D47" s="4">
        <v>615</v>
      </c>
      <c r="E47" s="25">
        <v>315</v>
      </c>
      <c r="F47" s="4">
        <v>235</v>
      </c>
      <c r="G47" s="20">
        <v>0.53</v>
      </c>
      <c r="H47" s="5">
        <v>0.27</v>
      </c>
      <c r="I47" s="20">
        <v>0.2</v>
      </c>
    </row>
    <row r="48" spans="1:9" x14ac:dyDescent="0.3">
      <c r="A48" s="16" t="s">
        <v>374</v>
      </c>
      <c r="B48" t="s">
        <v>198</v>
      </c>
      <c r="C48" s="25">
        <v>2090</v>
      </c>
      <c r="D48" s="4">
        <v>1115</v>
      </c>
      <c r="E48" s="25">
        <v>550</v>
      </c>
      <c r="F48" s="4">
        <v>425</v>
      </c>
      <c r="G48" s="20">
        <v>0.53</v>
      </c>
      <c r="H48" s="5">
        <v>0.26</v>
      </c>
      <c r="I48" s="20">
        <v>0.2</v>
      </c>
    </row>
    <row r="49" spans="1:9" x14ac:dyDescent="0.3">
      <c r="A49" s="16" t="s">
        <v>374</v>
      </c>
      <c r="B49" t="s">
        <v>199</v>
      </c>
      <c r="C49" s="25">
        <v>3450</v>
      </c>
      <c r="D49" s="4">
        <v>1765</v>
      </c>
      <c r="E49" s="25">
        <v>940</v>
      </c>
      <c r="F49" s="4">
        <v>740</v>
      </c>
      <c r="G49" s="20">
        <v>0.51</v>
      </c>
      <c r="H49" s="5">
        <v>0.27</v>
      </c>
      <c r="I49" s="20">
        <v>0.21</v>
      </c>
    </row>
    <row r="50" spans="1:9" x14ac:dyDescent="0.3">
      <c r="A50" s="16" t="s">
        <v>374</v>
      </c>
      <c r="B50" t="s">
        <v>200</v>
      </c>
      <c r="C50" s="25">
        <v>5730</v>
      </c>
      <c r="D50" s="4">
        <v>2845</v>
      </c>
      <c r="E50" s="25">
        <v>1620</v>
      </c>
      <c r="F50" s="4">
        <v>1265</v>
      </c>
      <c r="G50" s="20">
        <v>0.5</v>
      </c>
      <c r="H50" s="5">
        <v>0.28000000000000003</v>
      </c>
      <c r="I50" s="20">
        <v>0.22</v>
      </c>
    </row>
    <row r="51" spans="1:9" x14ac:dyDescent="0.3">
      <c r="A51" s="16" t="s">
        <v>374</v>
      </c>
      <c r="B51" t="s">
        <v>201</v>
      </c>
      <c r="C51" s="25">
        <v>8345</v>
      </c>
      <c r="D51" s="4">
        <v>4020</v>
      </c>
      <c r="E51" s="25">
        <v>2490</v>
      </c>
      <c r="F51" s="4">
        <v>1840</v>
      </c>
      <c r="G51" s="20">
        <v>0.48</v>
      </c>
      <c r="H51" s="5">
        <v>0.3</v>
      </c>
      <c r="I51" s="20">
        <v>0.22</v>
      </c>
    </row>
    <row r="52" spans="1:9" x14ac:dyDescent="0.3">
      <c r="A52" s="16" t="s">
        <v>374</v>
      </c>
      <c r="B52" t="s">
        <v>202</v>
      </c>
      <c r="C52" s="25">
        <v>11655</v>
      </c>
      <c r="D52" s="4">
        <v>5390</v>
      </c>
      <c r="E52" s="25">
        <v>3590</v>
      </c>
      <c r="F52" s="4">
        <v>2675</v>
      </c>
      <c r="G52" s="20">
        <v>0.46</v>
      </c>
      <c r="H52" s="5">
        <v>0.31</v>
      </c>
      <c r="I52" s="20">
        <v>0.23</v>
      </c>
    </row>
    <row r="53" spans="1:9" x14ac:dyDescent="0.3">
      <c r="A53" s="16" t="s">
        <v>374</v>
      </c>
      <c r="B53" t="s">
        <v>203</v>
      </c>
      <c r="C53" s="25">
        <v>15605</v>
      </c>
      <c r="D53" s="4">
        <v>6925</v>
      </c>
      <c r="E53" s="25">
        <v>4915</v>
      </c>
      <c r="F53" s="4">
        <v>3760</v>
      </c>
      <c r="G53" s="20">
        <v>0.44</v>
      </c>
      <c r="H53" s="5">
        <v>0.32</v>
      </c>
      <c r="I53" s="20">
        <v>0.24</v>
      </c>
    </row>
    <row r="54" spans="1:9" x14ac:dyDescent="0.3">
      <c r="A54" s="16" t="s">
        <v>374</v>
      </c>
      <c r="B54" t="s">
        <v>204</v>
      </c>
      <c r="C54" s="25">
        <v>20555</v>
      </c>
      <c r="D54" s="4">
        <v>8790</v>
      </c>
      <c r="E54" s="25">
        <v>6505</v>
      </c>
      <c r="F54" s="4">
        <v>5260</v>
      </c>
      <c r="G54" s="20">
        <v>0.43</v>
      </c>
      <c r="H54" s="5">
        <v>0.32</v>
      </c>
      <c r="I54" s="20">
        <v>0.26</v>
      </c>
    </row>
    <row r="55" spans="1:9" x14ac:dyDescent="0.3">
      <c r="A55" s="16" t="s">
        <v>374</v>
      </c>
      <c r="B55" t="s">
        <v>205</v>
      </c>
      <c r="C55" s="25">
        <v>24485</v>
      </c>
      <c r="D55" s="4">
        <v>10125</v>
      </c>
      <c r="E55" s="25">
        <v>7845</v>
      </c>
      <c r="F55" s="4">
        <v>6510</v>
      </c>
      <c r="G55" s="20">
        <v>0.41</v>
      </c>
      <c r="H55" s="5">
        <v>0.32</v>
      </c>
      <c r="I55" s="20">
        <v>0.27</v>
      </c>
    </row>
    <row r="56" spans="1:9" x14ac:dyDescent="0.3">
      <c r="A56" s="16" t="s">
        <v>374</v>
      </c>
      <c r="B56" t="s">
        <v>206</v>
      </c>
      <c r="C56" s="25">
        <v>29815</v>
      </c>
      <c r="D56" s="4">
        <v>11820</v>
      </c>
      <c r="E56" s="25">
        <v>9675</v>
      </c>
      <c r="F56" s="4">
        <v>8320</v>
      </c>
      <c r="G56" s="20">
        <v>0.4</v>
      </c>
      <c r="H56" s="5">
        <v>0.32</v>
      </c>
      <c r="I56" s="20">
        <v>0.28000000000000003</v>
      </c>
    </row>
    <row r="57" spans="1:9" x14ac:dyDescent="0.3">
      <c r="A57" s="16" t="s">
        <v>374</v>
      </c>
      <c r="B57" t="s">
        <v>207</v>
      </c>
      <c r="C57" s="25">
        <v>36695</v>
      </c>
      <c r="D57" s="4">
        <v>13865</v>
      </c>
      <c r="E57" s="25">
        <v>12060</v>
      </c>
      <c r="F57" s="4">
        <v>10770</v>
      </c>
      <c r="G57" s="20">
        <v>0.38</v>
      </c>
      <c r="H57" s="5">
        <v>0.33</v>
      </c>
      <c r="I57" s="20">
        <v>0.28999999999999998</v>
      </c>
    </row>
    <row r="58" spans="1:9" x14ac:dyDescent="0.3">
      <c r="A58" s="16" t="s">
        <v>374</v>
      </c>
      <c r="B58" t="s">
        <v>208</v>
      </c>
      <c r="C58" s="25">
        <v>42650</v>
      </c>
      <c r="D58" s="4">
        <v>15630</v>
      </c>
      <c r="E58" s="25">
        <v>14085</v>
      </c>
      <c r="F58" s="4">
        <v>12935</v>
      </c>
      <c r="G58" s="20">
        <v>0.37</v>
      </c>
      <c r="H58" s="5">
        <v>0.33</v>
      </c>
      <c r="I58" s="20">
        <v>0.3</v>
      </c>
    </row>
    <row r="59" spans="1:9" x14ac:dyDescent="0.3">
      <c r="A59" s="16" t="s">
        <v>374</v>
      </c>
      <c r="B59" t="s">
        <v>209</v>
      </c>
      <c r="C59" s="25">
        <v>49975</v>
      </c>
      <c r="D59" s="4">
        <v>17725</v>
      </c>
      <c r="E59" s="25">
        <v>16430</v>
      </c>
      <c r="F59" s="4">
        <v>15820</v>
      </c>
      <c r="G59" s="20">
        <v>0.35</v>
      </c>
      <c r="H59" s="5">
        <v>0.33</v>
      </c>
      <c r="I59" s="20">
        <v>0.32</v>
      </c>
    </row>
    <row r="60" spans="1:9" x14ac:dyDescent="0.3">
      <c r="A60" s="16" t="s">
        <v>374</v>
      </c>
      <c r="B60" t="s">
        <v>210</v>
      </c>
      <c r="C60" s="25">
        <v>56255</v>
      </c>
      <c r="D60" s="4">
        <v>19370</v>
      </c>
      <c r="E60" s="25">
        <v>18550</v>
      </c>
      <c r="F60" s="4">
        <v>18335</v>
      </c>
      <c r="G60" s="20">
        <v>0.34</v>
      </c>
      <c r="H60" s="5">
        <v>0.33</v>
      </c>
      <c r="I60" s="20">
        <v>0.33</v>
      </c>
    </row>
    <row r="61" spans="1:9" x14ac:dyDescent="0.3">
      <c r="A61" s="16" t="s">
        <v>374</v>
      </c>
      <c r="B61" t="s">
        <v>211</v>
      </c>
      <c r="C61" s="25">
        <v>62790</v>
      </c>
      <c r="D61" s="4">
        <v>21170</v>
      </c>
      <c r="E61" s="25">
        <v>20750</v>
      </c>
      <c r="F61" s="4">
        <v>20870</v>
      </c>
      <c r="G61" s="20">
        <v>0.34</v>
      </c>
      <c r="H61" s="5">
        <v>0.33</v>
      </c>
      <c r="I61" s="20">
        <v>0.33</v>
      </c>
    </row>
    <row r="62" spans="1:9" x14ac:dyDescent="0.3">
      <c r="A62" s="16" t="s">
        <v>374</v>
      </c>
      <c r="B62" t="s">
        <v>212</v>
      </c>
      <c r="C62" s="25">
        <v>70855</v>
      </c>
      <c r="D62" s="4">
        <v>23225</v>
      </c>
      <c r="E62" s="25">
        <v>23455</v>
      </c>
      <c r="F62" s="4">
        <v>24180</v>
      </c>
      <c r="G62" s="20">
        <v>0.33</v>
      </c>
      <c r="H62" s="5">
        <v>0.33</v>
      </c>
      <c r="I62" s="20">
        <v>0.34</v>
      </c>
    </row>
    <row r="63" spans="1:9" x14ac:dyDescent="0.3">
      <c r="A63" s="16" t="s">
        <v>374</v>
      </c>
      <c r="B63" t="s">
        <v>213</v>
      </c>
      <c r="C63" s="25">
        <v>76535</v>
      </c>
      <c r="D63" s="4">
        <v>24595</v>
      </c>
      <c r="E63" s="25">
        <v>25385</v>
      </c>
      <c r="F63" s="4">
        <v>26555</v>
      </c>
      <c r="G63" s="20">
        <v>0.32</v>
      </c>
      <c r="H63" s="5">
        <v>0.33</v>
      </c>
      <c r="I63" s="20">
        <v>0.35</v>
      </c>
    </row>
    <row r="64" spans="1:9" x14ac:dyDescent="0.3">
      <c r="A64" s="16" t="s">
        <v>374</v>
      </c>
      <c r="B64" t="s">
        <v>214</v>
      </c>
      <c r="C64" s="25">
        <v>83290</v>
      </c>
      <c r="D64" s="4">
        <v>26140</v>
      </c>
      <c r="E64" s="25">
        <v>27620</v>
      </c>
      <c r="F64" s="4">
        <v>29535</v>
      </c>
      <c r="G64" s="20">
        <v>0.31</v>
      </c>
      <c r="H64" s="5">
        <v>0.33</v>
      </c>
      <c r="I64" s="20">
        <v>0.35</v>
      </c>
    </row>
    <row r="65" spans="1:9" x14ac:dyDescent="0.3">
      <c r="A65" s="16" t="s">
        <v>374</v>
      </c>
      <c r="B65" t="s">
        <v>215</v>
      </c>
      <c r="C65" s="25">
        <v>90050</v>
      </c>
      <c r="D65" s="4">
        <v>27705</v>
      </c>
      <c r="E65" s="25">
        <v>29825</v>
      </c>
      <c r="F65" s="4">
        <v>32520</v>
      </c>
      <c r="G65" s="20">
        <v>0.31</v>
      </c>
      <c r="H65" s="5">
        <v>0.33</v>
      </c>
      <c r="I65" s="20">
        <v>0.36</v>
      </c>
    </row>
    <row r="66" spans="1:9" x14ac:dyDescent="0.3">
      <c r="A66" s="16" t="s">
        <v>374</v>
      </c>
      <c r="B66" t="s">
        <v>216</v>
      </c>
      <c r="C66" s="25">
        <v>95415</v>
      </c>
      <c r="D66" s="4">
        <v>28870</v>
      </c>
      <c r="E66" s="25">
        <v>31500</v>
      </c>
      <c r="F66" s="4">
        <v>35045</v>
      </c>
      <c r="G66" s="20">
        <v>0.3</v>
      </c>
      <c r="H66" s="5">
        <v>0.33</v>
      </c>
      <c r="I66" s="20">
        <v>0.37</v>
      </c>
    </row>
    <row r="67" spans="1:9" x14ac:dyDescent="0.3">
      <c r="A67" s="16" t="s">
        <v>374</v>
      </c>
      <c r="B67" t="s">
        <v>217</v>
      </c>
      <c r="C67" s="25">
        <v>100395</v>
      </c>
      <c r="D67" s="4">
        <v>29930</v>
      </c>
      <c r="E67" s="25">
        <v>33095</v>
      </c>
      <c r="F67" s="4">
        <v>37370</v>
      </c>
      <c r="G67" s="20">
        <v>0.3</v>
      </c>
      <c r="H67" s="5">
        <v>0.33</v>
      </c>
      <c r="I67" s="20">
        <v>0.37</v>
      </c>
    </row>
    <row r="68" spans="1:9" x14ac:dyDescent="0.3">
      <c r="A68" s="16" t="s">
        <v>374</v>
      </c>
      <c r="B68" t="s">
        <v>218</v>
      </c>
      <c r="C68" s="25">
        <v>105345</v>
      </c>
      <c r="D68" s="4">
        <v>31050</v>
      </c>
      <c r="E68" s="25">
        <v>34745</v>
      </c>
      <c r="F68" s="4">
        <v>39550</v>
      </c>
      <c r="G68" s="20">
        <v>0.28999999999999998</v>
      </c>
      <c r="H68" s="5">
        <v>0.33</v>
      </c>
      <c r="I68" s="20">
        <v>0.38</v>
      </c>
    </row>
    <row r="69" spans="1:9" x14ac:dyDescent="0.3">
      <c r="A69" s="16" t="s">
        <v>374</v>
      </c>
      <c r="B69" t="s">
        <v>219</v>
      </c>
      <c r="C69" s="25">
        <v>110135</v>
      </c>
      <c r="D69" s="4">
        <v>32135</v>
      </c>
      <c r="E69" s="25">
        <v>36340</v>
      </c>
      <c r="F69" s="4">
        <v>41660</v>
      </c>
      <c r="G69" s="20">
        <v>0.28999999999999998</v>
      </c>
      <c r="H69" s="5">
        <v>0.33</v>
      </c>
      <c r="I69" s="20">
        <v>0.38</v>
      </c>
    </row>
    <row r="70" spans="1:9" x14ac:dyDescent="0.3">
      <c r="A70" s="16" t="s">
        <v>374</v>
      </c>
      <c r="B70" t="s">
        <v>220</v>
      </c>
      <c r="C70" s="25">
        <v>115165</v>
      </c>
      <c r="D70" s="4">
        <v>33345</v>
      </c>
      <c r="E70" s="25">
        <v>37985</v>
      </c>
      <c r="F70" s="4">
        <v>43835</v>
      </c>
      <c r="G70" s="20">
        <v>0.28999999999999998</v>
      </c>
      <c r="H70" s="5">
        <v>0.33</v>
      </c>
      <c r="I70" s="20">
        <v>0.38</v>
      </c>
    </row>
    <row r="71" spans="1:9" x14ac:dyDescent="0.3">
      <c r="A71" s="16" t="s">
        <v>374</v>
      </c>
      <c r="B71" t="s">
        <v>221</v>
      </c>
      <c r="C71" s="25">
        <v>120255</v>
      </c>
      <c r="D71" s="4">
        <v>34490</v>
      </c>
      <c r="E71" s="25">
        <v>39640</v>
      </c>
      <c r="F71" s="4">
        <v>46130</v>
      </c>
      <c r="G71" s="20">
        <v>0.28999999999999998</v>
      </c>
      <c r="H71" s="5">
        <v>0.33</v>
      </c>
      <c r="I71" s="20">
        <v>0.38</v>
      </c>
    </row>
    <row r="72" spans="1:9" x14ac:dyDescent="0.3">
      <c r="A72" s="16" t="s">
        <v>374</v>
      </c>
      <c r="B72" t="s">
        <v>222</v>
      </c>
      <c r="C72" s="25">
        <v>125135</v>
      </c>
      <c r="D72" s="4">
        <v>35565</v>
      </c>
      <c r="E72" s="25">
        <v>41300</v>
      </c>
      <c r="F72" s="4">
        <v>48275</v>
      </c>
      <c r="G72" s="20">
        <v>0.28000000000000003</v>
      </c>
      <c r="H72" s="5">
        <v>0.33</v>
      </c>
      <c r="I72" s="20">
        <v>0.39</v>
      </c>
    </row>
    <row r="73" spans="1:9" x14ac:dyDescent="0.3">
      <c r="A73" s="16" t="s">
        <v>374</v>
      </c>
      <c r="B73" t="s">
        <v>223</v>
      </c>
      <c r="C73" s="25">
        <v>130520</v>
      </c>
      <c r="D73" s="4">
        <v>36715</v>
      </c>
      <c r="E73" s="25">
        <v>43020</v>
      </c>
      <c r="F73" s="4">
        <v>50790</v>
      </c>
      <c r="G73" s="20">
        <v>0.28000000000000003</v>
      </c>
      <c r="H73" s="5">
        <v>0.33</v>
      </c>
      <c r="I73" s="20">
        <v>0.39</v>
      </c>
    </row>
    <row r="74" spans="1:9" x14ac:dyDescent="0.3">
      <c r="A74" s="16" t="s">
        <v>374</v>
      </c>
      <c r="B74" t="s">
        <v>224</v>
      </c>
      <c r="C74" s="25">
        <v>135960</v>
      </c>
      <c r="D74" s="4">
        <v>37865</v>
      </c>
      <c r="E74" s="25">
        <v>44765</v>
      </c>
      <c r="F74" s="4">
        <v>53330</v>
      </c>
      <c r="G74" s="20">
        <v>0.28000000000000003</v>
      </c>
      <c r="H74" s="5">
        <v>0.33</v>
      </c>
      <c r="I74" s="20">
        <v>0.39</v>
      </c>
    </row>
    <row r="75" spans="1:9" x14ac:dyDescent="0.3">
      <c r="A75" s="16" t="s">
        <v>374</v>
      </c>
      <c r="B75" t="s">
        <v>225</v>
      </c>
      <c r="C75" s="25">
        <v>140665</v>
      </c>
      <c r="D75" s="4">
        <v>38910</v>
      </c>
      <c r="E75" s="25">
        <v>46260</v>
      </c>
      <c r="F75" s="4">
        <v>55495</v>
      </c>
      <c r="G75" s="20">
        <v>0.28000000000000003</v>
      </c>
      <c r="H75" s="5">
        <v>0.33</v>
      </c>
      <c r="I75" s="20">
        <v>0.39</v>
      </c>
    </row>
    <row r="76" spans="1:9" x14ac:dyDescent="0.3">
      <c r="A76" s="37" t="s">
        <v>374</v>
      </c>
      <c r="B76" s="72" t="s">
        <v>226</v>
      </c>
      <c r="C76" s="39">
        <v>145090</v>
      </c>
      <c r="D76" s="43">
        <v>39730</v>
      </c>
      <c r="E76" s="39">
        <v>47680</v>
      </c>
      <c r="F76" s="43">
        <v>57680</v>
      </c>
      <c r="G76" s="38">
        <v>0.27</v>
      </c>
      <c r="H76" s="73">
        <v>0.33</v>
      </c>
      <c r="I76" s="38">
        <v>0.4</v>
      </c>
    </row>
    <row r="77" spans="1:9" x14ac:dyDescent="0.3">
      <c r="A77" s="16" t="s">
        <v>375</v>
      </c>
      <c r="B77" t="s">
        <v>192</v>
      </c>
      <c r="C77" s="25">
        <v>0</v>
      </c>
      <c r="D77" s="4">
        <v>0</v>
      </c>
      <c r="E77" s="25">
        <v>0</v>
      </c>
      <c r="F77" s="4">
        <v>0</v>
      </c>
      <c r="G77" s="20" t="s">
        <v>350</v>
      </c>
      <c r="H77" s="5" t="s">
        <v>350</v>
      </c>
      <c r="I77" s="20" t="s">
        <v>350</v>
      </c>
    </row>
    <row r="78" spans="1:9" x14ac:dyDescent="0.3">
      <c r="A78" s="16" t="s">
        <v>375</v>
      </c>
      <c r="B78" t="s">
        <v>193</v>
      </c>
      <c r="C78" s="25">
        <v>0</v>
      </c>
      <c r="D78" s="4">
        <v>0</v>
      </c>
      <c r="E78" s="25">
        <v>0</v>
      </c>
      <c r="F78" s="4">
        <v>0</v>
      </c>
      <c r="G78" s="20" t="s">
        <v>350</v>
      </c>
      <c r="H78" s="5" t="s">
        <v>350</v>
      </c>
      <c r="I78" s="20" t="s">
        <v>350</v>
      </c>
    </row>
    <row r="79" spans="1:9" x14ac:dyDescent="0.3">
      <c r="A79" s="16" t="s">
        <v>375</v>
      </c>
      <c r="B79" t="s">
        <v>194</v>
      </c>
      <c r="C79" s="25">
        <v>0</v>
      </c>
      <c r="D79" s="4">
        <v>0</v>
      </c>
      <c r="E79" s="25">
        <v>0</v>
      </c>
      <c r="F79" s="4">
        <v>0</v>
      </c>
      <c r="G79" s="20" t="s">
        <v>350</v>
      </c>
      <c r="H79" s="5" t="s">
        <v>350</v>
      </c>
      <c r="I79" s="20" t="s">
        <v>350</v>
      </c>
    </row>
    <row r="80" spans="1:9" x14ac:dyDescent="0.3">
      <c r="A80" s="16" t="s">
        <v>375</v>
      </c>
      <c r="B80" t="s">
        <v>195</v>
      </c>
      <c r="C80" s="25">
        <v>0</v>
      </c>
      <c r="D80" s="4">
        <v>0</v>
      </c>
      <c r="E80" s="25">
        <v>0</v>
      </c>
      <c r="F80" s="4">
        <v>0</v>
      </c>
      <c r="G80" s="20" t="s">
        <v>350</v>
      </c>
      <c r="H80" s="5" t="s">
        <v>350</v>
      </c>
      <c r="I80" s="20" t="s">
        <v>350</v>
      </c>
    </row>
    <row r="81" spans="1:9" x14ac:dyDescent="0.3">
      <c r="A81" s="16" t="s">
        <v>375</v>
      </c>
      <c r="B81" t="s">
        <v>196</v>
      </c>
      <c r="C81" s="25" t="s">
        <v>231</v>
      </c>
      <c r="D81" s="4" t="s">
        <v>231</v>
      </c>
      <c r="E81" s="25">
        <v>0</v>
      </c>
      <c r="F81" s="4">
        <v>0</v>
      </c>
      <c r="G81" s="20" t="s">
        <v>231</v>
      </c>
      <c r="H81" s="5">
        <v>0</v>
      </c>
      <c r="I81" s="20">
        <v>0</v>
      </c>
    </row>
    <row r="82" spans="1:9" x14ac:dyDescent="0.3">
      <c r="A82" s="16" t="s">
        <v>375</v>
      </c>
      <c r="B82" t="s">
        <v>197</v>
      </c>
      <c r="C82" s="25">
        <v>30</v>
      </c>
      <c r="D82" s="4">
        <v>10</v>
      </c>
      <c r="E82" s="25">
        <v>5</v>
      </c>
      <c r="F82" s="4">
        <v>15</v>
      </c>
      <c r="G82" s="20">
        <v>0.38</v>
      </c>
      <c r="H82" s="5">
        <v>0.1</v>
      </c>
      <c r="I82" s="20">
        <v>0.52</v>
      </c>
    </row>
    <row r="83" spans="1:9" x14ac:dyDescent="0.3">
      <c r="A83" s="16" t="s">
        <v>375</v>
      </c>
      <c r="B83" t="s">
        <v>198</v>
      </c>
      <c r="C83" s="25">
        <v>265</v>
      </c>
      <c r="D83" s="4">
        <v>220</v>
      </c>
      <c r="E83" s="25">
        <v>15</v>
      </c>
      <c r="F83" s="4">
        <v>35</v>
      </c>
      <c r="G83" s="20">
        <v>0.82</v>
      </c>
      <c r="H83" s="5">
        <v>0.05</v>
      </c>
      <c r="I83" s="20">
        <v>0.13</v>
      </c>
    </row>
    <row r="84" spans="1:9" x14ac:dyDescent="0.3">
      <c r="A84" s="16" t="s">
        <v>375</v>
      </c>
      <c r="B84" t="s">
        <v>199</v>
      </c>
      <c r="C84" s="25">
        <v>465</v>
      </c>
      <c r="D84" s="4">
        <v>315</v>
      </c>
      <c r="E84" s="25">
        <v>60</v>
      </c>
      <c r="F84" s="4">
        <v>85</v>
      </c>
      <c r="G84" s="20">
        <v>0.68</v>
      </c>
      <c r="H84" s="5">
        <v>0.13</v>
      </c>
      <c r="I84" s="20">
        <v>0.19</v>
      </c>
    </row>
    <row r="85" spans="1:9" x14ac:dyDescent="0.3">
      <c r="A85" s="16" t="s">
        <v>375</v>
      </c>
      <c r="B85" t="s">
        <v>200</v>
      </c>
      <c r="C85" s="25">
        <v>1080</v>
      </c>
      <c r="D85" s="4">
        <v>625</v>
      </c>
      <c r="E85" s="25">
        <v>200</v>
      </c>
      <c r="F85" s="4">
        <v>255</v>
      </c>
      <c r="G85" s="20">
        <v>0.57999999999999996</v>
      </c>
      <c r="H85" s="5">
        <v>0.19</v>
      </c>
      <c r="I85" s="20">
        <v>0.23</v>
      </c>
    </row>
    <row r="86" spans="1:9" x14ac:dyDescent="0.3">
      <c r="A86" s="16" t="s">
        <v>375</v>
      </c>
      <c r="B86" t="s">
        <v>201</v>
      </c>
      <c r="C86" s="25">
        <v>5770</v>
      </c>
      <c r="D86" s="4">
        <v>2085</v>
      </c>
      <c r="E86" s="25">
        <v>1690</v>
      </c>
      <c r="F86" s="4">
        <v>2000</v>
      </c>
      <c r="G86" s="20">
        <v>0.36</v>
      </c>
      <c r="H86" s="5">
        <v>0.28999999999999998</v>
      </c>
      <c r="I86" s="20">
        <v>0.35</v>
      </c>
    </row>
    <row r="87" spans="1:9" x14ac:dyDescent="0.3">
      <c r="A87" s="16" t="s">
        <v>375</v>
      </c>
      <c r="B87" t="s">
        <v>202</v>
      </c>
      <c r="C87" s="25">
        <v>12025</v>
      </c>
      <c r="D87" s="4">
        <v>3910</v>
      </c>
      <c r="E87" s="25">
        <v>3680</v>
      </c>
      <c r="F87" s="4">
        <v>4435</v>
      </c>
      <c r="G87" s="20">
        <v>0.33</v>
      </c>
      <c r="H87" s="5">
        <v>0.31</v>
      </c>
      <c r="I87" s="20">
        <v>0.37</v>
      </c>
    </row>
    <row r="88" spans="1:9" x14ac:dyDescent="0.3">
      <c r="A88" s="16" t="s">
        <v>375</v>
      </c>
      <c r="B88" t="s">
        <v>203</v>
      </c>
      <c r="C88" s="25">
        <v>17720</v>
      </c>
      <c r="D88" s="4">
        <v>5470</v>
      </c>
      <c r="E88" s="25">
        <v>5585</v>
      </c>
      <c r="F88" s="4">
        <v>6665</v>
      </c>
      <c r="G88" s="20">
        <v>0.31</v>
      </c>
      <c r="H88" s="5">
        <v>0.32</v>
      </c>
      <c r="I88" s="20">
        <v>0.38</v>
      </c>
    </row>
    <row r="89" spans="1:9" x14ac:dyDescent="0.3">
      <c r="A89" s="16" t="s">
        <v>375</v>
      </c>
      <c r="B89" t="s">
        <v>204</v>
      </c>
      <c r="C89" s="25">
        <v>25285</v>
      </c>
      <c r="D89" s="4">
        <v>7715</v>
      </c>
      <c r="E89" s="25">
        <v>8050</v>
      </c>
      <c r="F89" s="4">
        <v>9520</v>
      </c>
      <c r="G89" s="20">
        <v>0.31</v>
      </c>
      <c r="H89" s="5">
        <v>0.32</v>
      </c>
      <c r="I89" s="20">
        <v>0.38</v>
      </c>
    </row>
    <row r="90" spans="1:9" x14ac:dyDescent="0.3">
      <c r="A90" s="16" t="s">
        <v>375</v>
      </c>
      <c r="B90" t="s">
        <v>205</v>
      </c>
      <c r="C90" s="25">
        <v>31110</v>
      </c>
      <c r="D90" s="4">
        <v>9410</v>
      </c>
      <c r="E90" s="25">
        <v>10000</v>
      </c>
      <c r="F90" s="4">
        <v>11695</v>
      </c>
      <c r="G90" s="20">
        <v>0.3</v>
      </c>
      <c r="H90" s="5">
        <v>0.32</v>
      </c>
      <c r="I90" s="20">
        <v>0.38</v>
      </c>
    </row>
    <row r="91" spans="1:9" x14ac:dyDescent="0.3">
      <c r="A91" s="16" t="s">
        <v>375</v>
      </c>
      <c r="B91" t="s">
        <v>206</v>
      </c>
      <c r="C91" s="25">
        <v>38225</v>
      </c>
      <c r="D91" s="4">
        <v>11560</v>
      </c>
      <c r="E91" s="25">
        <v>12460</v>
      </c>
      <c r="F91" s="4">
        <v>14205</v>
      </c>
      <c r="G91" s="20">
        <v>0.3</v>
      </c>
      <c r="H91" s="5">
        <v>0.33</v>
      </c>
      <c r="I91" s="20">
        <v>0.37</v>
      </c>
    </row>
    <row r="92" spans="1:9" x14ac:dyDescent="0.3">
      <c r="A92" s="16" t="s">
        <v>375</v>
      </c>
      <c r="B92" t="s">
        <v>207</v>
      </c>
      <c r="C92" s="25">
        <v>44740</v>
      </c>
      <c r="D92" s="4">
        <v>13560</v>
      </c>
      <c r="E92" s="25">
        <v>14720</v>
      </c>
      <c r="F92" s="4">
        <v>16460</v>
      </c>
      <c r="G92" s="20">
        <v>0.3</v>
      </c>
      <c r="H92" s="5">
        <v>0.33</v>
      </c>
      <c r="I92" s="20">
        <v>0.37</v>
      </c>
    </row>
    <row r="93" spans="1:9" x14ac:dyDescent="0.3">
      <c r="A93" s="16" t="s">
        <v>375</v>
      </c>
      <c r="B93" t="s">
        <v>208</v>
      </c>
      <c r="C93" s="25">
        <v>51315</v>
      </c>
      <c r="D93" s="4">
        <v>15565</v>
      </c>
      <c r="E93" s="25">
        <v>16830</v>
      </c>
      <c r="F93" s="4">
        <v>18915</v>
      </c>
      <c r="G93" s="20">
        <v>0.3</v>
      </c>
      <c r="H93" s="5">
        <v>0.33</v>
      </c>
      <c r="I93" s="20">
        <v>0.37</v>
      </c>
    </row>
    <row r="94" spans="1:9" x14ac:dyDescent="0.3">
      <c r="A94" s="16" t="s">
        <v>375</v>
      </c>
      <c r="B94" t="s">
        <v>209</v>
      </c>
      <c r="C94" s="25">
        <v>57240</v>
      </c>
      <c r="D94" s="4">
        <v>17485</v>
      </c>
      <c r="E94" s="25">
        <v>18825</v>
      </c>
      <c r="F94" s="4">
        <v>20930</v>
      </c>
      <c r="G94" s="20">
        <v>0.31</v>
      </c>
      <c r="H94" s="5">
        <v>0.33</v>
      </c>
      <c r="I94" s="20">
        <v>0.37</v>
      </c>
    </row>
    <row r="95" spans="1:9" x14ac:dyDescent="0.3">
      <c r="A95" s="16" t="s">
        <v>375</v>
      </c>
      <c r="B95" t="s">
        <v>210</v>
      </c>
      <c r="C95" s="25">
        <v>65990</v>
      </c>
      <c r="D95" s="4">
        <v>21030</v>
      </c>
      <c r="E95" s="25">
        <v>21590</v>
      </c>
      <c r="F95" s="4">
        <v>23370</v>
      </c>
      <c r="G95" s="20">
        <v>0.32</v>
      </c>
      <c r="H95" s="5">
        <v>0.33</v>
      </c>
      <c r="I95" s="20">
        <v>0.35</v>
      </c>
    </row>
    <row r="96" spans="1:9" x14ac:dyDescent="0.3">
      <c r="A96" s="16" t="s">
        <v>375</v>
      </c>
      <c r="B96" t="s">
        <v>211</v>
      </c>
      <c r="C96" s="25">
        <v>74850</v>
      </c>
      <c r="D96" s="4">
        <v>24390</v>
      </c>
      <c r="E96" s="25">
        <v>24400</v>
      </c>
      <c r="F96" s="4">
        <v>26060</v>
      </c>
      <c r="G96" s="20">
        <v>0.33</v>
      </c>
      <c r="H96" s="5">
        <v>0.33</v>
      </c>
      <c r="I96" s="20">
        <v>0.35</v>
      </c>
    </row>
    <row r="97" spans="1:9" x14ac:dyDescent="0.3">
      <c r="A97" s="16" t="s">
        <v>375</v>
      </c>
      <c r="B97" t="s">
        <v>212</v>
      </c>
      <c r="C97" s="25">
        <v>83110</v>
      </c>
      <c r="D97" s="4">
        <v>27700</v>
      </c>
      <c r="E97" s="25">
        <v>26975</v>
      </c>
      <c r="F97" s="4">
        <v>28430</v>
      </c>
      <c r="G97" s="20">
        <v>0.33</v>
      </c>
      <c r="H97" s="5">
        <v>0.32</v>
      </c>
      <c r="I97" s="20">
        <v>0.34</v>
      </c>
    </row>
    <row r="98" spans="1:9" x14ac:dyDescent="0.3">
      <c r="A98" s="16" t="s">
        <v>375</v>
      </c>
      <c r="B98" t="s">
        <v>213</v>
      </c>
      <c r="C98" s="25">
        <v>94060</v>
      </c>
      <c r="D98" s="4">
        <v>32770</v>
      </c>
      <c r="E98" s="25">
        <v>30360</v>
      </c>
      <c r="F98" s="4">
        <v>30930</v>
      </c>
      <c r="G98" s="20">
        <v>0.35</v>
      </c>
      <c r="H98" s="5">
        <v>0.32</v>
      </c>
      <c r="I98" s="20">
        <v>0.33</v>
      </c>
    </row>
    <row r="99" spans="1:9" x14ac:dyDescent="0.3">
      <c r="A99" s="16" t="s">
        <v>375</v>
      </c>
      <c r="B99" t="s">
        <v>214</v>
      </c>
      <c r="C99" s="25">
        <v>109555</v>
      </c>
      <c r="D99" s="4">
        <v>40750</v>
      </c>
      <c r="E99" s="25">
        <v>34885</v>
      </c>
      <c r="F99" s="4">
        <v>33920</v>
      </c>
      <c r="G99" s="20">
        <v>0.37</v>
      </c>
      <c r="H99" s="5">
        <v>0.32</v>
      </c>
      <c r="I99" s="20">
        <v>0.31</v>
      </c>
    </row>
    <row r="100" spans="1:9" x14ac:dyDescent="0.3">
      <c r="A100" s="16" t="s">
        <v>375</v>
      </c>
      <c r="B100" t="s">
        <v>215</v>
      </c>
      <c r="C100" s="25">
        <v>123640</v>
      </c>
      <c r="D100" s="4">
        <v>48445</v>
      </c>
      <c r="E100" s="25">
        <v>38820</v>
      </c>
      <c r="F100" s="4">
        <v>36380</v>
      </c>
      <c r="G100" s="20">
        <v>0.39</v>
      </c>
      <c r="H100" s="5">
        <v>0.31</v>
      </c>
      <c r="I100" s="20">
        <v>0.28999999999999998</v>
      </c>
    </row>
    <row r="101" spans="1:9" x14ac:dyDescent="0.3">
      <c r="A101" s="16" t="s">
        <v>375</v>
      </c>
      <c r="B101" t="s">
        <v>216</v>
      </c>
      <c r="C101" s="25">
        <v>138610</v>
      </c>
      <c r="D101" s="4">
        <v>57410</v>
      </c>
      <c r="E101" s="25">
        <v>42340</v>
      </c>
      <c r="F101" s="4">
        <v>38860</v>
      </c>
      <c r="G101" s="20">
        <v>0.41</v>
      </c>
      <c r="H101" s="5">
        <v>0.31</v>
      </c>
      <c r="I101" s="20">
        <v>0.28000000000000003</v>
      </c>
    </row>
    <row r="102" spans="1:9" x14ac:dyDescent="0.3">
      <c r="A102" s="16" t="s">
        <v>375</v>
      </c>
      <c r="B102" t="s">
        <v>217</v>
      </c>
      <c r="C102" s="25">
        <v>154380</v>
      </c>
      <c r="D102" s="4">
        <v>67325</v>
      </c>
      <c r="E102" s="25">
        <v>45940</v>
      </c>
      <c r="F102" s="4">
        <v>41110</v>
      </c>
      <c r="G102" s="20">
        <v>0.44</v>
      </c>
      <c r="H102" s="5">
        <v>0.3</v>
      </c>
      <c r="I102" s="20">
        <v>0.27</v>
      </c>
    </row>
    <row r="103" spans="1:9" x14ac:dyDescent="0.3">
      <c r="A103" s="16" t="s">
        <v>375</v>
      </c>
      <c r="B103" t="s">
        <v>218</v>
      </c>
      <c r="C103" s="25">
        <v>169835</v>
      </c>
      <c r="D103" s="4">
        <v>77500</v>
      </c>
      <c r="E103" s="25">
        <v>49175</v>
      </c>
      <c r="F103" s="4">
        <v>43160</v>
      </c>
      <c r="G103" s="20">
        <v>0.46</v>
      </c>
      <c r="H103" s="5">
        <v>0.28999999999999998</v>
      </c>
      <c r="I103" s="20">
        <v>0.25</v>
      </c>
    </row>
    <row r="104" spans="1:9" x14ac:dyDescent="0.3">
      <c r="A104" s="16" t="s">
        <v>375</v>
      </c>
      <c r="B104" t="s">
        <v>219</v>
      </c>
      <c r="C104" s="25">
        <v>183635</v>
      </c>
      <c r="D104" s="4">
        <v>85880</v>
      </c>
      <c r="E104" s="25">
        <v>52545</v>
      </c>
      <c r="F104" s="4">
        <v>45205</v>
      </c>
      <c r="G104" s="20">
        <v>0.47</v>
      </c>
      <c r="H104" s="5">
        <v>0.28999999999999998</v>
      </c>
      <c r="I104" s="20">
        <v>0.25</v>
      </c>
    </row>
    <row r="105" spans="1:9" x14ac:dyDescent="0.3">
      <c r="A105" s="16" t="s">
        <v>375</v>
      </c>
      <c r="B105" t="s">
        <v>220</v>
      </c>
      <c r="C105" s="25">
        <v>199670</v>
      </c>
      <c r="D105" s="4">
        <v>94540</v>
      </c>
      <c r="E105" s="25">
        <v>57235</v>
      </c>
      <c r="F105" s="4">
        <v>47900</v>
      </c>
      <c r="G105" s="20">
        <v>0.47</v>
      </c>
      <c r="H105" s="5">
        <v>0.28999999999999998</v>
      </c>
      <c r="I105" s="20">
        <v>0.24</v>
      </c>
    </row>
    <row r="106" spans="1:9" x14ac:dyDescent="0.3">
      <c r="A106" s="16" t="s">
        <v>375</v>
      </c>
      <c r="B106" t="s">
        <v>221</v>
      </c>
      <c r="C106" s="25">
        <v>214545</v>
      </c>
      <c r="D106" s="4">
        <v>103260</v>
      </c>
      <c r="E106" s="25">
        <v>61030</v>
      </c>
      <c r="F106" s="4">
        <v>50250</v>
      </c>
      <c r="G106" s="20">
        <v>0.48</v>
      </c>
      <c r="H106" s="5">
        <v>0.28000000000000003</v>
      </c>
      <c r="I106" s="20">
        <v>0.23</v>
      </c>
    </row>
    <row r="107" spans="1:9" x14ac:dyDescent="0.3">
      <c r="A107" s="16" t="s">
        <v>375</v>
      </c>
      <c r="B107" t="s">
        <v>222</v>
      </c>
      <c r="C107" s="25">
        <v>228695</v>
      </c>
      <c r="D107" s="4">
        <v>111015</v>
      </c>
      <c r="E107" s="25">
        <v>64905</v>
      </c>
      <c r="F107" s="4">
        <v>52780</v>
      </c>
      <c r="G107" s="20">
        <v>0.49</v>
      </c>
      <c r="H107" s="5">
        <v>0.28000000000000003</v>
      </c>
      <c r="I107" s="20">
        <v>0.23</v>
      </c>
    </row>
    <row r="108" spans="1:9" x14ac:dyDescent="0.3">
      <c r="A108" s="16" t="s">
        <v>375</v>
      </c>
      <c r="B108" t="s">
        <v>223</v>
      </c>
      <c r="C108" s="25">
        <v>244385</v>
      </c>
      <c r="D108" s="4">
        <v>119430</v>
      </c>
      <c r="E108" s="25">
        <v>69335</v>
      </c>
      <c r="F108" s="4">
        <v>55620</v>
      </c>
      <c r="G108" s="20">
        <v>0.49</v>
      </c>
      <c r="H108" s="5">
        <v>0.28000000000000003</v>
      </c>
      <c r="I108" s="20">
        <v>0.23</v>
      </c>
    </row>
    <row r="109" spans="1:9" x14ac:dyDescent="0.3">
      <c r="A109" s="16" t="s">
        <v>375</v>
      </c>
      <c r="B109" t="s">
        <v>224</v>
      </c>
      <c r="C109" s="25">
        <v>258430</v>
      </c>
      <c r="D109" s="4">
        <v>126430</v>
      </c>
      <c r="E109" s="25">
        <v>73505</v>
      </c>
      <c r="F109" s="4">
        <v>58500</v>
      </c>
      <c r="G109" s="20">
        <v>0.49</v>
      </c>
      <c r="H109" s="5">
        <v>0.28000000000000003</v>
      </c>
      <c r="I109" s="20">
        <v>0.23</v>
      </c>
    </row>
    <row r="110" spans="1:9" x14ac:dyDescent="0.3">
      <c r="A110" s="16" t="s">
        <v>375</v>
      </c>
      <c r="B110" t="s">
        <v>225</v>
      </c>
      <c r="C110" s="25">
        <v>273020</v>
      </c>
      <c r="D110" s="4">
        <v>132980</v>
      </c>
      <c r="E110" s="25">
        <v>78210</v>
      </c>
      <c r="F110" s="4">
        <v>61835</v>
      </c>
      <c r="G110" s="20">
        <v>0.49</v>
      </c>
      <c r="H110" s="5">
        <v>0.28999999999999998</v>
      </c>
      <c r="I110" s="20">
        <v>0.23</v>
      </c>
    </row>
    <row r="111" spans="1:9" x14ac:dyDescent="0.3">
      <c r="A111" s="37" t="s">
        <v>375</v>
      </c>
      <c r="B111" t="s">
        <v>226</v>
      </c>
      <c r="C111" s="39">
        <v>287960</v>
      </c>
      <c r="D111" s="4">
        <v>139405</v>
      </c>
      <c r="E111" s="39">
        <v>83310</v>
      </c>
      <c r="F111" s="4">
        <v>65245</v>
      </c>
      <c r="G111" s="38">
        <v>0.48</v>
      </c>
      <c r="H111" s="5">
        <v>0.28999999999999998</v>
      </c>
      <c r="I111" s="38">
        <v>0.23</v>
      </c>
    </row>
    <row r="112" spans="1:9" x14ac:dyDescent="0.3">
      <c r="A112" t="s">
        <v>22</v>
      </c>
      <c r="B112" t="s">
        <v>23</v>
      </c>
    </row>
    <row r="113" spans="1:2" x14ac:dyDescent="0.3">
      <c r="A113" t="s">
        <v>98</v>
      </c>
      <c r="B113" t="s">
        <v>99</v>
      </c>
    </row>
    <row r="114" spans="1:2" x14ac:dyDescent="0.3">
      <c r="A114" t="s">
        <v>120</v>
      </c>
      <c r="B114" t="s">
        <v>121</v>
      </c>
    </row>
    <row r="115" spans="1:2" x14ac:dyDescent="0.3">
      <c r="A115" t="s">
        <v>122</v>
      </c>
      <c r="B115" t="s">
        <v>123</v>
      </c>
    </row>
    <row r="116" spans="1:2" x14ac:dyDescent="0.3">
      <c r="A116" t="s">
        <v>124</v>
      </c>
      <c r="B116" t="s">
        <v>125</v>
      </c>
    </row>
    <row r="117" spans="1:2" x14ac:dyDescent="0.3">
      <c r="A117" t="s">
        <v>126</v>
      </c>
      <c r="B117" t="s">
        <v>127</v>
      </c>
    </row>
  </sheetData>
  <conditionalFormatting sqref="G7:I111">
    <cfRule type="dataBar" priority="1">
      <dataBar>
        <cfvo type="num" val="0"/>
        <cfvo type="num" val="1"/>
        <color theme="7" tint="0.39997558519241921"/>
      </dataBar>
      <extLst>
        <ext xmlns:x14="http://schemas.microsoft.com/office/spreadsheetml/2009/9/main" uri="{B025F937-C7B1-47D3-B67F-A62EFF666E3E}">
          <x14:id>{F7D70B86-40E1-4850-B488-3A96CDD23782}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7D70B86-40E1-4850-B488-3A96CDD23782}">
            <x14:dataBar minLength="0" maxLength="100" gradient="0">
              <x14:cfvo type="num">
                <xm:f>0</xm:f>
              </x14:cfvo>
              <x14:cfvo type="num">
                <xm:f>1</xm:f>
              </x14:cfvo>
              <x14:negativeFillColor rgb="FFFF0000"/>
              <x14:axisColor rgb="FF000000"/>
            </x14:dataBar>
          </x14:cfRule>
          <xm:sqref>G7:I111</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117"/>
  <sheetViews>
    <sheetView showGridLines="0" zoomScale="70" zoomScaleNormal="70" workbookViewId="0"/>
  </sheetViews>
  <sheetFormatPr defaultColWidth="11.19921875" defaultRowHeight="15.6" x14ac:dyDescent="0.3"/>
  <cols>
    <col min="1" max="14" width="20.69921875" customWidth="1"/>
  </cols>
  <sheetData>
    <row r="1" spans="1:14" ht="19.8" x14ac:dyDescent="0.4">
      <c r="A1" s="2" t="s">
        <v>411</v>
      </c>
    </row>
    <row r="2" spans="1:14" x14ac:dyDescent="0.3">
      <c r="A2" t="s">
        <v>175</v>
      </c>
    </row>
    <row r="3" spans="1:14" x14ac:dyDescent="0.3">
      <c r="A3" t="s">
        <v>176</v>
      </c>
    </row>
    <row r="4" spans="1:14" x14ac:dyDescent="0.3">
      <c r="A4" t="s">
        <v>387</v>
      </c>
    </row>
    <row r="5" spans="1:14" x14ac:dyDescent="0.3">
      <c r="A5" t="s">
        <v>178</v>
      </c>
    </row>
    <row r="6" spans="1:14" ht="46.8" x14ac:dyDescent="0.3">
      <c r="A6" s="23" t="s">
        <v>362</v>
      </c>
      <c r="B6" s="3" t="s">
        <v>179</v>
      </c>
      <c r="C6" s="23" t="s">
        <v>412</v>
      </c>
      <c r="D6" s="3" t="s">
        <v>413</v>
      </c>
      <c r="E6" s="23" t="s">
        <v>414</v>
      </c>
      <c r="F6" s="3" t="s">
        <v>415</v>
      </c>
      <c r="G6" s="23" t="s">
        <v>416</v>
      </c>
      <c r="H6" s="3" t="s">
        <v>417</v>
      </c>
      <c r="I6" s="23" t="s">
        <v>418</v>
      </c>
      <c r="J6" s="3" t="s">
        <v>419</v>
      </c>
      <c r="K6" s="61" t="s">
        <v>492</v>
      </c>
      <c r="L6" s="3" t="s">
        <v>420</v>
      </c>
      <c r="M6" s="23" t="s">
        <v>421</v>
      </c>
      <c r="N6" s="23" t="s">
        <v>422</v>
      </c>
    </row>
    <row r="7" spans="1:14" x14ac:dyDescent="0.3">
      <c r="A7" s="40" t="s">
        <v>373</v>
      </c>
      <c r="B7" t="s">
        <v>192</v>
      </c>
      <c r="C7" s="42">
        <v>5</v>
      </c>
      <c r="D7" s="4">
        <v>5</v>
      </c>
      <c r="E7" s="42">
        <v>0</v>
      </c>
      <c r="F7" s="4">
        <v>0</v>
      </c>
      <c r="G7" s="42">
        <v>0</v>
      </c>
      <c r="H7" s="4">
        <v>0</v>
      </c>
      <c r="I7" s="42" t="s">
        <v>231</v>
      </c>
      <c r="J7" s="4">
        <v>0</v>
      </c>
      <c r="K7" s="42">
        <v>0</v>
      </c>
      <c r="L7" s="4">
        <v>0</v>
      </c>
      <c r="M7" s="42">
        <v>0</v>
      </c>
      <c r="N7" s="42">
        <v>0</v>
      </c>
    </row>
    <row r="8" spans="1:14" x14ac:dyDescent="0.3">
      <c r="A8" s="16" t="s">
        <v>373</v>
      </c>
      <c r="B8" t="s">
        <v>193</v>
      </c>
      <c r="C8" s="25">
        <v>25</v>
      </c>
      <c r="D8" s="4">
        <v>20</v>
      </c>
      <c r="E8" s="25">
        <v>0</v>
      </c>
      <c r="F8" s="4">
        <v>0</v>
      </c>
      <c r="G8" s="25">
        <v>0</v>
      </c>
      <c r="H8" s="4" t="s">
        <v>231</v>
      </c>
      <c r="I8" s="25" t="s">
        <v>231</v>
      </c>
      <c r="J8" s="4">
        <v>0</v>
      </c>
      <c r="K8" s="25" t="s">
        <v>231</v>
      </c>
      <c r="L8" s="4">
        <v>0</v>
      </c>
      <c r="M8" s="25">
        <v>0</v>
      </c>
      <c r="N8" s="25">
        <v>0</v>
      </c>
    </row>
    <row r="9" spans="1:14" x14ac:dyDescent="0.3">
      <c r="A9" s="16" t="s">
        <v>373</v>
      </c>
      <c r="B9" t="s">
        <v>194</v>
      </c>
      <c r="C9" s="25">
        <v>85</v>
      </c>
      <c r="D9" s="4">
        <v>55</v>
      </c>
      <c r="E9" s="25" t="s">
        <v>231</v>
      </c>
      <c r="F9" s="4">
        <v>0</v>
      </c>
      <c r="G9" s="25" t="s">
        <v>231</v>
      </c>
      <c r="H9" s="4">
        <v>10</v>
      </c>
      <c r="I9" s="25">
        <v>5</v>
      </c>
      <c r="J9" s="4">
        <v>0</v>
      </c>
      <c r="K9" s="25">
        <v>5</v>
      </c>
      <c r="L9" s="4">
        <v>5</v>
      </c>
      <c r="M9" s="25">
        <v>5</v>
      </c>
      <c r="N9" s="25">
        <v>0</v>
      </c>
    </row>
    <row r="10" spans="1:14" x14ac:dyDescent="0.3">
      <c r="A10" s="16" t="s">
        <v>373</v>
      </c>
      <c r="B10" t="s">
        <v>195</v>
      </c>
      <c r="C10" s="25">
        <v>230</v>
      </c>
      <c r="D10" s="4">
        <v>100</v>
      </c>
      <c r="E10" s="25">
        <v>20</v>
      </c>
      <c r="F10" s="4">
        <v>0</v>
      </c>
      <c r="G10" s="25">
        <v>10</v>
      </c>
      <c r="H10" s="4">
        <v>35</v>
      </c>
      <c r="I10" s="25">
        <v>15</v>
      </c>
      <c r="J10" s="4">
        <v>0</v>
      </c>
      <c r="K10" s="25">
        <v>10</v>
      </c>
      <c r="L10" s="4">
        <v>20</v>
      </c>
      <c r="M10" s="25">
        <v>15</v>
      </c>
      <c r="N10" s="25">
        <v>0</v>
      </c>
    </row>
    <row r="11" spans="1:14" x14ac:dyDescent="0.3">
      <c r="A11" s="16" t="s">
        <v>373</v>
      </c>
      <c r="B11" t="s">
        <v>196</v>
      </c>
      <c r="C11" s="25">
        <v>515</v>
      </c>
      <c r="D11" s="4">
        <v>210</v>
      </c>
      <c r="E11" s="25">
        <v>40</v>
      </c>
      <c r="F11" s="4">
        <v>0</v>
      </c>
      <c r="G11" s="25">
        <v>15</v>
      </c>
      <c r="H11" s="4">
        <v>80</v>
      </c>
      <c r="I11" s="25">
        <v>40</v>
      </c>
      <c r="J11" s="4">
        <v>0</v>
      </c>
      <c r="K11" s="25">
        <v>20</v>
      </c>
      <c r="L11" s="4">
        <v>55</v>
      </c>
      <c r="M11" s="25">
        <v>55</v>
      </c>
      <c r="N11" s="25">
        <v>0</v>
      </c>
    </row>
    <row r="12" spans="1:14" x14ac:dyDescent="0.3">
      <c r="A12" s="16" t="s">
        <v>373</v>
      </c>
      <c r="B12" t="s">
        <v>197</v>
      </c>
      <c r="C12" s="25">
        <v>1195</v>
      </c>
      <c r="D12" s="4">
        <v>500</v>
      </c>
      <c r="E12" s="25">
        <v>85</v>
      </c>
      <c r="F12" s="4">
        <v>0</v>
      </c>
      <c r="G12" s="25">
        <v>35</v>
      </c>
      <c r="H12" s="4">
        <v>165</v>
      </c>
      <c r="I12" s="25">
        <v>100</v>
      </c>
      <c r="J12" s="4">
        <v>0</v>
      </c>
      <c r="K12" s="25">
        <v>55</v>
      </c>
      <c r="L12" s="4">
        <v>115</v>
      </c>
      <c r="M12" s="25">
        <v>135</v>
      </c>
      <c r="N12" s="25">
        <v>0</v>
      </c>
    </row>
    <row r="13" spans="1:14" x14ac:dyDescent="0.3">
      <c r="A13" s="16" t="s">
        <v>373</v>
      </c>
      <c r="B13" t="s">
        <v>198</v>
      </c>
      <c r="C13" s="25">
        <v>2355</v>
      </c>
      <c r="D13" s="4">
        <v>1145</v>
      </c>
      <c r="E13" s="25">
        <v>135</v>
      </c>
      <c r="F13" s="4">
        <v>0</v>
      </c>
      <c r="G13" s="25">
        <v>55</v>
      </c>
      <c r="H13" s="4">
        <v>280</v>
      </c>
      <c r="I13" s="25">
        <v>185</v>
      </c>
      <c r="J13" s="4">
        <v>0</v>
      </c>
      <c r="K13" s="25">
        <v>100</v>
      </c>
      <c r="L13" s="4">
        <v>195</v>
      </c>
      <c r="M13" s="25">
        <v>265</v>
      </c>
      <c r="N13" s="25">
        <v>0</v>
      </c>
    </row>
    <row r="14" spans="1:14" x14ac:dyDescent="0.3">
      <c r="A14" s="16" t="s">
        <v>373</v>
      </c>
      <c r="B14" t="s">
        <v>199</v>
      </c>
      <c r="C14" s="25">
        <v>3915</v>
      </c>
      <c r="D14" s="4">
        <v>1745</v>
      </c>
      <c r="E14" s="25">
        <v>255</v>
      </c>
      <c r="F14" s="4" t="s">
        <v>231</v>
      </c>
      <c r="G14" s="25">
        <v>80</v>
      </c>
      <c r="H14" s="4">
        <v>470</v>
      </c>
      <c r="I14" s="25">
        <v>345</v>
      </c>
      <c r="J14" s="4">
        <v>0</v>
      </c>
      <c r="K14" s="25">
        <v>185</v>
      </c>
      <c r="L14" s="4">
        <v>330</v>
      </c>
      <c r="M14" s="25">
        <v>495</v>
      </c>
      <c r="N14" s="25">
        <v>0</v>
      </c>
    </row>
    <row r="15" spans="1:14" x14ac:dyDescent="0.3">
      <c r="A15" s="16" t="s">
        <v>373</v>
      </c>
      <c r="B15" t="s">
        <v>200</v>
      </c>
      <c r="C15" s="25">
        <v>6805</v>
      </c>
      <c r="D15" s="4">
        <v>2845</v>
      </c>
      <c r="E15" s="25">
        <v>480</v>
      </c>
      <c r="F15" s="4" t="s">
        <v>231</v>
      </c>
      <c r="G15" s="25">
        <v>145</v>
      </c>
      <c r="H15" s="4">
        <v>805</v>
      </c>
      <c r="I15" s="25">
        <v>700</v>
      </c>
      <c r="J15" s="4">
        <v>0</v>
      </c>
      <c r="K15" s="25">
        <v>320</v>
      </c>
      <c r="L15" s="4">
        <v>565</v>
      </c>
      <c r="M15" s="25">
        <v>950</v>
      </c>
      <c r="N15" s="25">
        <v>0</v>
      </c>
    </row>
    <row r="16" spans="1:14" x14ac:dyDescent="0.3">
      <c r="A16" s="16" t="s">
        <v>373</v>
      </c>
      <c r="B16" t="s">
        <v>201</v>
      </c>
      <c r="C16" s="25">
        <v>14115</v>
      </c>
      <c r="D16" s="4">
        <v>4610</v>
      </c>
      <c r="E16" s="25">
        <v>1170</v>
      </c>
      <c r="F16" s="4">
        <v>5</v>
      </c>
      <c r="G16" s="25">
        <v>320</v>
      </c>
      <c r="H16" s="4">
        <v>1660</v>
      </c>
      <c r="I16" s="25">
        <v>1925</v>
      </c>
      <c r="J16" s="4">
        <v>10</v>
      </c>
      <c r="K16" s="25">
        <v>580</v>
      </c>
      <c r="L16" s="4">
        <v>1125</v>
      </c>
      <c r="M16" s="25">
        <v>2705</v>
      </c>
      <c r="N16" s="25">
        <v>5</v>
      </c>
    </row>
    <row r="17" spans="1:14" x14ac:dyDescent="0.3">
      <c r="A17" s="16" t="s">
        <v>373</v>
      </c>
      <c r="B17" t="s">
        <v>202</v>
      </c>
      <c r="C17" s="25">
        <v>23680</v>
      </c>
      <c r="D17" s="4">
        <v>6615</v>
      </c>
      <c r="E17" s="25">
        <v>2110</v>
      </c>
      <c r="F17" s="4">
        <v>30</v>
      </c>
      <c r="G17" s="25">
        <v>545</v>
      </c>
      <c r="H17" s="4">
        <v>2775</v>
      </c>
      <c r="I17" s="25">
        <v>3525</v>
      </c>
      <c r="J17" s="4">
        <v>25</v>
      </c>
      <c r="K17" s="25">
        <v>945</v>
      </c>
      <c r="L17" s="4">
        <v>1945</v>
      </c>
      <c r="M17" s="25">
        <v>5140</v>
      </c>
      <c r="N17" s="25">
        <v>20</v>
      </c>
    </row>
    <row r="18" spans="1:14" x14ac:dyDescent="0.3">
      <c r="A18" s="16" t="s">
        <v>373</v>
      </c>
      <c r="B18" t="s">
        <v>203</v>
      </c>
      <c r="C18" s="25">
        <v>33320</v>
      </c>
      <c r="D18" s="4">
        <v>8620</v>
      </c>
      <c r="E18" s="25">
        <v>2970</v>
      </c>
      <c r="F18" s="4">
        <v>40</v>
      </c>
      <c r="G18" s="25">
        <v>770</v>
      </c>
      <c r="H18" s="4">
        <v>3910</v>
      </c>
      <c r="I18" s="25">
        <v>5220</v>
      </c>
      <c r="J18" s="4">
        <v>40</v>
      </c>
      <c r="K18" s="25">
        <v>1330</v>
      </c>
      <c r="L18" s="4">
        <v>2695</v>
      </c>
      <c r="M18" s="25">
        <v>7690</v>
      </c>
      <c r="N18" s="25">
        <v>35</v>
      </c>
    </row>
    <row r="19" spans="1:14" x14ac:dyDescent="0.3">
      <c r="A19" s="16" t="s">
        <v>373</v>
      </c>
      <c r="B19" t="s">
        <v>204</v>
      </c>
      <c r="C19" s="25">
        <v>45835</v>
      </c>
      <c r="D19" s="4">
        <v>11235</v>
      </c>
      <c r="E19" s="25">
        <v>4145</v>
      </c>
      <c r="F19" s="4">
        <v>55</v>
      </c>
      <c r="G19" s="25">
        <v>1070</v>
      </c>
      <c r="H19" s="4">
        <v>5280</v>
      </c>
      <c r="I19" s="25">
        <v>7465</v>
      </c>
      <c r="J19" s="4">
        <v>50</v>
      </c>
      <c r="K19" s="25">
        <v>1760</v>
      </c>
      <c r="L19" s="4">
        <v>3670</v>
      </c>
      <c r="M19" s="25">
        <v>11050</v>
      </c>
      <c r="N19" s="25">
        <v>50</v>
      </c>
    </row>
    <row r="20" spans="1:14" x14ac:dyDescent="0.3">
      <c r="A20" s="16" t="s">
        <v>373</v>
      </c>
      <c r="B20" t="s">
        <v>205</v>
      </c>
      <c r="C20" s="25">
        <v>55595</v>
      </c>
      <c r="D20" s="4">
        <v>13205</v>
      </c>
      <c r="E20" s="25">
        <v>4955</v>
      </c>
      <c r="F20" s="4">
        <v>65</v>
      </c>
      <c r="G20" s="25">
        <v>1305</v>
      </c>
      <c r="H20" s="4">
        <v>6455</v>
      </c>
      <c r="I20" s="25">
        <v>9195</v>
      </c>
      <c r="J20" s="4">
        <v>60</v>
      </c>
      <c r="K20" s="25">
        <v>2140</v>
      </c>
      <c r="L20" s="4">
        <v>4455</v>
      </c>
      <c r="M20" s="25">
        <v>13685</v>
      </c>
      <c r="N20" s="25">
        <v>55</v>
      </c>
    </row>
    <row r="21" spans="1:14" x14ac:dyDescent="0.3">
      <c r="A21" s="16" t="s">
        <v>373</v>
      </c>
      <c r="B21" t="s">
        <v>206</v>
      </c>
      <c r="C21" s="25">
        <v>68035</v>
      </c>
      <c r="D21" s="4">
        <v>15635</v>
      </c>
      <c r="E21" s="25">
        <v>6090</v>
      </c>
      <c r="F21" s="4">
        <v>85</v>
      </c>
      <c r="G21" s="25">
        <v>1565</v>
      </c>
      <c r="H21" s="4">
        <v>7945</v>
      </c>
      <c r="I21" s="25">
        <v>11455</v>
      </c>
      <c r="J21" s="4">
        <v>85</v>
      </c>
      <c r="K21" s="25">
        <v>2645</v>
      </c>
      <c r="L21" s="4">
        <v>5445</v>
      </c>
      <c r="M21" s="25">
        <v>16995</v>
      </c>
      <c r="N21" s="25">
        <v>75</v>
      </c>
    </row>
    <row r="22" spans="1:14" x14ac:dyDescent="0.3">
      <c r="A22" s="16" t="s">
        <v>373</v>
      </c>
      <c r="B22" t="s">
        <v>207</v>
      </c>
      <c r="C22" s="25">
        <v>81435</v>
      </c>
      <c r="D22" s="4">
        <v>18250</v>
      </c>
      <c r="E22" s="25">
        <v>7240</v>
      </c>
      <c r="F22" s="4">
        <v>90</v>
      </c>
      <c r="G22" s="25">
        <v>1840</v>
      </c>
      <c r="H22" s="4">
        <v>9525</v>
      </c>
      <c r="I22" s="25">
        <v>13900</v>
      </c>
      <c r="J22" s="4">
        <v>100</v>
      </c>
      <c r="K22" s="25">
        <v>3260</v>
      </c>
      <c r="L22" s="4">
        <v>6475</v>
      </c>
      <c r="M22" s="25">
        <v>20660</v>
      </c>
      <c r="N22" s="25">
        <v>85</v>
      </c>
    </row>
    <row r="23" spans="1:14" x14ac:dyDescent="0.3">
      <c r="A23" s="16" t="s">
        <v>373</v>
      </c>
      <c r="B23" t="s">
        <v>208</v>
      </c>
      <c r="C23" s="25">
        <v>93965</v>
      </c>
      <c r="D23" s="4">
        <v>20690</v>
      </c>
      <c r="E23" s="25">
        <v>8285</v>
      </c>
      <c r="F23" s="4">
        <v>100</v>
      </c>
      <c r="G23" s="25">
        <v>2120</v>
      </c>
      <c r="H23" s="4">
        <v>10870</v>
      </c>
      <c r="I23" s="25">
        <v>16185</v>
      </c>
      <c r="J23" s="4">
        <v>115</v>
      </c>
      <c r="K23" s="25">
        <v>3740</v>
      </c>
      <c r="L23" s="4">
        <v>7495</v>
      </c>
      <c r="M23" s="25">
        <v>24245</v>
      </c>
      <c r="N23" s="25">
        <v>95</v>
      </c>
    </row>
    <row r="24" spans="1:14" x14ac:dyDescent="0.3">
      <c r="A24" s="16" t="s">
        <v>373</v>
      </c>
      <c r="B24" t="s">
        <v>209</v>
      </c>
      <c r="C24" s="25">
        <v>107220</v>
      </c>
      <c r="D24" s="4">
        <v>23300</v>
      </c>
      <c r="E24" s="25">
        <v>9400</v>
      </c>
      <c r="F24" s="4">
        <v>120</v>
      </c>
      <c r="G24" s="25">
        <v>2390</v>
      </c>
      <c r="H24" s="4">
        <v>12345</v>
      </c>
      <c r="I24" s="25">
        <v>18500</v>
      </c>
      <c r="J24" s="4">
        <v>130</v>
      </c>
      <c r="K24" s="25">
        <v>4285</v>
      </c>
      <c r="L24" s="4">
        <v>8535</v>
      </c>
      <c r="M24" s="25">
        <v>28080</v>
      </c>
      <c r="N24" s="25">
        <v>110</v>
      </c>
    </row>
    <row r="25" spans="1:14" x14ac:dyDescent="0.3">
      <c r="A25" s="16" t="s">
        <v>373</v>
      </c>
      <c r="B25" t="s">
        <v>210</v>
      </c>
      <c r="C25" s="25">
        <v>122245</v>
      </c>
      <c r="D25" s="4">
        <v>26875</v>
      </c>
      <c r="E25" s="25">
        <v>10725</v>
      </c>
      <c r="F25" s="4">
        <v>140</v>
      </c>
      <c r="G25" s="25">
        <v>2660</v>
      </c>
      <c r="H25" s="4">
        <v>13990</v>
      </c>
      <c r="I25" s="25">
        <v>21205</v>
      </c>
      <c r="J25" s="4">
        <v>150</v>
      </c>
      <c r="K25" s="25">
        <v>4800</v>
      </c>
      <c r="L25" s="4">
        <v>9570</v>
      </c>
      <c r="M25" s="25">
        <v>31985</v>
      </c>
      <c r="N25" s="25">
        <v>125</v>
      </c>
    </row>
    <row r="26" spans="1:14" x14ac:dyDescent="0.3">
      <c r="A26" s="16" t="s">
        <v>373</v>
      </c>
      <c r="B26" t="s">
        <v>211</v>
      </c>
      <c r="C26" s="25">
        <v>137640</v>
      </c>
      <c r="D26" s="4">
        <v>30370</v>
      </c>
      <c r="E26" s="25">
        <v>12125</v>
      </c>
      <c r="F26" s="4">
        <v>150</v>
      </c>
      <c r="G26" s="25">
        <v>2920</v>
      </c>
      <c r="H26" s="4">
        <v>15645</v>
      </c>
      <c r="I26" s="25">
        <v>23995</v>
      </c>
      <c r="J26" s="4">
        <v>165</v>
      </c>
      <c r="K26" s="25">
        <v>5345</v>
      </c>
      <c r="L26" s="4">
        <v>10695</v>
      </c>
      <c r="M26" s="25">
        <v>36085</v>
      </c>
      <c r="N26" s="25">
        <v>120</v>
      </c>
    </row>
    <row r="27" spans="1:14" x14ac:dyDescent="0.3">
      <c r="A27" s="16" t="s">
        <v>373</v>
      </c>
      <c r="B27" t="s">
        <v>212</v>
      </c>
      <c r="C27" s="25">
        <v>153965</v>
      </c>
      <c r="D27" s="4">
        <v>34080</v>
      </c>
      <c r="E27" s="25">
        <v>13530</v>
      </c>
      <c r="F27" s="4">
        <v>155</v>
      </c>
      <c r="G27" s="25">
        <v>3160</v>
      </c>
      <c r="H27" s="4">
        <v>17390</v>
      </c>
      <c r="I27" s="25">
        <v>26925</v>
      </c>
      <c r="J27" s="4">
        <v>175</v>
      </c>
      <c r="K27" s="25">
        <v>5940</v>
      </c>
      <c r="L27" s="4">
        <v>11890</v>
      </c>
      <c r="M27" s="25">
        <v>40550</v>
      </c>
      <c r="N27" s="25">
        <v>130</v>
      </c>
    </row>
    <row r="28" spans="1:14" x14ac:dyDescent="0.3">
      <c r="A28" s="16" t="s">
        <v>373</v>
      </c>
      <c r="B28" t="s">
        <v>213</v>
      </c>
      <c r="C28" s="25">
        <v>170595</v>
      </c>
      <c r="D28" s="4">
        <v>38680</v>
      </c>
      <c r="E28" s="25">
        <v>15155</v>
      </c>
      <c r="F28" s="4">
        <v>150</v>
      </c>
      <c r="G28" s="25">
        <v>3375</v>
      </c>
      <c r="H28" s="4">
        <v>19160</v>
      </c>
      <c r="I28" s="25">
        <v>29970</v>
      </c>
      <c r="J28" s="4">
        <v>180</v>
      </c>
      <c r="K28" s="25">
        <v>6435</v>
      </c>
      <c r="L28" s="4">
        <v>12905</v>
      </c>
      <c r="M28" s="25">
        <v>44410</v>
      </c>
      <c r="N28" s="25">
        <v>135</v>
      </c>
    </row>
    <row r="29" spans="1:14" x14ac:dyDescent="0.3">
      <c r="A29" s="16" t="s">
        <v>373</v>
      </c>
      <c r="B29" t="s">
        <v>214</v>
      </c>
      <c r="C29" s="25">
        <v>192845</v>
      </c>
      <c r="D29" s="4">
        <v>45490</v>
      </c>
      <c r="E29" s="25">
        <v>17580</v>
      </c>
      <c r="F29" s="4">
        <v>155</v>
      </c>
      <c r="G29" s="25">
        <v>3660</v>
      </c>
      <c r="H29" s="4">
        <v>21425</v>
      </c>
      <c r="I29" s="25">
        <v>33880</v>
      </c>
      <c r="J29" s="4">
        <v>180</v>
      </c>
      <c r="K29" s="25">
        <v>7020</v>
      </c>
      <c r="L29" s="4">
        <v>14170</v>
      </c>
      <c r="M29" s="25">
        <v>49105</v>
      </c>
      <c r="N29" s="25">
        <v>140</v>
      </c>
    </row>
    <row r="30" spans="1:14" x14ac:dyDescent="0.3">
      <c r="A30" s="16" t="s">
        <v>373</v>
      </c>
      <c r="B30" t="s">
        <v>215</v>
      </c>
      <c r="C30" s="25">
        <v>213690</v>
      </c>
      <c r="D30" s="4">
        <v>52415</v>
      </c>
      <c r="E30" s="25">
        <v>19715</v>
      </c>
      <c r="F30" s="4">
        <v>145</v>
      </c>
      <c r="G30" s="25">
        <v>3870</v>
      </c>
      <c r="H30" s="4">
        <v>23650</v>
      </c>
      <c r="I30" s="25">
        <v>37345</v>
      </c>
      <c r="J30" s="4">
        <v>170</v>
      </c>
      <c r="K30" s="25">
        <v>7475</v>
      </c>
      <c r="L30" s="4">
        <v>15330</v>
      </c>
      <c r="M30" s="25">
        <v>53380</v>
      </c>
      <c r="N30" s="25">
        <v>145</v>
      </c>
    </row>
    <row r="31" spans="1:14" x14ac:dyDescent="0.3">
      <c r="A31" s="16" t="s">
        <v>373</v>
      </c>
      <c r="B31" t="s">
        <v>216</v>
      </c>
      <c r="C31" s="25">
        <v>234025</v>
      </c>
      <c r="D31" s="4">
        <v>60575</v>
      </c>
      <c r="E31" s="25">
        <v>21565</v>
      </c>
      <c r="F31" s="4">
        <v>110</v>
      </c>
      <c r="G31" s="25">
        <v>4035</v>
      </c>
      <c r="H31" s="4">
        <v>25670</v>
      </c>
      <c r="I31" s="25">
        <v>40180</v>
      </c>
      <c r="J31" s="4">
        <v>140</v>
      </c>
      <c r="K31" s="25">
        <v>7845</v>
      </c>
      <c r="L31" s="4">
        <v>16425</v>
      </c>
      <c r="M31" s="25">
        <v>57300</v>
      </c>
      <c r="N31" s="25">
        <v>120</v>
      </c>
    </row>
    <row r="32" spans="1:14" x14ac:dyDescent="0.3">
      <c r="A32" s="16" t="s">
        <v>373</v>
      </c>
      <c r="B32" t="s">
        <v>217</v>
      </c>
      <c r="C32" s="25">
        <v>254770</v>
      </c>
      <c r="D32" s="4">
        <v>69570</v>
      </c>
      <c r="E32" s="25">
        <v>23325</v>
      </c>
      <c r="F32" s="4">
        <v>110</v>
      </c>
      <c r="G32" s="25">
        <v>4250</v>
      </c>
      <c r="H32" s="4">
        <v>27700</v>
      </c>
      <c r="I32" s="25">
        <v>43060</v>
      </c>
      <c r="J32" s="4">
        <v>135</v>
      </c>
      <c r="K32" s="25">
        <v>8145</v>
      </c>
      <c r="L32" s="4">
        <v>17470</v>
      </c>
      <c r="M32" s="25">
        <v>60825</v>
      </c>
      <c r="N32" s="25">
        <v>120</v>
      </c>
    </row>
    <row r="33" spans="1:14" x14ac:dyDescent="0.3">
      <c r="A33" s="16" t="s">
        <v>373</v>
      </c>
      <c r="B33" t="s">
        <v>218</v>
      </c>
      <c r="C33" s="25">
        <v>275175</v>
      </c>
      <c r="D33" s="4">
        <v>79080</v>
      </c>
      <c r="E33" s="25">
        <v>24945</v>
      </c>
      <c r="F33" s="4">
        <v>115</v>
      </c>
      <c r="G33" s="25">
        <v>4410</v>
      </c>
      <c r="H33" s="4">
        <v>29720</v>
      </c>
      <c r="I33" s="25">
        <v>45625</v>
      </c>
      <c r="J33" s="4">
        <v>140</v>
      </c>
      <c r="K33" s="25">
        <v>8435</v>
      </c>
      <c r="L33" s="4">
        <v>18490</v>
      </c>
      <c r="M33" s="25">
        <v>64025</v>
      </c>
      <c r="N33" s="25">
        <v>120</v>
      </c>
    </row>
    <row r="34" spans="1:14" x14ac:dyDescent="0.3">
      <c r="A34" s="16" t="s">
        <v>373</v>
      </c>
      <c r="B34" t="s">
        <v>219</v>
      </c>
      <c r="C34" s="25">
        <v>293765</v>
      </c>
      <c r="D34" s="4">
        <v>86880</v>
      </c>
      <c r="E34" s="25">
        <v>26470</v>
      </c>
      <c r="F34" s="4">
        <v>105</v>
      </c>
      <c r="G34" s="25">
        <v>4560</v>
      </c>
      <c r="H34" s="4">
        <v>31675</v>
      </c>
      <c r="I34" s="25">
        <v>48340</v>
      </c>
      <c r="J34" s="4">
        <v>140</v>
      </c>
      <c r="K34" s="25">
        <v>8730</v>
      </c>
      <c r="L34" s="4">
        <v>19375</v>
      </c>
      <c r="M34" s="25">
        <v>67285</v>
      </c>
      <c r="N34" s="25">
        <v>110</v>
      </c>
    </row>
    <row r="35" spans="1:14" x14ac:dyDescent="0.3">
      <c r="A35" s="16" t="s">
        <v>373</v>
      </c>
      <c r="B35" t="s">
        <v>220</v>
      </c>
      <c r="C35" s="25">
        <v>314835</v>
      </c>
      <c r="D35" s="4">
        <v>94660</v>
      </c>
      <c r="E35" s="25">
        <v>28415</v>
      </c>
      <c r="F35" s="4">
        <v>105</v>
      </c>
      <c r="G35" s="25">
        <v>4705</v>
      </c>
      <c r="H35" s="4">
        <v>34145</v>
      </c>
      <c r="I35" s="25">
        <v>51900</v>
      </c>
      <c r="J35" s="4">
        <v>140</v>
      </c>
      <c r="K35" s="25">
        <v>9035</v>
      </c>
      <c r="L35" s="4">
        <v>20585</v>
      </c>
      <c r="M35" s="25">
        <v>70930</v>
      </c>
      <c r="N35" s="25">
        <v>110</v>
      </c>
    </row>
    <row r="36" spans="1:14" x14ac:dyDescent="0.3">
      <c r="A36" s="16" t="s">
        <v>373</v>
      </c>
      <c r="B36" t="s">
        <v>221</v>
      </c>
      <c r="C36" s="25">
        <v>334800</v>
      </c>
      <c r="D36" s="4">
        <v>102710</v>
      </c>
      <c r="E36" s="25">
        <v>30080</v>
      </c>
      <c r="F36" s="4">
        <v>95</v>
      </c>
      <c r="G36" s="25">
        <v>4870</v>
      </c>
      <c r="H36" s="4">
        <v>36590</v>
      </c>
      <c r="I36" s="25">
        <v>54670</v>
      </c>
      <c r="J36" s="4">
        <v>130</v>
      </c>
      <c r="K36" s="25">
        <v>9280</v>
      </c>
      <c r="L36" s="4">
        <v>21795</v>
      </c>
      <c r="M36" s="25">
        <v>74375</v>
      </c>
      <c r="N36" s="25">
        <v>110</v>
      </c>
    </row>
    <row r="37" spans="1:14" x14ac:dyDescent="0.3">
      <c r="A37" s="16" t="s">
        <v>373</v>
      </c>
      <c r="B37" t="s">
        <v>222</v>
      </c>
      <c r="C37" s="25">
        <v>353830</v>
      </c>
      <c r="D37" s="4">
        <v>109595</v>
      </c>
      <c r="E37" s="25">
        <v>31845</v>
      </c>
      <c r="F37" s="4">
        <v>90</v>
      </c>
      <c r="G37" s="25">
        <v>5040</v>
      </c>
      <c r="H37" s="4">
        <v>38830</v>
      </c>
      <c r="I37" s="25">
        <v>57625</v>
      </c>
      <c r="J37" s="4">
        <v>130</v>
      </c>
      <c r="K37" s="25">
        <v>9615</v>
      </c>
      <c r="L37" s="4">
        <v>22875</v>
      </c>
      <c r="M37" s="25">
        <v>77965</v>
      </c>
      <c r="N37" s="25">
        <v>110</v>
      </c>
    </row>
    <row r="38" spans="1:14" x14ac:dyDescent="0.3">
      <c r="A38" s="16" t="s">
        <v>373</v>
      </c>
      <c r="B38" t="s">
        <v>223</v>
      </c>
      <c r="C38" s="25">
        <v>374905</v>
      </c>
      <c r="D38" s="4">
        <v>116975</v>
      </c>
      <c r="E38" s="25">
        <v>33860</v>
      </c>
      <c r="F38" s="4">
        <v>95</v>
      </c>
      <c r="G38" s="25">
        <v>5215</v>
      </c>
      <c r="H38" s="4">
        <v>41385</v>
      </c>
      <c r="I38" s="25">
        <v>60885</v>
      </c>
      <c r="J38" s="4">
        <v>130</v>
      </c>
      <c r="K38" s="25">
        <v>9950</v>
      </c>
      <c r="L38" s="4">
        <v>24055</v>
      </c>
      <c r="M38" s="25">
        <v>82125</v>
      </c>
      <c r="N38" s="25">
        <v>120</v>
      </c>
    </row>
    <row r="39" spans="1:14" x14ac:dyDescent="0.3">
      <c r="A39" s="16" t="s">
        <v>373</v>
      </c>
      <c r="B39" t="s">
        <v>224</v>
      </c>
      <c r="C39" s="25">
        <v>394390</v>
      </c>
      <c r="D39" s="4">
        <v>122960</v>
      </c>
      <c r="E39" s="25">
        <v>35790</v>
      </c>
      <c r="F39" s="4">
        <v>95</v>
      </c>
      <c r="G39" s="25">
        <v>5450</v>
      </c>
      <c r="H39" s="4">
        <v>43800</v>
      </c>
      <c r="I39" s="25">
        <v>64035</v>
      </c>
      <c r="J39" s="4">
        <v>130</v>
      </c>
      <c r="K39" s="25">
        <v>10305</v>
      </c>
      <c r="L39" s="4">
        <v>25215</v>
      </c>
      <c r="M39" s="25">
        <v>86335</v>
      </c>
      <c r="N39" s="25">
        <v>130</v>
      </c>
    </row>
    <row r="40" spans="1:14" x14ac:dyDescent="0.3">
      <c r="A40" s="16" t="s">
        <v>373</v>
      </c>
      <c r="B40" t="s">
        <v>225</v>
      </c>
      <c r="C40" s="25">
        <v>413685</v>
      </c>
      <c r="D40" s="4">
        <v>128350</v>
      </c>
      <c r="E40" s="25">
        <v>37760</v>
      </c>
      <c r="F40" s="4">
        <v>105</v>
      </c>
      <c r="G40" s="25">
        <v>5675</v>
      </c>
      <c r="H40" s="4">
        <v>46335</v>
      </c>
      <c r="I40" s="25">
        <v>67345</v>
      </c>
      <c r="J40" s="4">
        <v>130</v>
      </c>
      <c r="K40" s="25">
        <v>10665</v>
      </c>
      <c r="L40" s="4">
        <v>26430</v>
      </c>
      <c r="M40" s="25">
        <v>90605</v>
      </c>
      <c r="N40" s="25">
        <v>135</v>
      </c>
    </row>
    <row r="41" spans="1:14" x14ac:dyDescent="0.3">
      <c r="A41" s="16" t="s">
        <v>373</v>
      </c>
      <c r="B41" t="s">
        <v>226</v>
      </c>
      <c r="C41" s="25">
        <v>433050</v>
      </c>
      <c r="D41" s="4">
        <v>133325</v>
      </c>
      <c r="E41" s="25">
        <v>39770</v>
      </c>
      <c r="F41" s="4">
        <v>115</v>
      </c>
      <c r="G41" s="25">
        <v>5925</v>
      </c>
      <c r="H41" s="4">
        <v>49095</v>
      </c>
      <c r="I41" s="25">
        <v>70760</v>
      </c>
      <c r="J41" s="4">
        <v>135</v>
      </c>
      <c r="K41" s="25">
        <v>11000</v>
      </c>
      <c r="L41" s="4">
        <v>27670</v>
      </c>
      <c r="M41" s="25">
        <v>94870</v>
      </c>
      <c r="N41" s="25">
        <v>135</v>
      </c>
    </row>
    <row r="42" spans="1:14" x14ac:dyDescent="0.3">
      <c r="A42" s="40" t="s">
        <v>374</v>
      </c>
      <c r="B42" s="70" t="s">
        <v>192</v>
      </c>
      <c r="C42" s="42">
        <v>5</v>
      </c>
      <c r="D42" s="41">
        <v>5</v>
      </c>
      <c r="E42" s="42">
        <v>0</v>
      </c>
      <c r="F42" s="41">
        <v>0</v>
      </c>
      <c r="G42" s="42">
        <v>0</v>
      </c>
      <c r="H42" s="41">
        <v>0</v>
      </c>
      <c r="I42" s="42" t="s">
        <v>231</v>
      </c>
      <c r="J42" s="41">
        <v>0</v>
      </c>
      <c r="K42" s="42">
        <v>0</v>
      </c>
      <c r="L42" s="41">
        <v>0</v>
      </c>
      <c r="M42" s="42">
        <v>0</v>
      </c>
      <c r="N42" s="42">
        <v>0</v>
      </c>
    </row>
    <row r="43" spans="1:14" x14ac:dyDescent="0.3">
      <c r="A43" s="16" t="s">
        <v>374</v>
      </c>
      <c r="B43" t="s">
        <v>193</v>
      </c>
      <c r="C43" s="25">
        <v>25</v>
      </c>
      <c r="D43" s="4">
        <v>20</v>
      </c>
      <c r="E43" s="25">
        <v>0</v>
      </c>
      <c r="F43" s="4">
        <v>0</v>
      </c>
      <c r="G43" s="25">
        <v>0</v>
      </c>
      <c r="H43" s="4" t="s">
        <v>231</v>
      </c>
      <c r="I43" s="25" t="s">
        <v>231</v>
      </c>
      <c r="J43" s="4">
        <v>0</v>
      </c>
      <c r="K43" s="25" t="s">
        <v>231</v>
      </c>
      <c r="L43" s="4">
        <v>0</v>
      </c>
      <c r="M43" s="25">
        <v>0</v>
      </c>
      <c r="N43" s="25">
        <v>0</v>
      </c>
    </row>
    <row r="44" spans="1:14" x14ac:dyDescent="0.3">
      <c r="A44" s="16" t="s">
        <v>374</v>
      </c>
      <c r="B44" t="s">
        <v>194</v>
      </c>
      <c r="C44" s="25">
        <v>85</v>
      </c>
      <c r="D44" s="4">
        <v>55</v>
      </c>
      <c r="E44" s="25" t="s">
        <v>231</v>
      </c>
      <c r="F44" s="4">
        <v>0</v>
      </c>
      <c r="G44" s="25" t="s">
        <v>231</v>
      </c>
      <c r="H44" s="4">
        <v>10</v>
      </c>
      <c r="I44" s="25">
        <v>5</v>
      </c>
      <c r="J44" s="4">
        <v>0</v>
      </c>
      <c r="K44" s="25">
        <v>5</v>
      </c>
      <c r="L44" s="4">
        <v>5</v>
      </c>
      <c r="M44" s="25">
        <v>5</v>
      </c>
      <c r="N44" s="25">
        <v>0</v>
      </c>
    </row>
    <row r="45" spans="1:14" x14ac:dyDescent="0.3">
      <c r="A45" s="16" t="s">
        <v>374</v>
      </c>
      <c r="B45" t="s">
        <v>195</v>
      </c>
      <c r="C45" s="25">
        <v>230</v>
      </c>
      <c r="D45" s="4">
        <v>100</v>
      </c>
      <c r="E45" s="25">
        <v>20</v>
      </c>
      <c r="F45" s="4">
        <v>0</v>
      </c>
      <c r="G45" s="25">
        <v>10</v>
      </c>
      <c r="H45" s="4">
        <v>35</v>
      </c>
      <c r="I45" s="25">
        <v>15</v>
      </c>
      <c r="J45" s="4">
        <v>0</v>
      </c>
      <c r="K45" s="25">
        <v>10</v>
      </c>
      <c r="L45" s="4">
        <v>20</v>
      </c>
      <c r="M45" s="25">
        <v>15</v>
      </c>
      <c r="N45" s="25">
        <v>0</v>
      </c>
    </row>
    <row r="46" spans="1:14" x14ac:dyDescent="0.3">
      <c r="A46" s="16" t="s">
        <v>374</v>
      </c>
      <c r="B46" t="s">
        <v>196</v>
      </c>
      <c r="C46" s="25">
        <v>510</v>
      </c>
      <c r="D46" s="4">
        <v>210</v>
      </c>
      <c r="E46" s="25">
        <v>40</v>
      </c>
      <c r="F46" s="4">
        <v>0</v>
      </c>
      <c r="G46" s="25">
        <v>15</v>
      </c>
      <c r="H46" s="4">
        <v>80</v>
      </c>
      <c r="I46" s="25">
        <v>40</v>
      </c>
      <c r="J46" s="4">
        <v>0</v>
      </c>
      <c r="K46" s="25">
        <v>20</v>
      </c>
      <c r="L46" s="4">
        <v>55</v>
      </c>
      <c r="M46" s="25">
        <v>55</v>
      </c>
      <c r="N46" s="25">
        <v>0</v>
      </c>
    </row>
    <row r="47" spans="1:14" x14ac:dyDescent="0.3">
      <c r="A47" s="16" t="s">
        <v>374</v>
      </c>
      <c r="B47" t="s">
        <v>197</v>
      </c>
      <c r="C47" s="25">
        <v>1165</v>
      </c>
      <c r="D47" s="4">
        <v>490</v>
      </c>
      <c r="E47" s="25">
        <v>85</v>
      </c>
      <c r="F47" s="4">
        <v>0</v>
      </c>
      <c r="G47" s="25">
        <v>35</v>
      </c>
      <c r="H47" s="4">
        <v>165</v>
      </c>
      <c r="I47" s="25">
        <v>100</v>
      </c>
      <c r="J47" s="4">
        <v>0</v>
      </c>
      <c r="K47" s="25">
        <v>55</v>
      </c>
      <c r="L47" s="4">
        <v>115</v>
      </c>
      <c r="M47" s="25">
        <v>120</v>
      </c>
      <c r="N47" s="25">
        <v>0</v>
      </c>
    </row>
    <row r="48" spans="1:14" x14ac:dyDescent="0.3">
      <c r="A48" s="16" t="s">
        <v>374</v>
      </c>
      <c r="B48" t="s">
        <v>198</v>
      </c>
      <c r="C48" s="25">
        <v>2090</v>
      </c>
      <c r="D48" s="4">
        <v>925</v>
      </c>
      <c r="E48" s="25">
        <v>130</v>
      </c>
      <c r="F48" s="4">
        <v>0</v>
      </c>
      <c r="G48" s="25">
        <v>55</v>
      </c>
      <c r="H48" s="4">
        <v>280</v>
      </c>
      <c r="I48" s="25">
        <v>175</v>
      </c>
      <c r="J48" s="4">
        <v>0</v>
      </c>
      <c r="K48" s="25">
        <v>95</v>
      </c>
      <c r="L48" s="4">
        <v>195</v>
      </c>
      <c r="M48" s="25">
        <v>230</v>
      </c>
      <c r="N48" s="25">
        <v>0</v>
      </c>
    </row>
    <row r="49" spans="1:14" x14ac:dyDescent="0.3">
      <c r="A49" s="16" t="s">
        <v>374</v>
      </c>
      <c r="B49" t="s">
        <v>199</v>
      </c>
      <c r="C49" s="25">
        <v>3450</v>
      </c>
      <c r="D49" s="4">
        <v>1450</v>
      </c>
      <c r="E49" s="25">
        <v>240</v>
      </c>
      <c r="F49" s="4">
        <v>0</v>
      </c>
      <c r="G49" s="25">
        <v>75</v>
      </c>
      <c r="H49" s="4">
        <v>460</v>
      </c>
      <c r="I49" s="25">
        <v>310</v>
      </c>
      <c r="J49" s="4">
        <v>0</v>
      </c>
      <c r="K49" s="25">
        <v>170</v>
      </c>
      <c r="L49" s="4">
        <v>320</v>
      </c>
      <c r="M49" s="25">
        <v>420</v>
      </c>
      <c r="N49" s="25">
        <v>0</v>
      </c>
    </row>
    <row r="50" spans="1:14" x14ac:dyDescent="0.3">
      <c r="A50" s="16" t="s">
        <v>374</v>
      </c>
      <c r="B50" t="s">
        <v>200</v>
      </c>
      <c r="C50" s="25">
        <v>5730</v>
      </c>
      <c r="D50" s="4">
        <v>2290</v>
      </c>
      <c r="E50" s="25">
        <v>425</v>
      </c>
      <c r="F50" s="4">
        <v>0</v>
      </c>
      <c r="G50" s="25">
        <v>130</v>
      </c>
      <c r="H50" s="4">
        <v>735</v>
      </c>
      <c r="I50" s="25">
        <v>585</v>
      </c>
      <c r="J50" s="4">
        <v>0</v>
      </c>
      <c r="K50" s="25">
        <v>300</v>
      </c>
      <c r="L50" s="4">
        <v>520</v>
      </c>
      <c r="M50" s="25">
        <v>745</v>
      </c>
      <c r="N50" s="25">
        <v>0</v>
      </c>
    </row>
    <row r="51" spans="1:14" x14ac:dyDescent="0.3">
      <c r="A51" s="16" t="s">
        <v>374</v>
      </c>
      <c r="B51" t="s">
        <v>201</v>
      </c>
      <c r="C51" s="25">
        <v>8345</v>
      </c>
      <c r="D51" s="4">
        <v>3165</v>
      </c>
      <c r="E51" s="25">
        <v>655</v>
      </c>
      <c r="F51" s="4">
        <v>0</v>
      </c>
      <c r="G51" s="25">
        <v>200</v>
      </c>
      <c r="H51" s="4">
        <v>1100</v>
      </c>
      <c r="I51" s="25">
        <v>930</v>
      </c>
      <c r="J51" s="4">
        <v>0</v>
      </c>
      <c r="K51" s="25">
        <v>455</v>
      </c>
      <c r="L51" s="4">
        <v>740</v>
      </c>
      <c r="M51" s="25">
        <v>1100</v>
      </c>
      <c r="N51" s="25">
        <v>0</v>
      </c>
    </row>
    <row r="52" spans="1:14" x14ac:dyDescent="0.3">
      <c r="A52" s="16" t="s">
        <v>374</v>
      </c>
      <c r="B52" t="s">
        <v>202</v>
      </c>
      <c r="C52" s="25">
        <v>11655</v>
      </c>
      <c r="D52" s="4">
        <v>4165</v>
      </c>
      <c r="E52" s="25">
        <v>940</v>
      </c>
      <c r="F52" s="4">
        <v>0</v>
      </c>
      <c r="G52" s="25">
        <v>280</v>
      </c>
      <c r="H52" s="4">
        <v>1570</v>
      </c>
      <c r="I52" s="25">
        <v>1355</v>
      </c>
      <c r="J52" s="4">
        <v>0</v>
      </c>
      <c r="K52" s="25">
        <v>665</v>
      </c>
      <c r="L52" s="4">
        <v>1035</v>
      </c>
      <c r="M52" s="25">
        <v>1640</v>
      </c>
      <c r="N52" s="25">
        <v>0</v>
      </c>
    </row>
    <row r="53" spans="1:14" x14ac:dyDescent="0.3">
      <c r="A53" s="16" t="s">
        <v>374</v>
      </c>
      <c r="B53" t="s">
        <v>203</v>
      </c>
      <c r="C53" s="25">
        <v>15605</v>
      </c>
      <c r="D53" s="4">
        <v>5265</v>
      </c>
      <c r="E53" s="25">
        <v>1275</v>
      </c>
      <c r="F53" s="4">
        <v>0</v>
      </c>
      <c r="G53" s="25">
        <v>385</v>
      </c>
      <c r="H53" s="4">
        <v>2070</v>
      </c>
      <c r="I53" s="25">
        <v>1955</v>
      </c>
      <c r="J53" s="4">
        <v>0</v>
      </c>
      <c r="K53" s="25">
        <v>895</v>
      </c>
      <c r="L53" s="4">
        <v>1370</v>
      </c>
      <c r="M53" s="25">
        <v>2390</v>
      </c>
      <c r="N53" s="25">
        <v>0</v>
      </c>
    </row>
    <row r="54" spans="1:14" x14ac:dyDescent="0.3">
      <c r="A54" s="16" t="s">
        <v>374</v>
      </c>
      <c r="B54" t="s">
        <v>204</v>
      </c>
      <c r="C54" s="25">
        <v>20555</v>
      </c>
      <c r="D54" s="4">
        <v>6550</v>
      </c>
      <c r="E54" s="25">
        <v>1705</v>
      </c>
      <c r="F54" s="4">
        <v>0</v>
      </c>
      <c r="G54" s="25">
        <v>535</v>
      </c>
      <c r="H54" s="4">
        <v>2650</v>
      </c>
      <c r="I54" s="25">
        <v>2700</v>
      </c>
      <c r="J54" s="4">
        <v>0</v>
      </c>
      <c r="K54" s="25">
        <v>1155</v>
      </c>
      <c r="L54" s="4">
        <v>1780</v>
      </c>
      <c r="M54" s="25">
        <v>3475</v>
      </c>
      <c r="N54" s="25">
        <v>0</v>
      </c>
    </row>
    <row r="55" spans="1:14" x14ac:dyDescent="0.3">
      <c r="A55" s="16" t="s">
        <v>374</v>
      </c>
      <c r="B55" t="s">
        <v>205</v>
      </c>
      <c r="C55" s="25">
        <v>24485</v>
      </c>
      <c r="D55" s="4">
        <v>7465</v>
      </c>
      <c r="E55" s="25">
        <v>2020</v>
      </c>
      <c r="F55" s="4">
        <v>0</v>
      </c>
      <c r="G55" s="25">
        <v>640</v>
      </c>
      <c r="H55" s="4">
        <v>3125</v>
      </c>
      <c r="I55" s="25">
        <v>3310</v>
      </c>
      <c r="J55" s="4">
        <v>0</v>
      </c>
      <c r="K55" s="25">
        <v>1410</v>
      </c>
      <c r="L55" s="4">
        <v>2135</v>
      </c>
      <c r="M55" s="25">
        <v>4370</v>
      </c>
      <c r="N55" s="25">
        <v>0</v>
      </c>
    </row>
    <row r="56" spans="1:14" x14ac:dyDescent="0.3">
      <c r="A56" s="16" t="s">
        <v>374</v>
      </c>
      <c r="B56" t="s">
        <v>206</v>
      </c>
      <c r="C56" s="25">
        <v>29815</v>
      </c>
      <c r="D56" s="4">
        <v>8620</v>
      </c>
      <c r="E56" s="25">
        <v>2440</v>
      </c>
      <c r="F56" s="4">
        <v>0</v>
      </c>
      <c r="G56" s="25">
        <v>760</v>
      </c>
      <c r="H56" s="4">
        <v>3810</v>
      </c>
      <c r="I56" s="25">
        <v>4125</v>
      </c>
      <c r="J56" s="4">
        <v>0</v>
      </c>
      <c r="K56" s="25">
        <v>1740</v>
      </c>
      <c r="L56" s="4">
        <v>2615</v>
      </c>
      <c r="M56" s="25">
        <v>5700</v>
      </c>
      <c r="N56" s="25">
        <v>0</v>
      </c>
    </row>
    <row r="57" spans="1:14" x14ac:dyDescent="0.3">
      <c r="A57" s="16" t="s">
        <v>374</v>
      </c>
      <c r="B57" t="s">
        <v>207</v>
      </c>
      <c r="C57" s="25">
        <v>36695</v>
      </c>
      <c r="D57" s="4">
        <v>9995</v>
      </c>
      <c r="E57" s="25">
        <v>2945</v>
      </c>
      <c r="F57" s="4">
        <v>0</v>
      </c>
      <c r="G57" s="25">
        <v>920</v>
      </c>
      <c r="H57" s="4">
        <v>4635</v>
      </c>
      <c r="I57" s="25">
        <v>5245</v>
      </c>
      <c r="J57" s="4">
        <v>0</v>
      </c>
      <c r="K57" s="25">
        <v>2180</v>
      </c>
      <c r="L57" s="4">
        <v>3220</v>
      </c>
      <c r="M57" s="25">
        <v>7540</v>
      </c>
      <c r="N57" s="25">
        <v>0</v>
      </c>
    </row>
    <row r="58" spans="1:14" x14ac:dyDescent="0.3">
      <c r="A58" s="16" t="s">
        <v>374</v>
      </c>
      <c r="B58" t="s">
        <v>208</v>
      </c>
      <c r="C58" s="25">
        <v>42650</v>
      </c>
      <c r="D58" s="4">
        <v>11205</v>
      </c>
      <c r="E58" s="25">
        <v>3370</v>
      </c>
      <c r="F58" s="4">
        <v>0</v>
      </c>
      <c r="G58" s="25">
        <v>1050</v>
      </c>
      <c r="H58" s="4">
        <v>5290</v>
      </c>
      <c r="I58" s="25">
        <v>6265</v>
      </c>
      <c r="J58" s="4">
        <v>0</v>
      </c>
      <c r="K58" s="25">
        <v>2530</v>
      </c>
      <c r="L58" s="4">
        <v>3740</v>
      </c>
      <c r="M58" s="25">
        <v>9180</v>
      </c>
      <c r="N58" s="25">
        <v>0</v>
      </c>
    </row>
    <row r="59" spans="1:14" x14ac:dyDescent="0.3">
      <c r="A59" s="16" t="s">
        <v>374</v>
      </c>
      <c r="B59" t="s">
        <v>209</v>
      </c>
      <c r="C59" s="25">
        <v>49975</v>
      </c>
      <c r="D59" s="4">
        <v>12625</v>
      </c>
      <c r="E59" s="25">
        <v>3910</v>
      </c>
      <c r="F59" s="4">
        <v>0</v>
      </c>
      <c r="G59" s="25">
        <v>1190</v>
      </c>
      <c r="H59" s="4">
        <v>6050</v>
      </c>
      <c r="I59" s="25">
        <v>7450</v>
      </c>
      <c r="J59" s="4">
        <v>0</v>
      </c>
      <c r="K59" s="25">
        <v>2935</v>
      </c>
      <c r="L59" s="4">
        <v>4385</v>
      </c>
      <c r="M59" s="25">
        <v>11415</v>
      </c>
      <c r="N59" s="25">
        <v>0</v>
      </c>
    </row>
    <row r="60" spans="1:14" x14ac:dyDescent="0.3">
      <c r="A60" s="16" t="s">
        <v>374</v>
      </c>
      <c r="B60" t="s">
        <v>210</v>
      </c>
      <c r="C60" s="25">
        <v>56255</v>
      </c>
      <c r="D60" s="4">
        <v>13785</v>
      </c>
      <c r="E60" s="25">
        <v>4280</v>
      </c>
      <c r="F60" s="4">
        <v>0</v>
      </c>
      <c r="G60" s="25">
        <v>1300</v>
      </c>
      <c r="H60" s="4">
        <v>6730</v>
      </c>
      <c r="I60" s="25">
        <v>8535</v>
      </c>
      <c r="J60" s="4">
        <v>0</v>
      </c>
      <c r="K60" s="25">
        <v>3285</v>
      </c>
      <c r="L60" s="4">
        <v>4925</v>
      </c>
      <c r="M60" s="25">
        <v>13390</v>
      </c>
      <c r="N60" s="25">
        <v>0</v>
      </c>
    </row>
    <row r="61" spans="1:14" x14ac:dyDescent="0.3">
      <c r="A61" s="16" t="s">
        <v>374</v>
      </c>
      <c r="B61" t="s">
        <v>211</v>
      </c>
      <c r="C61" s="25">
        <v>62790</v>
      </c>
      <c r="D61" s="4">
        <v>15020</v>
      </c>
      <c r="E61" s="25">
        <v>4735</v>
      </c>
      <c r="F61" s="4">
        <v>0</v>
      </c>
      <c r="G61" s="25">
        <v>1415</v>
      </c>
      <c r="H61" s="4">
        <v>7430</v>
      </c>
      <c r="I61" s="25">
        <v>9670</v>
      </c>
      <c r="J61" s="4">
        <v>0</v>
      </c>
      <c r="K61" s="25">
        <v>3650</v>
      </c>
      <c r="L61" s="4">
        <v>5455</v>
      </c>
      <c r="M61" s="25">
        <v>15390</v>
      </c>
      <c r="N61" s="25">
        <v>0</v>
      </c>
    </row>
    <row r="62" spans="1:14" x14ac:dyDescent="0.3">
      <c r="A62" s="16" t="s">
        <v>374</v>
      </c>
      <c r="B62" t="s">
        <v>212</v>
      </c>
      <c r="C62" s="25">
        <v>70855</v>
      </c>
      <c r="D62" s="4">
        <v>16425</v>
      </c>
      <c r="E62" s="25">
        <v>5255</v>
      </c>
      <c r="F62" s="4">
        <v>0</v>
      </c>
      <c r="G62" s="25">
        <v>1545</v>
      </c>
      <c r="H62" s="4">
        <v>8265</v>
      </c>
      <c r="I62" s="25">
        <v>11105</v>
      </c>
      <c r="J62" s="4">
        <v>0</v>
      </c>
      <c r="K62" s="25">
        <v>4080</v>
      </c>
      <c r="L62" s="4">
        <v>6125</v>
      </c>
      <c r="M62" s="25">
        <v>18025</v>
      </c>
      <c r="N62" s="25">
        <v>0</v>
      </c>
    </row>
    <row r="63" spans="1:14" x14ac:dyDescent="0.3">
      <c r="A63" s="16" t="s">
        <v>374</v>
      </c>
      <c r="B63" t="s">
        <v>213</v>
      </c>
      <c r="C63" s="25">
        <v>76535</v>
      </c>
      <c r="D63" s="4">
        <v>17375</v>
      </c>
      <c r="E63" s="25">
        <v>5585</v>
      </c>
      <c r="F63" s="4">
        <v>0</v>
      </c>
      <c r="G63" s="25">
        <v>1630</v>
      </c>
      <c r="H63" s="4">
        <v>8860</v>
      </c>
      <c r="I63" s="25">
        <v>12175</v>
      </c>
      <c r="J63" s="4">
        <v>0</v>
      </c>
      <c r="K63" s="25">
        <v>4350</v>
      </c>
      <c r="L63" s="4">
        <v>6560</v>
      </c>
      <c r="M63" s="25">
        <v>19970</v>
      </c>
      <c r="N63" s="25">
        <v>0</v>
      </c>
    </row>
    <row r="64" spans="1:14" x14ac:dyDescent="0.3">
      <c r="A64" s="16" t="s">
        <v>374</v>
      </c>
      <c r="B64" t="s">
        <v>214</v>
      </c>
      <c r="C64" s="25">
        <v>83290</v>
      </c>
      <c r="D64" s="4">
        <v>18425</v>
      </c>
      <c r="E64" s="25">
        <v>5975</v>
      </c>
      <c r="F64" s="4">
        <v>0</v>
      </c>
      <c r="G64" s="25">
        <v>1740</v>
      </c>
      <c r="H64" s="4">
        <v>9510</v>
      </c>
      <c r="I64" s="25">
        <v>13395</v>
      </c>
      <c r="J64" s="4">
        <v>0</v>
      </c>
      <c r="K64" s="25">
        <v>4720</v>
      </c>
      <c r="L64" s="4">
        <v>7095</v>
      </c>
      <c r="M64" s="25">
        <v>22405</v>
      </c>
      <c r="N64" s="25">
        <v>0</v>
      </c>
    </row>
    <row r="65" spans="1:14" x14ac:dyDescent="0.3">
      <c r="A65" s="16" t="s">
        <v>374</v>
      </c>
      <c r="B65" t="s">
        <v>215</v>
      </c>
      <c r="C65" s="25">
        <v>90050</v>
      </c>
      <c r="D65" s="4">
        <v>19500</v>
      </c>
      <c r="E65" s="25">
        <v>6380</v>
      </c>
      <c r="F65" s="4">
        <v>0</v>
      </c>
      <c r="G65" s="25">
        <v>1820</v>
      </c>
      <c r="H65" s="4">
        <v>10155</v>
      </c>
      <c r="I65" s="25">
        <v>14640</v>
      </c>
      <c r="J65" s="4">
        <v>0</v>
      </c>
      <c r="K65" s="25">
        <v>5030</v>
      </c>
      <c r="L65" s="4">
        <v>7620</v>
      </c>
      <c r="M65" s="25">
        <v>24865</v>
      </c>
      <c r="N65" s="25">
        <v>0</v>
      </c>
    </row>
    <row r="66" spans="1:14" x14ac:dyDescent="0.3">
      <c r="A66" s="16" t="s">
        <v>374</v>
      </c>
      <c r="B66" t="s">
        <v>216</v>
      </c>
      <c r="C66" s="25">
        <v>95415</v>
      </c>
      <c r="D66" s="4">
        <v>20290</v>
      </c>
      <c r="E66" s="25">
        <v>6695</v>
      </c>
      <c r="F66" s="4">
        <v>0</v>
      </c>
      <c r="G66" s="25">
        <v>1885</v>
      </c>
      <c r="H66" s="4">
        <v>10665</v>
      </c>
      <c r="I66" s="25">
        <v>15570</v>
      </c>
      <c r="J66" s="4">
        <v>0</v>
      </c>
      <c r="K66" s="25">
        <v>5265</v>
      </c>
      <c r="L66" s="4">
        <v>8025</v>
      </c>
      <c r="M66" s="25">
        <v>26985</v>
      </c>
      <c r="N66" s="25">
        <v>0</v>
      </c>
    </row>
    <row r="67" spans="1:14" x14ac:dyDescent="0.3">
      <c r="A67" s="16" t="s">
        <v>374</v>
      </c>
      <c r="B67" t="s">
        <v>217</v>
      </c>
      <c r="C67" s="25">
        <v>100395</v>
      </c>
      <c r="D67" s="4">
        <v>21040</v>
      </c>
      <c r="E67" s="25">
        <v>6955</v>
      </c>
      <c r="F67" s="4">
        <v>0</v>
      </c>
      <c r="G67" s="25">
        <v>1935</v>
      </c>
      <c r="H67" s="4">
        <v>11105</v>
      </c>
      <c r="I67" s="25">
        <v>16510</v>
      </c>
      <c r="J67" s="4">
        <v>0</v>
      </c>
      <c r="K67" s="25">
        <v>5485</v>
      </c>
      <c r="L67" s="4">
        <v>8405</v>
      </c>
      <c r="M67" s="25">
        <v>28925</v>
      </c>
      <c r="N67" s="25">
        <v>0</v>
      </c>
    </row>
    <row r="68" spans="1:14" x14ac:dyDescent="0.3">
      <c r="A68" s="16" t="s">
        <v>374</v>
      </c>
      <c r="B68" t="s">
        <v>218</v>
      </c>
      <c r="C68" s="25">
        <v>105345</v>
      </c>
      <c r="D68" s="4">
        <v>21840</v>
      </c>
      <c r="E68" s="25">
        <v>7220</v>
      </c>
      <c r="F68" s="4">
        <v>0</v>
      </c>
      <c r="G68" s="25">
        <v>1990</v>
      </c>
      <c r="H68" s="4">
        <v>11590</v>
      </c>
      <c r="I68" s="25">
        <v>17440</v>
      </c>
      <c r="J68" s="4">
        <v>0</v>
      </c>
      <c r="K68" s="25">
        <v>5715</v>
      </c>
      <c r="L68" s="4">
        <v>8750</v>
      </c>
      <c r="M68" s="25">
        <v>30750</v>
      </c>
      <c r="N68" s="25">
        <v>0</v>
      </c>
    </row>
    <row r="69" spans="1:14" x14ac:dyDescent="0.3">
      <c r="A69" s="16" t="s">
        <v>374</v>
      </c>
      <c r="B69" t="s">
        <v>219</v>
      </c>
      <c r="C69" s="25">
        <v>110135</v>
      </c>
      <c r="D69" s="4">
        <v>22605</v>
      </c>
      <c r="E69" s="25">
        <v>7485</v>
      </c>
      <c r="F69" s="4">
        <v>0</v>
      </c>
      <c r="G69" s="25">
        <v>2045</v>
      </c>
      <c r="H69" s="4">
        <v>12095</v>
      </c>
      <c r="I69" s="25">
        <v>18365</v>
      </c>
      <c r="J69" s="4">
        <v>0</v>
      </c>
      <c r="K69" s="25">
        <v>5875</v>
      </c>
      <c r="L69" s="4">
        <v>9065</v>
      </c>
      <c r="M69" s="25">
        <v>32535</v>
      </c>
      <c r="N69" s="25">
        <v>0</v>
      </c>
    </row>
    <row r="70" spans="1:14" x14ac:dyDescent="0.3">
      <c r="A70" s="16" t="s">
        <v>374</v>
      </c>
      <c r="B70" t="s">
        <v>220</v>
      </c>
      <c r="C70" s="25">
        <v>115165</v>
      </c>
      <c r="D70" s="4">
        <v>23460</v>
      </c>
      <c r="E70" s="25">
        <v>7795</v>
      </c>
      <c r="F70" s="4">
        <v>0</v>
      </c>
      <c r="G70" s="25">
        <v>2090</v>
      </c>
      <c r="H70" s="4">
        <v>12640</v>
      </c>
      <c r="I70" s="25">
        <v>19325</v>
      </c>
      <c r="J70" s="4">
        <v>0</v>
      </c>
      <c r="K70" s="25">
        <v>6020</v>
      </c>
      <c r="L70" s="4">
        <v>9405</v>
      </c>
      <c r="M70" s="25">
        <v>34365</v>
      </c>
      <c r="N70" s="25">
        <v>0</v>
      </c>
    </row>
    <row r="71" spans="1:14" x14ac:dyDescent="0.3">
      <c r="A71" s="16" t="s">
        <v>374</v>
      </c>
      <c r="B71" t="s">
        <v>221</v>
      </c>
      <c r="C71" s="25">
        <v>120255</v>
      </c>
      <c r="D71" s="4">
        <v>24305</v>
      </c>
      <c r="E71" s="25">
        <v>8065</v>
      </c>
      <c r="F71" s="4">
        <v>0</v>
      </c>
      <c r="G71" s="25">
        <v>2120</v>
      </c>
      <c r="H71" s="4">
        <v>13150</v>
      </c>
      <c r="I71" s="25">
        <v>20315</v>
      </c>
      <c r="J71" s="4">
        <v>0</v>
      </c>
      <c r="K71" s="25">
        <v>6175</v>
      </c>
      <c r="L71" s="4">
        <v>9770</v>
      </c>
      <c r="M71" s="25">
        <v>36300</v>
      </c>
      <c r="N71" s="25">
        <v>0</v>
      </c>
    </row>
    <row r="72" spans="1:14" x14ac:dyDescent="0.3">
      <c r="A72" s="16" t="s">
        <v>374</v>
      </c>
      <c r="B72" t="s">
        <v>222</v>
      </c>
      <c r="C72" s="25">
        <v>125135</v>
      </c>
      <c r="D72" s="4">
        <v>25060</v>
      </c>
      <c r="E72" s="25">
        <v>8325</v>
      </c>
      <c r="F72" s="4">
        <v>0</v>
      </c>
      <c r="G72" s="25">
        <v>2175</v>
      </c>
      <c r="H72" s="4">
        <v>13605</v>
      </c>
      <c r="I72" s="25">
        <v>21330</v>
      </c>
      <c r="J72" s="4">
        <v>0</v>
      </c>
      <c r="K72" s="25">
        <v>6365</v>
      </c>
      <c r="L72" s="4">
        <v>10080</v>
      </c>
      <c r="M72" s="25">
        <v>38130</v>
      </c>
      <c r="N72" s="25">
        <v>0</v>
      </c>
    </row>
    <row r="73" spans="1:14" x14ac:dyDescent="0.3">
      <c r="A73" s="16" t="s">
        <v>374</v>
      </c>
      <c r="B73" t="s">
        <v>223</v>
      </c>
      <c r="C73" s="25">
        <v>130520</v>
      </c>
      <c r="D73" s="4">
        <v>25865</v>
      </c>
      <c r="E73" s="25">
        <v>8625</v>
      </c>
      <c r="F73" s="4">
        <v>0</v>
      </c>
      <c r="G73" s="25">
        <v>2225</v>
      </c>
      <c r="H73" s="4">
        <v>14170</v>
      </c>
      <c r="I73" s="25">
        <v>22320</v>
      </c>
      <c r="J73" s="4">
        <v>0</v>
      </c>
      <c r="K73" s="25">
        <v>6530</v>
      </c>
      <c r="L73" s="4">
        <v>10480</v>
      </c>
      <c r="M73" s="25">
        <v>40240</v>
      </c>
      <c r="N73" s="25">
        <v>0</v>
      </c>
    </row>
    <row r="74" spans="1:14" x14ac:dyDescent="0.3">
      <c r="A74" s="16" t="s">
        <v>374</v>
      </c>
      <c r="B74" t="s">
        <v>224</v>
      </c>
      <c r="C74" s="25">
        <v>135960</v>
      </c>
      <c r="D74" s="4">
        <v>26645</v>
      </c>
      <c r="E74" s="25">
        <v>8935</v>
      </c>
      <c r="F74" s="4">
        <v>0</v>
      </c>
      <c r="G74" s="25">
        <v>2290</v>
      </c>
      <c r="H74" s="4">
        <v>14655</v>
      </c>
      <c r="I74" s="25">
        <v>23385</v>
      </c>
      <c r="J74" s="4">
        <v>0</v>
      </c>
      <c r="K74" s="25">
        <v>6730</v>
      </c>
      <c r="L74" s="4">
        <v>10845</v>
      </c>
      <c r="M74" s="25">
        <v>42390</v>
      </c>
      <c r="N74" s="25">
        <v>0</v>
      </c>
    </row>
    <row r="75" spans="1:14" x14ac:dyDescent="0.3">
      <c r="A75" s="16" t="s">
        <v>374</v>
      </c>
      <c r="B75" t="s">
        <v>225</v>
      </c>
      <c r="C75" s="25">
        <v>140665</v>
      </c>
      <c r="D75" s="4">
        <v>27385</v>
      </c>
      <c r="E75" s="25">
        <v>9195</v>
      </c>
      <c r="F75" s="4">
        <v>0</v>
      </c>
      <c r="G75" s="25">
        <v>2330</v>
      </c>
      <c r="H75" s="4">
        <v>15100</v>
      </c>
      <c r="I75" s="25">
        <v>24270</v>
      </c>
      <c r="J75" s="4">
        <v>0</v>
      </c>
      <c r="K75" s="25">
        <v>6890</v>
      </c>
      <c r="L75" s="4">
        <v>11160</v>
      </c>
      <c r="M75" s="25">
        <v>44225</v>
      </c>
      <c r="N75" s="25">
        <v>0</v>
      </c>
    </row>
    <row r="76" spans="1:14" x14ac:dyDescent="0.3">
      <c r="A76" s="37" t="s">
        <v>374</v>
      </c>
      <c r="B76" s="72" t="s">
        <v>226</v>
      </c>
      <c r="C76" s="39">
        <v>145090</v>
      </c>
      <c r="D76" s="43">
        <v>27970</v>
      </c>
      <c r="E76" s="39">
        <v>9395</v>
      </c>
      <c r="F76" s="43">
        <v>0</v>
      </c>
      <c r="G76" s="39">
        <v>2365</v>
      </c>
      <c r="H76" s="43">
        <v>15510</v>
      </c>
      <c r="I76" s="39">
        <v>25130</v>
      </c>
      <c r="J76" s="43">
        <v>0</v>
      </c>
      <c r="K76" s="39">
        <v>7040</v>
      </c>
      <c r="L76" s="43">
        <v>11365</v>
      </c>
      <c r="M76" s="39">
        <v>46145</v>
      </c>
      <c r="N76" s="39">
        <v>0</v>
      </c>
    </row>
    <row r="77" spans="1:14" x14ac:dyDescent="0.3">
      <c r="A77" s="16" t="s">
        <v>375</v>
      </c>
      <c r="B77" t="s">
        <v>192</v>
      </c>
      <c r="C77" s="25">
        <v>0</v>
      </c>
      <c r="D77" s="4">
        <v>0</v>
      </c>
      <c r="E77" s="25">
        <v>0</v>
      </c>
      <c r="F77" s="4">
        <v>0</v>
      </c>
      <c r="G77" s="25">
        <v>0</v>
      </c>
      <c r="H77" s="4">
        <v>0</v>
      </c>
      <c r="I77" s="25">
        <v>0</v>
      </c>
      <c r="J77" s="4">
        <v>0</v>
      </c>
      <c r="K77" s="25">
        <v>0</v>
      </c>
      <c r="L77" s="4">
        <v>0</v>
      </c>
      <c r="M77" s="25">
        <v>0</v>
      </c>
      <c r="N77" s="25">
        <v>0</v>
      </c>
    </row>
    <row r="78" spans="1:14" x14ac:dyDescent="0.3">
      <c r="A78" s="16" t="s">
        <v>375</v>
      </c>
      <c r="B78" t="s">
        <v>193</v>
      </c>
      <c r="C78" s="25">
        <v>0</v>
      </c>
      <c r="D78" s="4">
        <v>0</v>
      </c>
      <c r="E78" s="25">
        <v>0</v>
      </c>
      <c r="F78" s="4">
        <v>0</v>
      </c>
      <c r="G78" s="25">
        <v>0</v>
      </c>
      <c r="H78" s="4">
        <v>0</v>
      </c>
      <c r="I78" s="25">
        <v>0</v>
      </c>
      <c r="J78" s="4">
        <v>0</v>
      </c>
      <c r="K78" s="25">
        <v>0</v>
      </c>
      <c r="L78" s="4">
        <v>0</v>
      </c>
      <c r="M78" s="25">
        <v>0</v>
      </c>
      <c r="N78" s="25">
        <v>0</v>
      </c>
    </row>
    <row r="79" spans="1:14" x14ac:dyDescent="0.3">
      <c r="A79" s="16" t="s">
        <v>375</v>
      </c>
      <c r="B79" t="s">
        <v>194</v>
      </c>
      <c r="C79" s="25">
        <v>0</v>
      </c>
      <c r="D79" s="4">
        <v>0</v>
      </c>
      <c r="E79" s="25">
        <v>0</v>
      </c>
      <c r="F79" s="4">
        <v>0</v>
      </c>
      <c r="G79" s="25">
        <v>0</v>
      </c>
      <c r="H79" s="4">
        <v>0</v>
      </c>
      <c r="I79" s="25">
        <v>0</v>
      </c>
      <c r="J79" s="4">
        <v>0</v>
      </c>
      <c r="K79" s="25">
        <v>0</v>
      </c>
      <c r="L79" s="4">
        <v>0</v>
      </c>
      <c r="M79" s="25">
        <v>0</v>
      </c>
      <c r="N79" s="25">
        <v>0</v>
      </c>
    </row>
    <row r="80" spans="1:14" x14ac:dyDescent="0.3">
      <c r="A80" s="16" t="s">
        <v>375</v>
      </c>
      <c r="B80" t="s">
        <v>195</v>
      </c>
      <c r="C80" s="25">
        <v>0</v>
      </c>
      <c r="D80" s="4">
        <v>0</v>
      </c>
      <c r="E80" s="25">
        <v>0</v>
      </c>
      <c r="F80" s="4">
        <v>0</v>
      </c>
      <c r="G80" s="25">
        <v>0</v>
      </c>
      <c r="H80" s="4">
        <v>0</v>
      </c>
      <c r="I80" s="25">
        <v>0</v>
      </c>
      <c r="J80" s="4">
        <v>0</v>
      </c>
      <c r="K80" s="25">
        <v>0</v>
      </c>
      <c r="L80" s="4">
        <v>0</v>
      </c>
      <c r="M80" s="25">
        <v>0</v>
      </c>
      <c r="N80" s="25">
        <v>0</v>
      </c>
    </row>
    <row r="81" spans="1:14" x14ac:dyDescent="0.3">
      <c r="A81" s="16" t="s">
        <v>375</v>
      </c>
      <c r="B81" t="s">
        <v>196</v>
      </c>
      <c r="C81" s="25" t="s">
        <v>231</v>
      </c>
      <c r="D81" s="4" t="s">
        <v>231</v>
      </c>
      <c r="E81" s="25">
        <v>0</v>
      </c>
      <c r="F81" s="4">
        <v>0</v>
      </c>
      <c r="G81" s="25">
        <v>0</v>
      </c>
      <c r="H81" s="4">
        <v>0</v>
      </c>
      <c r="I81" s="25">
        <v>0</v>
      </c>
      <c r="J81" s="4">
        <v>0</v>
      </c>
      <c r="K81" s="25">
        <v>0</v>
      </c>
      <c r="L81" s="4">
        <v>0</v>
      </c>
      <c r="M81" s="25">
        <v>0</v>
      </c>
      <c r="N81" s="25">
        <v>0</v>
      </c>
    </row>
    <row r="82" spans="1:14" x14ac:dyDescent="0.3">
      <c r="A82" s="16" t="s">
        <v>375</v>
      </c>
      <c r="B82" t="s">
        <v>197</v>
      </c>
      <c r="C82" s="25">
        <v>30</v>
      </c>
      <c r="D82" s="4">
        <v>10</v>
      </c>
      <c r="E82" s="25">
        <v>0</v>
      </c>
      <c r="F82" s="4">
        <v>0</v>
      </c>
      <c r="G82" s="25">
        <v>0</v>
      </c>
      <c r="H82" s="4">
        <v>0</v>
      </c>
      <c r="I82" s="25" t="s">
        <v>231</v>
      </c>
      <c r="J82" s="4">
        <v>0</v>
      </c>
      <c r="K82" s="25" t="s">
        <v>231</v>
      </c>
      <c r="L82" s="4">
        <v>0</v>
      </c>
      <c r="M82" s="25">
        <v>15</v>
      </c>
      <c r="N82" s="25">
        <v>0</v>
      </c>
    </row>
    <row r="83" spans="1:14" x14ac:dyDescent="0.3">
      <c r="A83" s="16" t="s">
        <v>375</v>
      </c>
      <c r="B83" t="s">
        <v>198</v>
      </c>
      <c r="C83" s="25">
        <v>265</v>
      </c>
      <c r="D83" s="4">
        <v>215</v>
      </c>
      <c r="E83" s="25" t="s">
        <v>231</v>
      </c>
      <c r="F83" s="4">
        <v>0</v>
      </c>
      <c r="G83" s="25" t="s">
        <v>231</v>
      </c>
      <c r="H83" s="4" t="s">
        <v>231</v>
      </c>
      <c r="I83" s="25">
        <v>5</v>
      </c>
      <c r="J83" s="4">
        <v>0</v>
      </c>
      <c r="K83" s="25">
        <v>5</v>
      </c>
      <c r="L83" s="4">
        <v>0</v>
      </c>
      <c r="M83" s="25">
        <v>35</v>
      </c>
      <c r="N83" s="25">
        <v>0</v>
      </c>
    </row>
    <row r="84" spans="1:14" x14ac:dyDescent="0.3">
      <c r="A84" s="16" t="s">
        <v>375</v>
      </c>
      <c r="B84" t="s">
        <v>199</v>
      </c>
      <c r="C84" s="25">
        <v>465</v>
      </c>
      <c r="D84" s="4">
        <v>295</v>
      </c>
      <c r="E84" s="25">
        <v>10</v>
      </c>
      <c r="F84" s="4" t="s">
        <v>231</v>
      </c>
      <c r="G84" s="25">
        <v>5</v>
      </c>
      <c r="H84" s="4">
        <v>10</v>
      </c>
      <c r="I84" s="25">
        <v>35</v>
      </c>
      <c r="J84" s="4">
        <v>0</v>
      </c>
      <c r="K84" s="25">
        <v>15</v>
      </c>
      <c r="L84" s="4">
        <v>10</v>
      </c>
      <c r="M84" s="25">
        <v>80</v>
      </c>
      <c r="N84" s="25">
        <v>0</v>
      </c>
    </row>
    <row r="85" spans="1:14" x14ac:dyDescent="0.3">
      <c r="A85" s="16" t="s">
        <v>375</v>
      </c>
      <c r="B85" t="s">
        <v>200</v>
      </c>
      <c r="C85" s="25">
        <v>1080</v>
      </c>
      <c r="D85" s="4">
        <v>555</v>
      </c>
      <c r="E85" s="25">
        <v>55</v>
      </c>
      <c r="F85" s="4" t="s">
        <v>231</v>
      </c>
      <c r="G85" s="25">
        <v>15</v>
      </c>
      <c r="H85" s="4">
        <v>70</v>
      </c>
      <c r="I85" s="25">
        <v>110</v>
      </c>
      <c r="J85" s="4">
        <v>0</v>
      </c>
      <c r="K85" s="25">
        <v>20</v>
      </c>
      <c r="L85" s="4">
        <v>45</v>
      </c>
      <c r="M85" s="25">
        <v>205</v>
      </c>
      <c r="N85" s="25">
        <v>0</v>
      </c>
    </row>
    <row r="86" spans="1:14" x14ac:dyDescent="0.3">
      <c r="A86" s="16" t="s">
        <v>375</v>
      </c>
      <c r="B86" t="s">
        <v>201</v>
      </c>
      <c r="C86" s="25">
        <v>5770</v>
      </c>
      <c r="D86" s="4">
        <v>1440</v>
      </c>
      <c r="E86" s="25">
        <v>515</v>
      </c>
      <c r="F86" s="4">
        <v>5</v>
      </c>
      <c r="G86" s="25">
        <v>120</v>
      </c>
      <c r="H86" s="4">
        <v>560</v>
      </c>
      <c r="I86" s="25">
        <v>990</v>
      </c>
      <c r="J86" s="4">
        <v>10</v>
      </c>
      <c r="K86" s="25">
        <v>125</v>
      </c>
      <c r="L86" s="4">
        <v>385</v>
      </c>
      <c r="M86" s="25">
        <v>1605</v>
      </c>
      <c r="N86" s="25">
        <v>5</v>
      </c>
    </row>
    <row r="87" spans="1:14" x14ac:dyDescent="0.3">
      <c r="A87" s="16" t="s">
        <v>375</v>
      </c>
      <c r="B87" t="s">
        <v>202</v>
      </c>
      <c r="C87" s="25">
        <v>12025</v>
      </c>
      <c r="D87" s="4">
        <v>2450</v>
      </c>
      <c r="E87" s="25">
        <v>1170</v>
      </c>
      <c r="F87" s="4">
        <v>30</v>
      </c>
      <c r="G87" s="25">
        <v>265</v>
      </c>
      <c r="H87" s="4">
        <v>1205</v>
      </c>
      <c r="I87" s="25">
        <v>2170</v>
      </c>
      <c r="J87" s="4">
        <v>25</v>
      </c>
      <c r="K87" s="25">
        <v>280</v>
      </c>
      <c r="L87" s="4">
        <v>915</v>
      </c>
      <c r="M87" s="25">
        <v>3500</v>
      </c>
      <c r="N87" s="25">
        <v>20</v>
      </c>
    </row>
    <row r="88" spans="1:14" x14ac:dyDescent="0.3">
      <c r="A88" s="16" t="s">
        <v>375</v>
      </c>
      <c r="B88" t="s">
        <v>203</v>
      </c>
      <c r="C88" s="25">
        <v>17720</v>
      </c>
      <c r="D88" s="4">
        <v>3360</v>
      </c>
      <c r="E88" s="25">
        <v>1695</v>
      </c>
      <c r="F88" s="4">
        <v>40</v>
      </c>
      <c r="G88" s="25">
        <v>380</v>
      </c>
      <c r="H88" s="4">
        <v>1840</v>
      </c>
      <c r="I88" s="25">
        <v>3270</v>
      </c>
      <c r="J88" s="4">
        <v>40</v>
      </c>
      <c r="K88" s="25">
        <v>435</v>
      </c>
      <c r="L88" s="4">
        <v>1330</v>
      </c>
      <c r="M88" s="25">
        <v>5300</v>
      </c>
      <c r="N88" s="25">
        <v>35</v>
      </c>
    </row>
    <row r="89" spans="1:14" x14ac:dyDescent="0.3">
      <c r="A89" s="16" t="s">
        <v>375</v>
      </c>
      <c r="B89" t="s">
        <v>204</v>
      </c>
      <c r="C89" s="25">
        <v>25285</v>
      </c>
      <c r="D89" s="4">
        <v>4680</v>
      </c>
      <c r="E89" s="25">
        <v>2445</v>
      </c>
      <c r="F89" s="4">
        <v>55</v>
      </c>
      <c r="G89" s="25">
        <v>535</v>
      </c>
      <c r="H89" s="4">
        <v>2625</v>
      </c>
      <c r="I89" s="25">
        <v>4765</v>
      </c>
      <c r="J89" s="4">
        <v>50</v>
      </c>
      <c r="K89" s="25">
        <v>605</v>
      </c>
      <c r="L89" s="4">
        <v>1890</v>
      </c>
      <c r="M89" s="25">
        <v>7575</v>
      </c>
      <c r="N89" s="25">
        <v>50</v>
      </c>
    </row>
    <row r="90" spans="1:14" x14ac:dyDescent="0.3">
      <c r="A90" s="16" t="s">
        <v>375</v>
      </c>
      <c r="B90" t="s">
        <v>205</v>
      </c>
      <c r="C90" s="25">
        <v>31110</v>
      </c>
      <c r="D90" s="4">
        <v>5740</v>
      </c>
      <c r="E90" s="25">
        <v>2935</v>
      </c>
      <c r="F90" s="4">
        <v>65</v>
      </c>
      <c r="G90" s="25">
        <v>665</v>
      </c>
      <c r="H90" s="4">
        <v>3325</v>
      </c>
      <c r="I90" s="25">
        <v>5885</v>
      </c>
      <c r="J90" s="4">
        <v>60</v>
      </c>
      <c r="K90" s="25">
        <v>730</v>
      </c>
      <c r="L90" s="4">
        <v>2320</v>
      </c>
      <c r="M90" s="25">
        <v>9315</v>
      </c>
      <c r="N90" s="25">
        <v>55</v>
      </c>
    </row>
    <row r="91" spans="1:14" x14ac:dyDescent="0.3">
      <c r="A91" s="16" t="s">
        <v>375</v>
      </c>
      <c r="B91" t="s">
        <v>206</v>
      </c>
      <c r="C91" s="25">
        <v>38225</v>
      </c>
      <c r="D91" s="4">
        <v>7020</v>
      </c>
      <c r="E91" s="25">
        <v>3650</v>
      </c>
      <c r="F91" s="4">
        <v>85</v>
      </c>
      <c r="G91" s="25">
        <v>800</v>
      </c>
      <c r="H91" s="4">
        <v>4135</v>
      </c>
      <c r="I91" s="25">
        <v>7335</v>
      </c>
      <c r="J91" s="4">
        <v>85</v>
      </c>
      <c r="K91" s="25">
        <v>905</v>
      </c>
      <c r="L91" s="4">
        <v>2830</v>
      </c>
      <c r="M91" s="25">
        <v>11295</v>
      </c>
      <c r="N91" s="25">
        <v>75</v>
      </c>
    </row>
    <row r="92" spans="1:14" x14ac:dyDescent="0.3">
      <c r="A92" s="16" t="s">
        <v>375</v>
      </c>
      <c r="B92" t="s">
        <v>207</v>
      </c>
      <c r="C92" s="25">
        <v>44740</v>
      </c>
      <c r="D92" s="4">
        <v>8255</v>
      </c>
      <c r="E92" s="25">
        <v>4290</v>
      </c>
      <c r="F92" s="4">
        <v>90</v>
      </c>
      <c r="G92" s="25">
        <v>920</v>
      </c>
      <c r="H92" s="4">
        <v>4890</v>
      </c>
      <c r="I92" s="25">
        <v>8650</v>
      </c>
      <c r="J92" s="4">
        <v>100</v>
      </c>
      <c r="K92" s="25">
        <v>1080</v>
      </c>
      <c r="L92" s="4">
        <v>3255</v>
      </c>
      <c r="M92" s="25">
        <v>13115</v>
      </c>
      <c r="N92" s="25">
        <v>85</v>
      </c>
    </row>
    <row r="93" spans="1:14" x14ac:dyDescent="0.3">
      <c r="A93" s="16" t="s">
        <v>375</v>
      </c>
      <c r="B93" t="s">
        <v>208</v>
      </c>
      <c r="C93" s="25">
        <v>51315</v>
      </c>
      <c r="D93" s="4">
        <v>9485</v>
      </c>
      <c r="E93" s="25">
        <v>4915</v>
      </c>
      <c r="F93" s="4">
        <v>100</v>
      </c>
      <c r="G93" s="25">
        <v>1065</v>
      </c>
      <c r="H93" s="4">
        <v>5585</v>
      </c>
      <c r="I93" s="25">
        <v>9920</v>
      </c>
      <c r="J93" s="4">
        <v>115</v>
      </c>
      <c r="K93" s="25">
        <v>1210</v>
      </c>
      <c r="L93" s="4">
        <v>3755</v>
      </c>
      <c r="M93" s="25">
        <v>15065</v>
      </c>
      <c r="N93" s="25">
        <v>95</v>
      </c>
    </row>
    <row r="94" spans="1:14" x14ac:dyDescent="0.3">
      <c r="A94" s="16" t="s">
        <v>375</v>
      </c>
      <c r="B94" t="s">
        <v>209</v>
      </c>
      <c r="C94" s="25">
        <v>57240</v>
      </c>
      <c r="D94" s="4">
        <v>10675</v>
      </c>
      <c r="E94" s="25">
        <v>5490</v>
      </c>
      <c r="F94" s="4">
        <v>120</v>
      </c>
      <c r="G94" s="25">
        <v>1200</v>
      </c>
      <c r="H94" s="4">
        <v>6295</v>
      </c>
      <c r="I94" s="25">
        <v>11050</v>
      </c>
      <c r="J94" s="4">
        <v>130</v>
      </c>
      <c r="K94" s="25">
        <v>1350</v>
      </c>
      <c r="L94" s="4">
        <v>4150</v>
      </c>
      <c r="M94" s="25">
        <v>16665</v>
      </c>
      <c r="N94" s="25">
        <v>110</v>
      </c>
    </row>
    <row r="95" spans="1:14" x14ac:dyDescent="0.3">
      <c r="A95" s="16" t="s">
        <v>375</v>
      </c>
      <c r="B95" t="s">
        <v>210</v>
      </c>
      <c r="C95" s="25">
        <v>65990</v>
      </c>
      <c r="D95" s="4">
        <v>13090</v>
      </c>
      <c r="E95" s="25">
        <v>6445</v>
      </c>
      <c r="F95" s="4">
        <v>140</v>
      </c>
      <c r="G95" s="25">
        <v>1355</v>
      </c>
      <c r="H95" s="4">
        <v>7255</v>
      </c>
      <c r="I95" s="25">
        <v>12670</v>
      </c>
      <c r="J95" s="4">
        <v>150</v>
      </c>
      <c r="K95" s="25">
        <v>1515</v>
      </c>
      <c r="L95" s="4">
        <v>4650</v>
      </c>
      <c r="M95" s="25">
        <v>18595</v>
      </c>
      <c r="N95" s="25">
        <v>125</v>
      </c>
    </row>
    <row r="96" spans="1:14" x14ac:dyDescent="0.3">
      <c r="A96" s="16" t="s">
        <v>375</v>
      </c>
      <c r="B96" t="s">
        <v>211</v>
      </c>
      <c r="C96" s="25">
        <v>74850</v>
      </c>
      <c r="D96" s="4">
        <v>15350</v>
      </c>
      <c r="E96" s="25">
        <v>7390</v>
      </c>
      <c r="F96" s="4">
        <v>150</v>
      </c>
      <c r="G96" s="25">
        <v>1505</v>
      </c>
      <c r="H96" s="4">
        <v>8215</v>
      </c>
      <c r="I96" s="25">
        <v>14325</v>
      </c>
      <c r="J96" s="4">
        <v>165</v>
      </c>
      <c r="K96" s="25">
        <v>1700</v>
      </c>
      <c r="L96" s="4">
        <v>5240</v>
      </c>
      <c r="M96" s="25">
        <v>20695</v>
      </c>
      <c r="N96" s="25">
        <v>120</v>
      </c>
    </row>
    <row r="97" spans="1:14" x14ac:dyDescent="0.3">
      <c r="A97" s="16" t="s">
        <v>375</v>
      </c>
      <c r="B97" t="s">
        <v>212</v>
      </c>
      <c r="C97" s="25">
        <v>83110</v>
      </c>
      <c r="D97" s="4">
        <v>17655</v>
      </c>
      <c r="E97" s="25">
        <v>8280</v>
      </c>
      <c r="F97" s="4">
        <v>155</v>
      </c>
      <c r="G97" s="25">
        <v>1615</v>
      </c>
      <c r="H97" s="4">
        <v>9125</v>
      </c>
      <c r="I97" s="25">
        <v>15820</v>
      </c>
      <c r="J97" s="4">
        <v>175</v>
      </c>
      <c r="K97" s="25">
        <v>1860</v>
      </c>
      <c r="L97" s="4">
        <v>5765</v>
      </c>
      <c r="M97" s="25">
        <v>22525</v>
      </c>
      <c r="N97" s="25">
        <v>130</v>
      </c>
    </row>
    <row r="98" spans="1:14" x14ac:dyDescent="0.3">
      <c r="A98" s="16" t="s">
        <v>375</v>
      </c>
      <c r="B98" t="s">
        <v>213</v>
      </c>
      <c r="C98" s="25">
        <v>94060</v>
      </c>
      <c r="D98" s="4">
        <v>21305</v>
      </c>
      <c r="E98" s="25">
        <v>9570</v>
      </c>
      <c r="F98" s="4">
        <v>150</v>
      </c>
      <c r="G98" s="25">
        <v>1745</v>
      </c>
      <c r="H98" s="4">
        <v>10305</v>
      </c>
      <c r="I98" s="25">
        <v>17795</v>
      </c>
      <c r="J98" s="4">
        <v>180</v>
      </c>
      <c r="K98" s="25">
        <v>2080</v>
      </c>
      <c r="L98" s="4">
        <v>6345</v>
      </c>
      <c r="M98" s="25">
        <v>24445</v>
      </c>
      <c r="N98" s="25">
        <v>135</v>
      </c>
    </row>
    <row r="99" spans="1:14" x14ac:dyDescent="0.3">
      <c r="A99" s="16" t="s">
        <v>375</v>
      </c>
      <c r="B99" t="s">
        <v>214</v>
      </c>
      <c r="C99" s="25">
        <v>109555</v>
      </c>
      <c r="D99" s="4">
        <v>27065</v>
      </c>
      <c r="E99" s="25">
        <v>11605</v>
      </c>
      <c r="F99" s="4">
        <v>155</v>
      </c>
      <c r="G99" s="25">
        <v>1920</v>
      </c>
      <c r="H99" s="4">
        <v>11915</v>
      </c>
      <c r="I99" s="25">
        <v>20490</v>
      </c>
      <c r="J99" s="4">
        <v>180</v>
      </c>
      <c r="K99" s="25">
        <v>2300</v>
      </c>
      <c r="L99" s="4">
        <v>7075</v>
      </c>
      <c r="M99" s="25">
        <v>26700</v>
      </c>
      <c r="N99" s="25">
        <v>140</v>
      </c>
    </row>
    <row r="100" spans="1:14" x14ac:dyDescent="0.3">
      <c r="A100" s="16" t="s">
        <v>375</v>
      </c>
      <c r="B100" t="s">
        <v>215</v>
      </c>
      <c r="C100" s="25">
        <v>123640</v>
      </c>
      <c r="D100" s="4">
        <v>32915</v>
      </c>
      <c r="E100" s="25">
        <v>13335</v>
      </c>
      <c r="F100" s="4">
        <v>145</v>
      </c>
      <c r="G100" s="25">
        <v>2050</v>
      </c>
      <c r="H100" s="4">
        <v>13500</v>
      </c>
      <c r="I100" s="25">
        <v>22710</v>
      </c>
      <c r="J100" s="4">
        <v>170</v>
      </c>
      <c r="K100" s="25">
        <v>2445</v>
      </c>
      <c r="L100" s="4">
        <v>7705</v>
      </c>
      <c r="M100" s="25">
        <v>28515</v>
      </c>
      <c r="N100" s="25">
        <v>145</v>
      </c>
    </row>
    <row r="101" spans="1:14" x14ac:dyDescent="0.3">
      <c r="A101" s="16" t="s">
        <v>375</v>
      </c>
      <c r="B101" t="s">
        <v>216</v>
      </c>
      <c r="C101" s="25">
        <v>138610</v>
      </c>
      <c r="D101" s="4">
        <v>40280</v>
      </c>
      <c r="E101" s="25">
        <v>14870</v>
      </c>
      <c r="F101" s="4">
        <v>110</v>
      </c>
      <c r="G101" s="25">
        <v>2150</v>
      </c>
      <c r="H101" s="4">
        <v>15010</v>
      </c>
      <c r="I101" s="25">
        <v>24610</v>
      </c>
      <c r="J101" s="4">
        <v>140</v>
      </c>
      <c r="K101" s="25">
        <v>2580</v>
      </c>
      <c r="L101" s="4">
        <v>8400</v>
      </c>
      <c r="M101" s="25">
        <v>30315</v>
      </c>
      <c r="N101" s="25">
        <v>120</v>
      </c>
    </row>
    <row r="102" spans="1:14" x14ac:dyDescent="0.3">
      <c r="A102" s="16" t="s">
        <v>375</v>
      </c>
      <c r="B102" t="s">
        <v>217</v>
      </c>
      <c r="C102" s="25">
        <v>154380</v>
      </c>
      <c r="D102" s="4">
        <v>48530</v>
      </c>
      <c r="E102" s="25">
        <v>16370</v>
      </c>
      <c r="F102" s="4">
        <v>110</v>
      </c>
      <c r="G102" s="25">
        <v>2315</v>
      </c>
      <c r="H102" s="4">
        <v>16595</v>
      </c>
      <c r="I102" s="25">
        <v>26550</v>
      </c>
      <c r="J102" s="4">
        <v>135</v>
      </c>
      <c r="K102" s="25">
        <v>2660</v>
      </c>
      <c r="L102" s="4">
        <v>9065</v>
      </c>
      <c r="M102" s="25">
        <v>31900</v>
      </c>
      <c r="N102" s="25">
        <v>120</v>
      </c>
    </row>
    <row r="103" spans="1:14" x14ac:dyDescent="0.3">
      <c r="A103" s="16" t="s">
        <v>375</v>
      </c>
      <c r="B103" t="s">
        <v>218</v>
      </c>
      <c r="C103" s="25">
        <v>169835</v>
      </c>
      <c r="D103" s="4">
        <v>57240</v>
      </c>
      <c r="E103" s="25">
        <v>17725</v>
      </c>
      <c r="F103" s="4">
        <v>115</v>
      </c>
      <c r="G103" s="25">
        <v>2415</v>
      </c>
      <c r="H103" s="4">
        <v>18130</v>
      </c>
      <c r="I103" s="25">
        <v>28190</v>
      </c>
      <c r="J103" s="4">
        <v>140</v>
      </c>
      <c r="K103" s="25">
        <v>2720</v>
      </c>
      <c r="L103" s="4">
        <v>9735</v>
      </c>
      <c r="M103" s="25">
        <v>33275</v>
      </c>
      <c r="N103" s="25">
        <v>120</v>
      </c>
    </row>
    <row r="104" spans="1:14" x14ac:dyDescent="0.3">
      <c r="A104" s="16" t="s">
        <v>375</v>
      </c>
      <c r="B104" t="s">
        <v>219</v>
      </c>
      <c r="C104" s="25">
        <v>183635</v>
      </c>
      <c r="D104" s="4">
        <v>64270</v>
      </c>
      <c r="E104" s="25">
        <v>18985</v>
      </c>
      <c r="F104" s="4">
        <v>105</v>
      </c>
      <c r="G104" s="25">
        <v>2515</v>
      </c>
      <c r="H104" s="4">
        <v>19580</v>
      </c>
      <c r="I104" s="25">
        <v>29970</v>
      </c>
      <c r="J104" s="4">
        <v>140</v>
      </c>
      <c r="K104" s="25">
        <v>2855</v>
      </c>
      <c r="L104" s="4">
        <v>10315</v>
      </c>
      <c r="M104" s="25">
        <v>34750</v>
      </c>
      <c r="N104" s="25">
        <v>110</v>
      </c>
    </row>
    <row r="105" spans="1:14" x14ac:dyDescent="0.3">
      <c r="A105" s="16" t="s">
        <v>375</v>
      </c>
      <c r="B105" t="s">
        <v>220</v>
      </c>
      <c r="C105" s="25">
        <v>199670</v>
      </c>
      <c r="D105" s="4">
        <v>71195</v>
      </c>
      <c r="E105" s="25">
        <v>20625</v>
      </c>
      <c r="F105" s="4">
        <v>105</v>
      </c>
      <c r="G105" s="25">
        <v>2615</v>
      </c>
      <c r="H105" s="4">
        <v>21505</v>
      </c>
      <c r="I105" s="25">
        <v>32575</v>
      </c>
      <c r="J105" s="4">
        <v>140</v>
      </c>
      <c r="K105" s="25">
        <v>3010</v>
      </c>
      <c r="L105" s="4">
        <v>11180</v>
      </c>
      <c r="M105" s="25">
        <v>36560</v>
      </c>
      <c r="N105" s="25">
        <v>110</v>
      </c>
    </row>
    <row r="106" spans="1:14" x14ac:dyDescent="0.3">
      <c r="A106" s="16" t="s">
        <v>375</v>
      </c>
      <c r="B106" t="s">
        <v>221</v>
      </c>
      <c r="C106" s="25">
        <v>214545</v>
      </c>
      <c r="D106" s="4">
        <v>78405</v>
      </c>
      <c r="E106" s="25">
        <v>22015</v>
      </c>
      <c r="F106" s="4">
        <v>95</v>
      </c>
      <c r="G106" s="25">
        <v>2750</v>
      </c>
      <c r="H106" s="4">
        <v>23440</v>
      </c>
      <c r="I106" s="25">
        <v>34360</v>
      </c>
      <c r="J106" s="4">
        <v>130</v>
      </c>
      <c r="K106" s="25">
        <v>3100</v>
      </c>
      <c r="L106" s="4">
        <v>12025</v>
      </c>
      <c r="M106" s="25">
        <v>38075</v>
      </c>
      <c r="N106" s="25">
        <v>110</v>
      </c>
    </row>
    <row r="107" spans="1:14" x14ac:dyDescent="0.3">
      <c r="A107" s="16" t="s">
        <v>375</v>
      </c>
      <c r="B107" t="s">
        <v>222</v>
      </c>
      <c r="C107" s="25">
        <v>228695</v>
      </c>
      <c r="D107" s="4">
        <v>84535</v>
      </c>
      <c r="E107" s="25">
        <v>23520</v>
      </c>
      <c r="F107" s="4">
        <v>90</v>
      </c>
      <c r="G107" s="25">
        <v>2865</v>
      </c>
      <c r="H107" s="4">
        <v>25225</v>
      </c>
      <c r="I107" s="25">
        <v>36295</v>
      </c>
      <c r="J107" s="4">
        <v>130</v>
      </c>
      <c r="K107" s="25">
        <v>3250</v>
      </c>
      <c r="L107" s="4">
        <v>12795</v>
      </c>
      <c r="M107" s="25">
        <v>39830</v>
      </c>
      <c r="N107" s="25">
        <v>110</v>
      </c>
    </row>
    <row r="108" spans="1:14" x14ac:dyDescent="0.3">
      <c r="A108" s="16" t="s">
        <v>375</v>
      </c>
      <c r="B108" t="s">
        <v>223</v>
      </c>
      <c r="C108" s="25">
        <v>244385</v>
      </c>
      <c r="D108" s="4">
        <v>91110</v>
      </c>
      <c r="E108" s="25">
        <v>25235</v>
      </c>
      <c r="F108" s="4">
        <v>95</v>
      </c>
      <c r="G108" s="25">
        <v>2990</v>
      </c>
      <c r="H108" s="4">
        <v>27220</v>
      </c>
      <c r="I108" s="25">
        <v>38565</v>
      </c>
      <c r="J108" s="4">
        <v>130</v>
      </c>
      <c r="K108" s="25">
        <v>3425</v>
      </c>
      <c r="L108" s="4">
        <v>13580</v>
      </c>
      <c r="M108" s="25">
        <v>41885</v>
      </c>
      <c r="N108" s="25">
        <v>120</v>
      </c>
    </row>
    <row r="109" spans="1:14" x14ac:dyDescent="0.3">
      <c r="A109" s="16" t="s">
        <v>375</v>
      </c>
      <c r="B109" t="s">
        <v>224</v>
      </c>
      <c r="C109" s="25">
        <v>258430</v>
      </c>
      <c r="D109" s="4">
        <v>96315</v>
      </c>
      <c r="E109" s="25">
        <v>26855</v>
      </c>
      <c r="F109" s="4">
        <v>95</v>
      </c>
      <c r="G109" s="25">
        <v>3165</v>
      </c>
      <c r="H109" s="4">
        <v>29145</v>
      </c>
      <c r="I109" s="25">
        <v>40650</v>
      </c>
      <c r="J109" s="4">
        <v>130</v>
      </c>
      <c r="K109" s="25">
        <v>3575</v>
      </c>
      <c r="L109" s="4">
        <v>14370</v>
      </c>
      <c r="M109" s="25">
        <v>43945</v>
      </c>
      <c r="N109" s="25">
        <v>130</v>
      </c>
    </row>
    <row r="110" spans="1:14" x14ac:dyDescent="0.3">
      <c r="A110" s="16" t="s">
        <v>375</v>
      </c>
      <c r="B110" t="s">
        <v>225</v>
      </c>
      <c r="C110" s="25">
        <v>273020</v>
      </c>
      <c r="D110" s="4">
        <v>100965</v>
      </c>
      <c r="E110" s="25">
        <v>28565</v>
      </c>
      <c r="F110" s="4">
        <v>105</v>
      </c>
      <c r="G110" s="25">
        <v>3345</v>
      </c>
      <c r="H110" s="4">
        <v>31235</v>
      </c>
      <c r="I110" s="25">
        <v>43070</v>
      </c>
      <c r="J110" s="4">
        <v>130</v>
      </c>
      <c r="K110" s="25">
        <v>3775</v>
      </c>
      <c r="L110" s="4">
        <v>15270</v>
      </c>
      <c r="M110" s="25">
        <v>46375</v>
      </c>
      <c r="N110" s="25">
        <v>135</v>
      </c>
    </row>
    <row r="111" spans="1:14" x14ac:dyDescent="0.3">
      <c r="A111" s="37" t="s">
        <v>375</v>
      </c>
      <c r="B111" t="s">
        <v>226</v>
      </c>
      <c r="C111" s="39">
        <v>287960</v>
      </c>
      <c r="D111" s="4">
        <v>105355</v>
      </c>
      <c r="E111" s="39">
        <v>30375</v>
      </c>
      <c r="F111" s="4">
        <v>115</v>
      </c>
      <c r="G111" s="39">
        <v>3560</v>
      </c>
      <c r="H111" s="4">
        <v>33585</v>
      </c>
      <c r="I111" s="39">
        <v>45630</v>
      </c>
      <c r="J111" s="4">
        <v>135</v>
      </c>
      <c r="K111" s="39">
        <v>3960</v>
      </c>
      <c r="L111" s="4">
        <v>16305</v>
      </c>
      <c r="M111" s="39">
        <v>48725</v>
      </c>
      <c r="N111" s="39">
        <v>135</v>
      </c>
    </row>
    <row r="112" spans="1:14" x14ac:dyDescent="0.3">
      <c r="A112" t="s">
        <v>22</v>
      </c>
      <c r="B112" t="s">
        <v>23</v>
      </c>
    </row>
    <row r="113" spans="1:2" x14ac:dyDescent="0.3">
      <c r="A113" t="s">
        <v>98</v>
      </c>
      <c r="B113" t="s">
        <v>99</v>
      </c>
    </row>
    <row r="114" spans="1:2" x14ac:dyDescent="0.3">
      <c r="A114" t="s">
        <v>120</v>
      </c>
      <c r="B114" t="s">
        <v>121</v>
      </c>
    </row>
    <row r="115" spans="1:2" x14ac:dyDescent="0.3">
      <c r="A115" t="s">
        <v>122</v>
      </c>
      <c r="B115" t="s">
        <v>123</v>
      </c>
    </row>
    <row r="116" spans="1:2" x14ac:dyDescent="0.3">
      <c r="A116" t="s">
        <v>124</v>
      </c>
      <c r="B116" t="s">
        <v>125</v>
      </c>
    </row>
    <row r="117" spans="1:2" x14ac:dyDescent="0.3">
      <c r="A117" t="s">
        <v>126</v>
      </c>
      <c r="B117" t="s">
        <v>127</v>
      </c>
    </row>
  </sheetData>
  <pageMargins left="0.7" right="0.7" top="0.75" bottom="0.75" header="0.3" footer="0.3"/>
  <pageSetup paperSize="9" orientation="portrait" horizontalDpi="300" verticalDpi="300"/>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2"/>
  <sheetViews>
    <sheetView workbookViewId="0"/>
  </sheetViews>
  <sheetFormatPr defaultColWidth="11.19921875" defaultRowHeight="15.6" x14ac:dyDescent="0.3"/>
  <cols>
    <col min="1" max="1" width="12.69921875" customWidth="1"/>
    <col min="2" max="2" width="150.69921875" customWidth="1"/>
  </cols>
  <sheetData>
    <row r="1" spans="1:2" ht="19.8" x14ac:dyDescent="0.4">
      <c r="A1" s="2" t="s">
        <v>17</v>
      </c>
    </row>
    <row r="2" spans="1:2" x14ac:dyDescent="0.3">
      <c r="A2" t="s">
        <v>18</v>
      </c>
    </row>
    <row r="3" spans="1:2" x14ac:dyDescent="0.3">
      <c r="A3" t="s">
        <v>19</v>
      </c>
    </row>
    <row r="4" spans="1:2" x14ac:dyDescent="0.3">
      <c r="A4" s="40" t="s">
        <v>20</v>
      </c>
      <c r="B4" s="40" t="s">
        <v>21</v>
      </c>
    </row>
    <row r="5" spans="1:2" x14ac:dyDescent="0.3">
      <c r="A5" s="16" t="s">
        <v>22</v>
      </c>
      <c r="B5" s="92" t="s">
        <v>23</v>
      </c>
    </row>
    <row r="6" spans="1:2" ht="46.8" x14ac:dyDescent="0.3">
      <c r="A6" s="16" t="s">
        <v>24</v>
      </c>
      <c r="B6" s="92" t="s">
        <v>25</v>
      </c>
    </row>
    <row r="7" spans="1:2" x14ac:dyDescent="0.3">
      <c r="A7" s="16" t="s">
        <v>26</v>
      </c>
      <c r="B7" s="92" t="s">
        <v>27</v>
      </c>
    </row>
    <row r="8" spans="1:2" x14ac:dyDescent="0.3">
      <c r="A8" s="16" t="s">
        <v>28</v>
      </c>
      <c r="B8" s="92" t="s">
        <v>29</v>
      </c>
    </row>
    <row r="9" spans="1:2" x14ac:dyDescent="0.3">
      <c r="A9" s="16" t="s">
        <v>30</v>
      </c>
      <c r="B9" s="92" t="s">
        <v>31</v>
      </c>
    </row>
    <row r="10" spans="1:2" ht="46.8" x14ac:dyDescent="0.3">
      <c r="A10" s="16" t="s">
        <v>32</v>
      </c>
      <c r="B10" s="92" t="s">
        <v>33</v>
      </c>
    </row>
    <row r="11" spans="1:2" x14ac:dyDescent="0.3">
      <c r="A11" s="16" t="s">
        <v>34</v>
      </c>
      <c r="B11" s="92" t="s">
        <v>35</v>
      </c>
    </row>
    <row r="12" spans="1:2" x14ac:dyDescent="0.3">
      <c r="A12" s="16" t="s">
        <v>36</v>
      </c>
      <c r="B12" s="92" t="s">
        <v>37</v>
      </c>
    </row>
    <row r="13" spans="1:2" x14ac:dyDescent="0.3">
      <c r="A13" s="16" t="s">
        <v>38</v>
      </c>
      <c r="B13" s="92" t="s">
        <v>39</v>
      </c>
    </row>
    <row r="14" spans="1:2" x14ac:dyDescent="0.3">
      <c r="A14" s="16" t="s">
        <v>40</v>
      </c>
      <c r="B14" s="92" t="s">
        <v>41</v>
      </c>
    </row>
    <row r="15" spans="1:2" x14ac:dyDescent="0.3">
      <c r="A15" s="16" t="s">
        <v>42</v>
      </c>
      <c r="B15" s="92" t="s">
        <v>43</v>
      </c>
    </row>
    <row r="16" spans="1:2" x14ac:dyDescent="0.3">
      <c r="A16" s="16" t="s">
        <v>44</v>
      </c>
      <c r="B16" s="92" t="s">
        <v>45</v>
      </c>
    </row>
    <row r="17" spans="1:2" x14ac:dyDescent="0.3">
      <c r="A17" s="16" t="s">
        <v>46</v>
      </c>
      <c r="B17" s="92" t="s">
        <v>47</v>
      </c>
    </row>
    <row r="18" spans="1:2" x14ac:dyDescent="0.3">
      <c r="A18" s="16" t="s">
        <v>48</v>
      </c>
      <c r="B18" s="92" t="s">
        <v>49</v>
      </c>
    </row>
    <row r="19" spans="1:2" x14ac:dyDescent="0.3">
      <c r="A19" s="16" t="s">
        <v>50</v>
      </c>
      <c r="B19" s="92" t="s">
        <v>51</v>
      </c>
    </row>
    <row r="20" spans="1:2" x14ac:dyDescent="0.3">
      <c r="A20" s="16" t="s">
        <v>52</v>
      </c>
      <c r="B20" s="92" t="s">
        <v>53</v>
      </c>
    </row>
    <row r="21" spans="1:2" x14ac:dyDescent="0.3">
      <c r="A21" s="16" t="s">
        <v>54</v>
      </c>
      <c r="B21" s="92" t="s">
        <v>55</v>
      </c>
    </row>
    <row r="22" spans="1:2" ht="46.8" x14ac:dyDescent="0.3">
      <c r="A22" s="16" t="s">
        <v>56</v>
      </c>
      <c r="B22" s="92" t="s">
        <v>57</v>
      </c>
    </row>
    <row r="23" spans="1:2" x14ac:dyDescent="0.3">
      <c r="A23" s="16" t="s">
        <v>58</v>
      </c>
      <c r="B23" s="92" t="s">
        <v>59</v>
      </c>
    </row>
    <row r="24" spans="1:2" x14ac:dyDescent="0.3">
      <c r="A24" s="16" t="s">
        <v>60</v>
      </c>
      <c r="B24" s="92" t="s">
        <v>61</v>
      </c>
    </row>
    <row r="25" spans="1:2" ht="31.2" x14ac:dyDescent="0.3">
      <c r="A25" s="16" t="s">
        <v>62</v>
      </c>
      <c r="B25" s="92" t="s">
        <v>63</v>
      </c>
    </row>
    <row r="26" spans="1:2" x14ac:dyDescent="0.3">
      <c r="A26" s="16" t="s">
        <v>64</v>
      </c>
      <c r="B26" s="92" t="s">
        <v>65</v>
      </c>
    </row>
    <row r="27" spans="1:2" ht="31.2" x14ac:dyDescent="0.3">
      <c r="A27" s="16" t="s">
        <v>66</v>
      </c>
      <c r="B27" s="92" t="s">
        <v>67</v>
      </c>
    </row>
    <row r="28" spans="1:2" x14ac:dyDescent="0.3">
      <c r="A28" s="16" t="s">
        <v>68</v>
      </c>
      <c r="B28" s="92" t="s">
        <v>69</v>
      </c>
    </row>
    <row r="29" spans="1:2" ht="31.2" x14ac:dyDescent="0.3">
      <c r="A29" s="16" t="s">
        <v>70</v>
      </c>
      <c r="B29" s="92" t="s">
        <v>71</v>
      </c>
    </row>
    <row r="30" spans="1:2" x14ac:dyDescent="0.3">
      <c r="A30" s="16" t="s">
        <v>72</v>
      </c>
      <c r="B30" s="92" t="s">
        <v>73</v>
      </c>
    </row>
    <row r="31" spans="1:2" x14ac:dyDescent="0.3">
      <c r="A31" s="16" t="s">
        <v>74</v>
      </c>
      <c r="B31" s="92" t="s">
        <v>75</v>
      </c>
    </row>
    <row r="32" spans="1:2" x14ac:dyDescent="0.3">
      <c r="A32" s="16" t="s">
        <v>76</v>
      </c>
      <c r="B32" s="92" t="s">
        <v>77</v>
      </c>
    </row>
    <row r="33" spans="1:2" x14ac:dyDescent="0.3">
      <c r="A33" s="16" t="s">
        <v>78</v>
      </c>
      <c r="B33" s="92" t="s">
        <v>79</v>
      </c>
    </row>
    <row r="34" spans="1:2" ht="31.2" x14ac:dyDescent="0.3">
      <c r="A34" s="16" t="s">
        <v>80</v>
      </c>
      <c r="B34" s="92" t="s">
        <v>81</v>
      </c>
    </row>
    <row r="35" spans="1:2" ht="46.8" x14ac:dyDescent="0.3">
      <c r="A35" s="16" t="s">
        <v>82</v>
      </c>
      <c r="B35" s="92" t="s">
        <v>83</v>
      </c>
    </row>
    <row r="36" spans="1:2" x14ac:dyDescent="0.3">
      <c r="A36" s="16" t="s">
        <v>84</v>
      </c>
      <c r="B36" s="92" t="s">
        <v>85</v>
      </c>
    </row>
    <row r="37" spans="1:2" x14ac:dyDescent="0.3">
      <c r="A37" s="16" t="s">
        <v>86</v>
      </c>
      <c r="B37" s="92" t="s">
        <v>87</v>
      </c>
    </row>
    <row r="38" spans="1:2" x14ac:dyDescent="0.3">
      <c r="A38" s="16" t="s">
        <v>88</v>
      </c>
      <c r="B38" s="92" t="s">
        <v>89</v>
      </c>
    </row>
    <row r="39" spans="1:2" x14ac:dyDescent="0.3">
      <c r="A39" s="16" t="s">
        <v>90</v>
      </c>
      <c r="B39" s="92" t="s">
        <v>91</v>
      </c>
    </row>
    <row r="40" spans="1:2" ht="31.2" x14ac:dyDescent="0.3">
      <c r="A40" s="16" t="s">
        <v>92</v>
      </c>
      <c r="B40" s="92" t="s">
        <v>93</v>
      </c>
    </row>
    <row r="41" spans="1:2" x14ac:dyDescent="0.3">
      <c r="A41" s="16" t="s">
        <v>94</v>
      </c>
      <c r="B41" s="92" t="s">
        <v>95</v>
      </c>
    </row>
    <row r="42" spans="1:2" x14ac:dyDescent="0.3">
      <c r="A42" s="16" t="s">
        <v>96</v>
      </c>
      <c r="B42" s="92" t="s">
        <v>97</v>
      </c>
    </row>
    <row r="43" spans="1:2" x14ac:dyDescent="0.3">
      <c r="A43" s="16" t="s">
        <v>98</v>
      </c>
      <c r="B43" s="92" t="s">
        <v>99</v>
      </c>
    </row>
    <row r="44" spans="1:2" x14ac:dyDescent="0.3">
      <c r="A44" s="16" t="s">
        <v>100</v>
      </c>
      <c r="B44" s="92" t="s">
        <v>101</v>
      </c>
    </row>
    <row r="45" spans="1:2" ht="31.2" x14ac:dyDescent="0.3">
      <c r="A45" s="16" t="s">
        <v>102</v>
      </c>
      <c r="B45" s="92" t="s">
        <v>103</v>
      </c>
    </row>
    <row r="46" spans="1:2" x14ac:dyDescent="0.3">
      <c r="A46" s="16" t="s">
        <v>104</v>
      </c>
      <c r="B46" s="92" t="s">
        <v>105</v>
      </c>
    </row>
    <row r="47" spans="1:2" x14ac:dyDescent="0.3">
      <c r="A47" s="16" t="s">
        <v>106</v>
      </c>
      <c r="B47" s="92" t="s">
        <v>107</v>
      </c>
    </row>
    <row r="48" spans="1:2" x14ac:dyDescent="0.3">
      <c r="A48" s="16" t="s">
        <v>108</v>
      </c>
      <c r="B48" s="92" t="s">
        <v>109</v>
      </c>
    </row>
    <row r="49" spans="1:2" x14ac:dyDescent="0.3">
      <c r="A49" s="16" t="s">
        <v>110</v>
      </c>
      <c r="B49" s="92" t="s">
        <v>111</v>
      </c>
    </row>
    <row r="50" spans="1:2" x14ac:dyDescent="0.3">
      <c r="A50" s="16" t="s">
        <v>112</v>
      </c>
      <c r="B50" s="92" t="s">
        <v>113</v>
      </c>
    </row>
    <row r="51" spans="1:2" x14ac:dyDescent="0.3">
      <c r="A51" s="16" t="s">
        <v>114</v>
      </c>
      <c r="B51" s="92" t="s">
        <v>115</v>
      </c>
    </row>
    <row r="52" spans="1:2" x14ac:dyDescent="0.3">
      <c r="A52" s="16" t="s">
        <v>116</v>
      </c>
      <c r="B52" s="92" t="s">
        <v>117</v>
      </c>
    </row>
    <row r="53" spans="1:2" x14ac:dyDescent="0.3">
      <c r="A53" s="16" t="s">
        <v>118</v>
      </c>
      <c r="B53" s="92" t="s">
        <v>119</v>
      </c>
    </row>
    <row r="54" spans="1:2" x14ac:dyDescent="0.3">
      <c r="A54" s="16" t="s">
        <v>120</v>
      </c>
      <c r="B54" s="92" t="s">
        <v>121</v>
      </c>
    </row>
    <row r="55" spans="1:2" x14ac:dyDescent="0.3">
      <c r="A55" s="16" t="s">
        <v>122</v>
      </c>
      <c r="B55" s="92" t="s">
        <v>123</v>
      </c>
    </row>
    <row r="56" spans="1:2" x14ac:dyDescent="0.3">
      <c r="A56" s="16" t="s">
        <v>124</v>
      </c>
      <c r="B56" s="92" t="s">
        <v>125</v>
      </c>
    </row>
    <row r="57" spans="1:2" x14ac:dyDescent="0.3">
      <c r="A57" s="16" t="s">
        <v>126</v>
      </c>
      <c r="B57" s="92" t="s">
        <v>127</v>
      </c>
    </row>
    <row r="58" spans="1:2" ht="31.2" x14ac:dyDescent="0.3">
      <c r="A58" s="16" t="s">
        <v>128</v>
      </c>
      <c r="B58" s="92" t="s">
        <v>129</v>
      </c>
    </row>
    <row r="59" spans="1:2" ht="31.2" x14ac:dyDescent="0.3">
      <c r="A59" s="16" t="s">
        <v>130</v>
      </c>
      <c r="B59" s="92" t="s">
        <v>131</v>
      </c>
    </row>
    <row r="60" spans="1:2" x14ac:dyDescent="0.3">
      <c r="A60" s="16" t="s">
        <v>132</v>
      </c>
      <c r="B60" s="92" t="s">
        <v>133</v>
      </c>
    </row>
    <row r="61" spans="1:2" ht="31.2" x14ac:dyDescent="0.3">
      <c r="A61" s="16" t="s">
        <v>134</v>
      </c>
      <c r="B61" s="92" t="s">
        <v>135</v>
      </c>
    </row>
    <row r="62" spans="1:2" x14ac:dyDescent="0.3">
      <c r="A62" s="16" t="s">
        <v>136</v>
      </c>
      <c r="B62" s="92" t="s">
        <v>137</v>
      </c>
    </row>
    <row r="63" spans="1:2" x14ac:dyDescent="0.3">
      <c r="A63" s="16" t="s">
        <v>138</v>
      </c>
      <c r="B63" s="92" t="s">
        <v>139</v>
      </c>
    </row>
    <row r="64" spans="1:2" x14ac:dyDescent="0.3">
      <c r="A64" s="16" t="s">
        <v>140</v>
      </c>
      <c r="B64" s="92" t="s">
        <v>141</v>
      </c>
    </row>
    <row r="65" spans="1:2" x14ac:dyDescent="0.3">
      <c r="A65" s="16" t="s">
        <v>142</v>
      </c>
      <c r="B65" s="92" t="s">
        <v>143</v>
      </c>
    </row>
    <row r="66" spans="1:2" ht="31.2" x14ac:dyDescent="0.3">
      <c r="A66" s="16" t="s">
        <v>144</v>
      </c>
      <c r="B66" s="92" t="s">
        <v>145</v>
      </c>
    </row>
    <row r="67" spans="1:2" ht="31.2" x14ac:dyDescent="0.3">
      <c r="A67" s="16" t="s">
        <v>146</v>
      </c>
      <c r="B67" s="92" t="s">
        <v>147</v>
      </c>
    </row>
    <row r="68" spans="1:2" ht="31.2" x14ac:dyDescent="0.3">
      <c r="A68" s="16" t="s">
        <v>148</v>
      </c>
      <c r="B68" s="92" t="s">
        <v>149</v>
      </c>
    </row>
    <row r="69" spans="1:2" ht="31.2" x14ac:dyDescent="0.3">
      <c r="A69" s="16" t="s">
        <v>150</v>
      </c>
      <c r="B69" s="92" t="s">
        <v>151</v>
      </c>
    </row>
    <row r="70" spans="1:2" ht="31.2" x14ac:dyDescent="0.3">
      <c r="A70" s="16" t="s">
        <v>152</v>
      </c>
      <c r="B70" s="92" t="s">
        <v>153</v>
      </c>
    </row>
    <row r="71" spans="1:2" x14ac:dyDescent="0.3">
      <c r="A71" s="16" t="s">
        <v>154</v>
      </c>
      <c r="B71" s="92" t="s">
        <v>155</v>
      </c>
    </row>
    <row r="72" spans="1:2" x14ac:dyDescent="0.3">
      <c r="A72" s="16" t="s">
        <v>156</v>
      </c>
      <c r="B72" s="92" t="s">
        <v>157</v>
      </c>
    </row>
    <row r="73" spans="1:2" x14ac:dyDescent="0.3">
      <c r="A73" s="16" t="s">
        <v>158</v>
      </c>
      <c r="B73" s="92" t="s">
        <v>159</v>
      </c>
    </row>
    <row r="74" spans="1:2" x14ac:dyDescent="0.3">
      <c r="A74" s="16" t="s">
        <v>160</v>
      </c>
      <c r="B74" s="92" t="s">
        <v>161</v>
      </c>
    </row>
    <row r="75" spans="1:2" ht="31.2" x14ac:dyDescent="0.3">
      <c r="A75" s="16" t="s">
        <v>162</v>
      </c>
      <c r="B75" s="92" t="s">
        <v>163</v>
      </c>
    </row>
    <row r="76" spans="1:2" x14ac:dyDescent="0.3">
      <c r="A76" s="16" t="s">
        <v>164</v>
      </c>
      <c r="B76" s="92" t="s">
        <v>165</v>
      </c>
    </row>
    <row r="77" spans="1:2" x14ac:dyDescent="0.3">
      <c r="A77" s="16" t="s">
        <v>166</v>
      </c>
      <c r="B77" s="92" t="s">
        <v>167</v>
      </c>
    </row>
    <row r="78" spans="1:2" ht="31.2" x14ac:dyDescent="0.3">
      <c r="A78" s="16" t="s">
        <v>168</v>
      </c>
      <c r="B78" s="92" t="s">
        <v>169</v>
      </c>
    </row>
    <row r="79" spans="1:2" ht="31.2" x14ac:dyDescent="0.3">
      <c r="A79" s="16" t="s">
        <v>170</v>
      </c>
      <c r="B79" s="92" t="s">
        <v>171</v>
      </c>
    </row>
    <row r="80" spans="1:2" ht="46.8" x14ac:dyDescent="0.3">
      <c r="A80" s="16" t="s">
        <v>172</v>
      </c>
      <c r="B80" s="92" t="s">
        <v>173</v>
      </c>
    </row>
    <row r="81" spans="1:2" ht="46.8" x14ac:dyDescent="0.3">
      <c r="A81" s="16" t="s">
        <v>510</v>
      </c>
      <c r="B81" s="92" t="s">
        <v>511</v>
      </c>
    </row>
    <row r="82" spans="1:2" ht="62.4" x14ac:dyDescent="0.3">
      <c r="A82" s="16" t="s">
        <v>512</v>
      </c>
      <c r="B82" s="92" t="s">
        <v>549</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C18"/>
  <sheetViews>
    <sheetView showGridLines="0" workbookViewId="0"/>
  </sheetViews>
  <sheetFormatPr defaultColWidth="11.19921875" defaultRowHeight="15.6" x14ac:dyDescent="0.3"/>
  <cols>
    <col min="1" max="3" width="20.69921875" customWidth="1"/>
  </cols>
  <sheetData>
    <row r="1" spans="1:3" ht="19.8" x14ac:dyDescent="0.4">
      <c r="A1" s="2" t="s">
        <v>539</v>
      </c>
    </row>
    <row r="2" spans="1:3" x14ac:dyDescent="0.3">
      <c r="A2" t="s">
        <v>175</v>
      </c>
    </row>
    <row r="3" spans="1:3" x14ac:dyDescent="0.3">
      <c r="A3" t="s">
        <v>176</v>
      </c>
    </row>
    <row r="4" spans="1:3" x14ac:dyDescent="0.3">
      <c r="A4" t="s">
        <v>423</v>
      </c>
    </row>
    <row r="5" spans="1:3" x14ac:dyDescent="0.3">
      <c r="A5" t="s">
        <v>178</v>
      </c>
    </row>
    <row r="6" spans="1:3" x14ac:dyDescent="0.3">
      <c r="A6" s="23" t="s">
        <v>280</v>
      </c>
      <c r="B6" s="3" t="s">
        <v>388</v>
      </c>
      <c r="C6" s="23" t="s">
        <v>424</v>
      </c>
    </row>
    <row r="7" spans="1:3" x14ac:dyDescent="0.3">
      <c r="A7" s="28" t="s">
        <v>191</v>
      </c>
      <c r="B7" s="29">
        <v>433050</v>
      </c>
      <c r="C7" s="30">
        <v>1</v>
      </c>
    </row>
    <row r="8" spans="1:3" x14ac:dyDescent="0.3">
      <c r="A8" s="16" t="s">
        <v>284</v>
      </c>
      <c r="B8" s="4">
        <v>4530</v>
      </c>
      <c r="C8" s="20">
        <v>0.01</v>
      </c>
    </row>
    <row r="9" spans="1:3" x14ac:dyDescent="0.3">
      <c r="A9" s="16" t="s">
        <v>285</v>
      </c>
      <c r="B9" s="4">
        <v>25000</v>
      </c>
      <c r="C9" s="20">
        <v>0.06</v>
      </c>
    </row>
    <row r="10" spans="1:3" x14ac:dyDescent="0.3">
      <c r="A10" s="16" t="s">
        <v>286</v>
      </c>
      <c r="B10" s="4">
        <v>51185</v>
      </c>
      <c r="C10" s="20">
        <v>0.12</v>
      </c>
    </row>
    <row r="11" spans="1:3" x14ac:dyDescent="0.3">
      <c r="A11" s="16" t="s">
        <v>287</v>
      </c>
      <c r="B11" s="4">
        <v>64275</v>
      </c>
      <c r="C11" s="20">
        <v>0.15</v>
      </c>
    </row>
    <row r="12" spans="1:3" x14ac:dyDescent="0.3">
      <c r="A12" s="16" t="s">
        <v>288</v>
      </c>
      <c r="B12" s="4">
        <v>77175</v>
      </c>
      <c r="C12" s="20">
        <v>0.18</v>
      </c>
    </row>
    <row r="13" spans="1:3" x14ac:dyDescent="0.3">
      <c r="A13" s="16" t="s">
        <v>289</v>
      </c>
      <c r="B13" s="4">
        <v>121495</v>
      </c>
      <c r="C13" s="20">
        <v>0.28000000000000003</v>
      </c>
    </row>
    <row r="14" spans="1:3" x14ac:dyDescent="0.3">
      <c r="A14" s="37" t="s">
        <v>290</v>
      </c>
      <c r="B14" s="4">
        <v>89395</v>
      </c>
      <c r="C14" s="38">
        <v>0.21</v>
      </c>
    </row>
    <row r="15" spans="1:3" x14ac:dyDescent="0.3">
      <c r="A15" t="s">
        <v>22</v>
      </c>
      <c r="B15" t="s">
        <v>23</v>
      </c>
    </row>
    <row r="16" spans="1:3" x14ac:dyDescent="0.3">
      <c r="A16" t="s">
        <v>60</v>
      </c>
      <c r="B16" t="s">
        <v>61</v>
      </c>
    </row>
    <row r="17" spans="1:2" x14ac:dyDescent="0.3">
      <c r="A17" t="s">
        <v>78</v>
      </c>
      <c r="B17" t="s">
        <v>79</v>
      </c>
    </row>
    <row r="18" spans="1:2" x14ac:dyDescent="0.3">
      <c r="A18" t="s">
        <v>98</v>
      </c>
      <c r="B18" t="s">
        <v>99</v>
      </c>
    </row>
  </sheetData>
  <conditionalFormatting sqref="C1:C1048576">
    <cfRule type="dataBar" priority="1">
      <dataBar>
        <cfvo type="num" val="0"/>
        <cfvo type="num" val="1"/>
        <color theme="7" tint="0.39997558519241921"/>
      </dataBar>
      <extLst>
        <ext xmlns:x14="http://schemas.microsoft.com/office/spreadsheetml/2009/9/main" uri="{B025F937-C7B1-47D3-B67F-A62EFF666E3E}">
          <x14:id>{DA08BD62-2063-4A99-ABD5-215DE78FDC85}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A08BD62-2063-4A99-ABD5-215DE78FDC85}">
            <x14:dataBar minLength="0" maxLength="100" gradient="0">
              <x14:cfvo type="num">
                <xm:f>0</xm:f>
              </x14:cfvo>
              <x14:cfvo type="num">
                <xm:f>1</xm:f>
              </x14:cfvo>
              <x14:negativeFillColor rgb="FFFF0000"/>
              <x14:axisColor rgb="FF000000"/>
            </x14:dataBar>
          </x14:cfRule>
          <xm:sqref>C1:C1048576</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J76"/>
  <sheetViews>
    <sheetView showGridLines="0" zoomScale="70" zoomScaleNormal="70" workbookViewId="0"/>
  </sheetViews>
  <sheetFormatPr defaultColWidth="11.19921875" defaultRowHeight="15.6" x14ac:dyDescent="0.3"/>
  <cols>
    <col min="1" max="1" width="20.69921875" customWidth="1"/>
    <col min="2" max="2" width="98.09765625" customWidth="1"/>
    <col min="3" max="10" width="20.69921875" customWidth="1"/>
  </cols>
  <sheetData>
    <row r="1" spans="1:10" ht="19.8" x14ac:dyDescent="0.4">
      <c r="A1" s="2" t="s">
        <v>540</v>
      </c>
    </row>
    <row r="2" spans="1:10" x14ac:dyDescent="0.3">
      <c r="A2" t="s">
        <v>327</v>
      </c>
    </row>
    <row r="3" spans="1:10" x14ac:dyDescent="0.3">
      <c r="A3" t="s">
        <v>328</v>
      </c>
    </row>
    <row r="4" spans="1:10" x14ac:dyDescent="0.3">
      <c r="A4" t="s">
        <v>425</v>
      </c>
    </row>
    <row r="5" spans="1:10" x14ac:dyDescent="0.3">
      <c r="A5" t="s">
        <v>178</v>
      </c>
    </row>
    <row r="6" spans="1:10" x14ac:dyDescent="0.3">
      <c r="A6" s="8" t="s">
        <v>429</v>
      </c>
    </row>
    <row r="7" spans="1:10" ht="46.8" x14ac:dyDescent="0.3">
      <c r="A7" s="23" t="s">
        <v>362</v>
      </c>
      <c r="B7" s="3" t="s">
        <v>426</v>
      </c>
      <c r="C7" s="23" t="s">
        <v>427</v>
      </c>
      <c r="D7" s="3" t="s">
        <v>428</v>
      </c>
      <c r="E7" s="23" t="s">
        <v>233</v>
      </c>
      <c r="F7" s="3" t="s">
        <v>234</v>
      </c>
      <c r="G7" s="23" t="s">
        <v>235</v>
      </c>
      <c r="H7" s="3" t="s">
        <v>236</v>
      </c>
      <c r="I7" s="23" t="s">
        <v>237</v>
      </c>
      <c r="J7" s="23" t="s">
        <v>238</v>
      </c>
    </row>
    <row r="8" spans="1:10" x14ac:dyDescent="0.3">
      <c r="A8" s="28" t="s">
        <v>373</v>
      </c>
      <c r="B8" s="54" t="s">
        <v>191</v>
      </c>
      <c r="C8" s="31">
        <v>433050</v>
      </c>
      <c r="D8" s="32">
        <v>1</v>
      </c>
      <c r="E8" s="31">
        <v>122675</v>
      </c>
      <c r="F8" s="29">
        <v>16925</v>
      </c>
      <c r="G8" s="31">
        <v>293200</v>
      </c>
      <c r="H8" s="32">
        <v>0.28000000000000003</v>
      </c>
      <c r="I8" s="30">
        <v>0.04</v>
      </c>
      <c r="J8" s="30">
        <v>0.68</v>
      </c>
    </row>
    <row r="9" spans="1:10" x14ac:dyDescent="0.3">
      <c r="A9" s="16" t="s">
        <v>373</v>
      </c>
      <c r="B9" t="s">
        <v>248</v>
      </c>
      <c r="C9" s="25">
        <v>1230</v>
      </c>
      <c r="D9" s="5">
        <v>0</v>
      </c>
      <c r="E9" s="25">
        <v>260</v>
      </c>
      <c r="F9" s="4">
        <v>45</v>
      </c>
      <c r="G9" s="25">
        <v>930</v>
      </c>
      <c r="H9" s="5">
        <v>0.21</v>
      </c>
      <c r="I9" s="20">
        <v>0.03</v>
      </c>
      <c r="J9" s="20">
        <v>0.76</v>
      </c>
    </row>
    <row r="10" spans="1:10" x14ac:dyDescent="0.3">
      <c r="A10" s="16" t="s">
        <v>373</v>
      </c>
      <c r="B10" t="s">
        <v>249</v>
      </c>
      <c r="C10" s="25">
        <v>15530</v>
      </c>
      <c r="D10" s="5">
        <v>0.04</v>
      </c>
      <c r="E10" s="25">
        <v>2645</v>
      </c>
      <c r="F10" s="4">
        <v>300</v>
      </c>
      <c r="G10" s="25">
        <v>12550</v>
      </c>
      <c r="H10" s="5">
        <v>0.17</v>
      </c>
      <c r="I10" s="20">
        <v>0.02</v>
      </c>
      <c r="J10" s="20">
        <v>0.81</v>
      </c>
    </row>
    <row r="11" spans="1:10" x14ac:dyDescent="0.3">
      <c r="A11" s="16" t="s">
        <v>373</v>
      </c>
      <c r="B11" t="s">
        <v>250</v>
      </c>
      <c r="C11" s="25">
        <v>1365</v>
      </c>
      <c r="D11" s="5">
        <v>0</v>
      </c>
      <c r="E11" s="25">
        <v>350</v>
      </c>
      <c r="F11" s="4">
        <v>80</v>
      </c>
      <c r="G11" s="25">
        <v>930</v>
      </c>
      <c r="H11" s="5">
        <v>0.26</v>
      </c>
      <c r="I11" s="20">
        <v>0.06</v>
      </c>
      <c r="J11" s="20">
        <v>0.68</v>
      </c>
    </row>
    <row r="12" spans="1:10" x14ac:dyDescent="0.3">
      <c r="A12" s="16" t="s">
        <v>373</v>
      </c>
      <c r="B12" t="s">
        <v>251</v>
      </c>
      <c r="C12" s="25">
        <v>8685</v>
      </c>
      <c r="D12" s="5">
        <v>0.02</v>
      </c>
      <c r="E12" s="25">
        <v>2530</v>
      </c>
      <c r="F12" s="4">
        <v>535</v>
      </c>
      <c r="G12" s="25">
        <v>5610</v>
      </c>
      <c r="H12" s="5">
        <v>0.28999999999999998</v>
      </c>
      <c r="I12" s="20">
        <v>0.06</v>
      </c>
      <c r="J12" s="20">
        <v>0.65</v>
      </c>
    </row>
    <row r="13" spans="1:10" x14ac:dyDescent="0.3">
      <c r="A13" s="16" t="s">
        <v>373</v>
      </c>
      <c r="B13" t="s">
        <v>252</v>
      </c>
      <c r="C13" s="25">
        <v>168205</v>
      </c>
      <c r="D13" s="5">
        <v>0.39</v>
      </c>
      <c r="E13" s="25">
        <v>63020</v>
      </c>
      <c r="F13" s="4">
        <v>3755</v>
      </c>
      <c r="G13" s="25">
        <v>101335</v>
      </c>
      <c r="H13" s="5">
        <v>0.37</v>
      </c>
      <c r="I13" s="20">
        <v>0.02</v>
      </c>
      <c r="J13" s="20">
        <v>0.6</v>
      </c>
    </row>
    <row r="14" spans="1:10" x14ac:dyDescent="0.3">
      <c r="A14" s="16" t="s">
        <v>373</v>
      </c>
      <c r="B14" t="s">
        <v>253</v>
      </c>
      <c r="C14" s="25">
        <v>32620</v>
      </c>
      <c r="D14" s="5">
        <v>0.08</v>
      </c>
      <c r="E14" s="25">
        <v>5370</v>
      </c>
      <c r="F14" s="4">
        <v>1825</v>
      </c>
      <c r="G14" s="25">
        <v>25415</v>
      </c>
      <c r="H14" s="5">
        <v>0.16</v>
      </c>
      <c r="I14" s="20">
        <v>0.06</v>
      </c>
      <c r="J14" s="20">
        <v>0.78</v>
      </c>
    </row>
    <row r="15" spans="1:10" x14ac:dyDescent="0.3">
      <c r="A15" s="16" t="s">
        <v>373</v>
      </c>
      <c r="B15" t="s">
        <v>254</v>
      </c>
      <c r="C15" s="25">
        <v>5350</v>
      </c>
      <c r="D15" s="5">
        <v>0.01</v>
      </c>
      <c r="E15" s="25">
        <v>300</v>
      </c>
      <c r="F15" s="4">
        <v>375</v>
      </c>
      <c r="G15" s="25">
        <v>4675</v>
      </c>
      <c r="H15" s="5">
        <v>0.06</v>
      </c>
      <c r="I15" s="20">
        <v>7.0000000000000007E-2</v>
      </c>
      <c r="J15" s="20">
        <v>0.87</v>
      </c>
    </row>
    <row r="16" spans="1:10" x14ac:dyDescent="0.3">
      <c r="A16" s="16" t="s">
        <v>373</v>
      </c>
      <c r="B16" t="s">
        <v>255</v>
      </c>
      <c r="C16" s="25">
        <v>3805</v>
      </c>
      <c r="D16" s="5">
        <v>0.01</v>
      </c>
      <c r="E16" s="25">
        <v>1025</v>
      </c>
      <c r="F16" s="4">
        <v>240</v>
      </c>
      <c r="G16" s="25">
        <v>2535</v>
      </c>
      <c r="H16" s="5">
        <v>0.27</v>
      </c>
      <c r="I16" s="20">
        <v>0.06</v>
      </c>
      <c r="J16" s="20">
        <v>0.67</v>
      </c>
    </row>
    <row r="17" spans="1:10" x14ac:dyDescent="0.3">
      <c r="A17" s="16" t="s">
        <v>373</v>
      </c>
      <c r="B17" t="s">
        <v>256</v>
      </c>
      <c r="C17" s="25">
        <v>24265</v>
      </c>
      <c r="D17" s="5">
        <v>0.06</v>
      </c>
      <c r="E17" s="25">
        <v>4470</v>
      </c>
      <c r="F17" s="4">
        <v>1575</v>
      </c>
      <c r="G17" s="25">
        <v>18210</v>
      </c>
      <c r="H17" s="5">
        <v>0.18</v>
      </c>
      <c r="I17" s="20">
        <v>0.06</v>
      </c>
      <c r="J17" s="20">
        <v>0.75</v>
      </c>
    </row>
    <row r="18" spans="1:10" x14ac:dyDescent="0.3">
      <c r="A18" s="16" t="s">
        <v>373</v>
      </c>
      <c r="B18" t="s">
        <v>257</v>
      </c>
      <c r="C18" s="25">
        <v>20605</v>
      </c>
      <c r="D18" s="5">
        <v>0.05</v>
      </c>
      <c r="E18" s="25">
        <v>3405</v>
      </c>
      <c r="F18" s="4">
        <v>2030</v>
      </c>
      <c r="G18" s="25">
        <v>15160</v>
      </c>
      <c r="H18" s="5">
        <v>0.17</v>
      </c>
      <c r="I18" s="20">
        <v>0.1</v>
      </c>
      <c r="J18" s="20">
        <v>0.74</v>
      </c>
    </row>
    <row r="19" spans="1:10" x14ac:dyDescent="0.3">
      <c r="A19" s="16" t="s">
        <v>373</v>
      </c>
      <c r="B19" t="s">
        <v>258</v>
      </c>
      <c r="C19" s="25">
        <v>7340</v>
      </c>
      <c r="D19" s="5">
        <v>0.02</v>
      </c>
      <c r="E19" s="25">
        <v>3175</v>
      </c>
      <c r="F19" s="4">
        <v>210</v>
      </c>
      <c r="G19" s="25">
        <v>3945</v>
      </c>
      <c r="H19" s="5">
        <v>0.43</v>
      </c>
      <c r="I19" s="20">
        <v>0.03</v>
      </c>
      <c r="J19" s="20">
        <v>0.54</v>
      </c>
    </row>
    <row r="20" spans="1:10" x14ac:dyDescent="0.3">
      <c r="A20" s="16" t="s">
        <v>373</v>
      </c>
      <c r="B20" t="s">
        <v>259</v>
      </c>
      <c r="C20" s="25">
        <v>3405</v>
      </c>
      <c r="D20" s="5">
        <v>0.01</v>
      </c>
      <c r="E20" s="25">
        <v>1085</v>
      </c>
      <c r="F20" s="4">
        <v>115</v>
      </c>
      <c r="G20" s="25">
        <v>2200</v>
      </c>
      <c r="H20" s="5">
        <v>0.32</v>
      </c>
      <c r="I20" s="20">
        <v>0.03</v>
      </c>
      <c r="J20" s="20">
        <v>0.65</v>
      </c>
    </row>
    <row r="21" spans="1:10" x14ac:dyDescent="0.3">
      <c r="A21" s="16" t="s">
        <v>373</v>
      </c>
      <c r="B21" t="s">
        <v>260</v>
      </c>
      <c r="C21" s="25">
        <v>105295</v>
      </c>
      <c r="D21" s="5">
        <v>0.24</v>
      </c>
      <c r="E21" s="25">
        <v>27510</v>
      </c>
      <c r="F21" s="4">
        <v>3275</v>
      </c>
      <c r="G21" s="25">
        <v>74465</v>
      </c>
      <c r="H21" s="5">
        <v>0.26</v>
      </c>
      <c r="I21" s="20">
        <v>0.03</v>
      </c>
      <c r="J21" s="20">
        <v>0.71</v>
      </c>
    </row>
    <row r="22" spans="1:10" x14ac:dyDescent="0.3">
      <c r="A22" s="16" t="s">
        <v>373</v>
      </c>
      <c r="B22" t="s">
        <v>261</v>
      </c>
      <c r="C22" s="25">
        <v>3360</v>
      </c>
      <c r="D22" s="5">
        <v>0.01</v>
      </c>
      <c r="E22" s="25">
        <v>1030</v>
      </c>
      <c r="F22" s="4">
        <v>145</v>
      </c>
      <c r="G22" s="25">
        <v>2185</v>
      </c>
      <c r="H22" s="5">
        <v>0.31</v>
      </c>
      <c r="I22" s="20">
        <v>0.04</v>
      </c>
      <c r="J22" s="20">
        <v>0.65</v>
      </c>
    </row>
    <row r="23" spans="1:10" x14ac:dyDescent="0.3">
      <c r="A23" s="16" t="s">
        <v>373</v>
      </c>
      <c r="B23" t="s">
        <v>262</v>
      </c>
      <c r="C23" s="25">
        <v>5</v>
      </c>
      <c r="D23" s="5">
        <v>0</v>
      </c>
      <c r="E23" s="25">
        <v>0</v>
      </c>
      <c r="F23" s="4">
        <v>0</v>
      </c>
      <c r="G23" s="25">
        <v>5</v>
      </c>
      <c r="H23" s="5">
        <v>0</v>
      </c>
      <c r="I23" s="20">
        <v>0</v>
      </c>
      <c r="J23" s="20">
        <v>1</v>
      </c>
    </row>
    <row r="24" spans="1:10" x14ac:dyDescent="0.3">
      <c r="A24" s="16" t="s">
        <v>373</v>
      </c>
      <c r="B24" t="s">
        <v>263</v>
      </c>
      <c r="C24" s="25">
        <v>5985</v>
      </c>
      <c r="D24" s="5">
        <v>0.01</v>
      </c>
      <c r="E24" s="25">
        <v>675</v>
      </c>
      <c r="F24" s="4">
        <v>165</v>
      </c>
      <c r="G24" s="25">
        <v>5145</v>
      </c>
      <c r="H24" s="5">
        <v>0.11</v>
      </c>
      <c r="I24" s="20">
        <v>0.03</v>
      </c>
      <c r="J24" s="20">
        <v>0.86</v>
      </c>
    </row>
    <row r="25" spans="1:10" x14ac:dyDescent="0.3">
      <c r="A25" s="16" t="s">
        <v>373</v>
      </c>
      <c r="B25" t="s">
        <v>264</v>
      </c>
      <c r="C25" s="25">
        <v>12615</v>
      </c>
      <c r="D25" s="5">
        <v>0.03</v>
      </c>
      <c r="E25" s="25">
        <v>2750</v>
      </c>
      <c r="F25" s="4">
        <v>1545</v>
      </c>
      <c r="G25" s="25">
        <v>8310</v>
      </c>
      <c r="H25" s="5">
        <v>0.22</v>
      </c>
      <c r="I25" s="20">
        <v>0.12</v>
      </c>
      <c r="J25" s="20">
        <v>0.66</v>
      </c>
    </row>
    <row r="26" spans="1:10" x14ac:dyDescent="0.3">
      <c r="A26" s="16" t="s">
        <v>373</v>
      </c>
      <c r="B26" t="s">
        <v>265</v>
      </c>
      <c r="C26" s="25">
        <v>7515</v>
      </c>
      <c r="D26" s="5">
        <v>0.02</v>
      </c>
      <c r="E26" s="25">
        <v>1905</v>
      </c>
      <c r="F26" s="4">
        <v>370</v>
      </c>
      <c r="G26" s="25">
        <v>5230</v>
      </c>
      <c r="H26" s="5">
        <v>0.25</v>
      </c>
      <c r="I26" s="20">
        <v>0.05</v>
      </c>
      <c r="J26" s="20">
        <v>0.7</v>
      </c>
    </row>
    <row r="27" spans="1:10" x14ac:dyDescent="0.3">
      <c r="A27" s="16" t="s">
        <v>373</v>
      </c>
      <c r="B27" t="s">
        <v>266</v>
      </c>
      <c r="C27" s="25">
        <v>2240</v>
      </c>
      <c r="D27" s="5">
        <v>0.01</v>
      </c>
      <c r="E27" s="25">
        <v>350</v>
      </c>
      <c r="F27" s="4">
        <v>120</v>
      </c>
      <c r="G27" s="25">
        <v>1770</v>
      </c>
      <c r="H27" s="5">
        <v>0.16</v>
      </c>
      <c r="I27" s="20">
        <v>0.05</v>
      </c>
      <c r="J27" s="20">
        <v>0.79</v>
      </c>
    </row>
    <row r="28" spans="1:10" x14ac:dyDescent="0.3">
      <c r="A28" s="16" t="s">
        <v>373</v>
      </c>
      <c r="B28" t="s">
        <v>268</v>
      </c>
      <c r="C28" s="25">
        <v>1095</v>
      </c>
      <c r="D28" s="5">
        <v>0</v>
      </c>
      <c r="E28" s="25">
        <v>420</v>
      </c>
      <c r="F28" s="4">
        <v>50</v>
      </c>
      <c r="G28" s="25">
        <v>625</v>
      </c>
      <c r="H28" s="5">
        <v>0.38</v>
      </c>
      <c r="I28" s="20">
        <v>0.05</v>
      </c>
      <c r="J28" s="20">
        <v>0.56999999999999995</v>
      </c>
    </row>
    <row r="29" spans="1:10" x14ac:dyDescent="0.3">
      <c r="A29" s="16" t="s">
        <v>373</v>
      </c>
      <c r="B29" t="s">
        <v>269</v>
      </c>
      <c r="C29" s="25">
        <v>1740</v>
      </c>
      <c r="D29" s="5">
        <v>0</v>
      </c>
      <c r="E29" s="25">
        <v>185</v>
      </c>
      <c r="F29" s="4">
        <v>95</v>
      </c>
      <c r="G29" s="25">
        <v>1455</v>
      </c>
      <c r="H29" s="5">
        <v>0.11</v>
      </c>
      <c r="I29" s="20">
        <v>0.06</v>
      </c>
      <c r="J29" s="20">
        <v>0.84</v>
      </c>
    </row>
    <row r="30" spans="1:10" x14ac:dyDescent="0.3">
      <c r="A30" s="37" t="s">
        <v>373</v>
      </c>
      <c r="B30" t="s">
        <v>267</v>
      </c>
      <c r="C30" s="39">
        <v>795</v>
      </c>
      <c r="D30" s="5">
        <v>0</v>
      </c>
      <c r="E30" s="39">
        <v>215</v>
      </c>
      <c r="F30" s="4">
        <v>75</v>
      </c>
      <c r="G30" s="39">
        <v>500</v>
      </c>
      <c r="H30" s="5">
        <v>0.27</v>
      </c>
      <c r="I30" s="38">
        <v>0.1</v>
      </c>
      <c r="J30" s="38">
        <v>0.63</v>
      </c>
    </row>
    <row r="32" spans="1:10" x14ac:dyDescent="0.3">
      <c r="A32" s="8" t="s">
        <v>442</v>
      </c>
    </row>
    <row r="33" spans="1:10" ht="46.8" x14ac:dyDescent="0.3">
      <c r="A33" s="93" t="s">
        <v>362</v>
      </c>
      <c r="B33" s="3" t="s">
        <v>426</v>
      </c>
      <c r="C33" s="94" t="s">
        <v>427</v>
      </c>
      <c r="D33" s="3" t="s">
        <v>428</v>
      </c>
      <c r="E33" s="94" t="s">
        <v>233</v>
      </c>
      <c r="F33" s="3" t="s">
        <v>234</v>
      </c>
      <c r="G33" s="94" t="s">
        <v>235</v>
      </c>
      <c r="H33" s="3" t="s">
        <v>236</v>
      </c>
      <c r="I33" s="94" t="s">
        <v>237</v>
      </c>
      <c r="J33" s="95" t="s">
        <v>238</v>
      </c>
    </row>
    <row r="34" spans="1:10" x14ac:dyDescent="0.3">
      <c r="A34" s="96" t="s">
        <v>373</v>
      </c>
      <c r="B34" s="54" t="s">
        <v>430</v>
      </c>
      <c r="C34" s="31">
        <v>168205</v>
      </c>
      <c r="D34" s="32">
        <v>0.39</v>
      </c>
      <c r="E34" s="31">
        <v>63020</v>
      </c>
      <c r="F34" s="29">
        <v>3755</v>
      </c>
      <c r="G34" s="31">
        <v>101335</v>
      </c>
      <c r="H34" s="32">
        <v>0.37</v>
      </c>
      <c r="I34" s="30">
        <v>0.02</v>
      </c>
      <c r="J34" s="97">
        <v>0.6</v>
      </c>
    </row>
    <row r="35" spans="1:10" x14ac:dyDescent="0.3">
      <c r="A35" s="90" t="s">
        <v>373</v>
      </c>
      <c r="B35" t="s">
        <v>431</v>
      </c>
      <c r="C35" s="25">
        <v>24740</v>
      </c>
      <c r="D35" s="5">
        <v>0.06</v>
      </c>
      <c r="E35" s="25">
        <v>12170</v>
      </c>
      <c r="F35" s="4">
        <v>480</v>
      </c>
      <c r="G35" s="25">
        <v>12075</v>
      </c>
      <c r="H35" s="5">
        <v>0.49</v>
      </c>
      <c r="I35" s="20">
        <v>0.02</v>
      </c>
      <c r="J35" s="98">
        <v>0.49</v>
      </c>
    </row>
    <row r="36" spans="1:10" x14ac:dyDescent="0.3">
      <c r="A36" s="90" t="s">
        <v>373</v>
      </c>
      <c r="B36" t="s">
        <v>432</v>
      </c>
      <c r="C36" s="25">
        <v>72885</v>
      </c>
      <c r="D36" s="5">
        <v>0.17</v>
      </c>
      <c r="E36" s="25">
        <v>31850</v>
      </c>
      <c r="F36" s="4">
        <v>2255</v>
      </c>
      <c r="G36" s="25">
        <v>38725</v>
      </c>
      <c r="H36" s="5">
        <v>0.44</v>
      </c>
      <c r="I36" s="20">
        <v>0.03</v>
      </c>
      <c r="J36" s="98">
        <v>0.53</v>
      </c>
    </row>
    <row r="37" spans="1:10" x14ac:dyDescent="0.3">
      <c r="A37" s="90" t="s">
        <v>373</v>
      </c>
      <c r="B37" t="s">
        <v>433</v>
      </c>
      <c r="C37" s="25">
        <v>23620</v>
      </c>
      <c r="D37" s="5">
        <v>0.05</v>
      </c>
      <c r="E37" s="25">
        <v>5285</v>
      </c>
      <c r="F37" s="4">
        <v>515</v>
      </c>
      <c r="G37" s="25">
        <v>17810</v>
      </c>
      <c r="H37" s="5">
        <v>0.22</v>
      </c>
      <c r="I37" s="20">
        <v>0.02</v>
      </c>
      <c r="J37" s="98">
        <v>0.75</v>
      </c>
    </row>
    <row r="38" spans="1:10" x14ac:dyDescent="0.3">
      <c r="A38" s="90" t="s">
        <v>373</v>
      </c>
      <c r="B38" t="s">
        <v>434</v>
      </c>
      <c r="C38" s="25">
        <v>46960</v>
      </c>
      <c r="D38" s="5">
        <v>0.11</v>
      </c>
      <c r="E38" s="25">
        <v>13715</v>
      </c>
      <c r="F38" s="4">
        <v>505</v>
      </c>
      <c r="G38" s="25">
        <v>32725</v>
      </c>
      <c r="H38" s="5">
        <v>0.28999999999999998</v>
      </c>
      <c r="I38" s="20">
        <v>0.01</v>
      </c>
      <c r="J38" s="98">
        <v>0.7</v>
      </c>
    </row>
    <row r="39" spans="1:10" x14ac:dyDescent="0.3">
      <c r="A39" s="96" t="s">
        <v>373</v>
      </c>
      <c r="B39" s="54" t="s">
        <v>435</v>
      </c>
      <c r="C39" s="31">
        <v>20605</v>
      </c>
      <c r="D39" s="32">
        <v>0.05</v>
      </c>
      <c r="E39" s="31">
        <v>3405</v>
      </c>
      <c r="F39" s="29">
        <v>2030</v>
      </c>
      <c r="G39" s="31">
        <v>15160</v>
      </c>
      <c r="H39" s="32">
        <v>0.17</v>
      </c>
      <c r="I39" s="30">
        <v>0.1</v>
      </c>
      <c r="J39" s="97">
        <v>0.74</v>
      </c>
    </row>
    <row r="40" spans="1:10" x14ac:dyDescent="0.3">
      <c r="A40" s="90" t="s">
        <v>373</v>
      </c>
      <c r="B40" t="s">
        <v>436</v>
      </c>
      <c r="C40" s="25">
        <v>19610</v>
      </c>
      <c r="D40" s="5">
        <v>0.05</v>
      </c>
      <c r="E40" s="25">
        <v>3265</v>
      </c>
      <c r="F40" s="4">
        <v>1935</v>
      </c>
      <c r="G40" s="25">
        <v>14405</v>
      </c>
      <c r="H40" s="5">
        <v>0.17</v>
      </c>
      <c r="I40" s="20">
        <v>0.1</v>
      </c>
      <c r="J40" s="98">
        <v>0.73</v>
      </c>
    </row>
    <row r="41" spans="1:10" x14ac:dyDescent="0.3">
      <c r="A41" s="90" t="s">
        <v>373</v>
      </c>
      <c r="B41" t="s">
        <v>437</v>
      </c>
      <c r="C41" s="25">
        <v>995</v>
      </c>
      <c r="D41" s="5">
        <v>0</v>
      </c>
      <c r="E41" s="25">
        <v>140</v>
      </c>
      <c r="F41" s="4">
        <v>95</v>
      </c>
      <c r="G41" s="25">
        <v>760</v>
      </c>
      <c r="H41" s="5">
        <v>0.14000000000000001</v>
      </c>
      <c r="I41" s="20">
        <v>0.1</v>
      </c>
      <c r="J41" s="98">
        <v>0.76</v>
      </c>
    </row>
    <row r="42" spans="1:10" x14ac:dyDescent="0.3">
      <c r="A42" s="96" t="s">
        <v>373</v>
      </c>
      <c r="B42" s="54" t="s">
        <v>438</v>
      </c>
      <c r="C42" s="31">
        <v>105295</v>
      </c>
      <c r="D42" s="32">
        <v>0.24</v>
      </c>
      <c r="E42" s="31">
        <v>27510</v>
      </c>
      <c r="F42" s="29">
        <v>3275</v>
      </c>
      <c r="G42" s="31">
        <v>74465</v>
      </c>
      <c r="H42" s="32">
        <v>0.26</v>
      </c>
      <c r="I42" s="30">
        <v>0.03</v>
      </c>
      <c r="J42" s="97">
        <v>0.71</v>
      </c>
    </row>
    <row r="43" spans="1:10" x14ac:dyDescent="0.3">
      <c r="A43" s="90" t="s">
        <v>373</v>
      </c>
      <c r="B43" t="s">
        <v>439</v>
      </c>
      <c r="C43" s="25">
        <v>56930</v>
      </c>
      <c r="D43" s="5">
        <v>0.13</v>
      </c>
      <c r="E43" s="25">
        <v>14730</v>
      </c>
      <c r="F43" s="4">
        <v>2050</v>
      </c>
      <c r="G43" s="25">
        <v>40130</v>
      </c>
      <c r="H43" s="5">
        <v>0.26</v>
      </c>
      <c r="I43" s="20">
        <v>0.04</v>
      </c>
      <c r="J43" s="98">
        <v>0.7</v>
      </c>
    </row>
    <row r="44" spans="1:10" x14ac:dyDescent="0.3">
      <c r="A44" s="90" t="s">
        <v>373</v>
      </c>
      <c r="B44" t="s">
        <v>440</v>
      </c>
      <c r="C44" s="25">
        <v>42620</v>
      </c>
      <c r="D44" s="5">
        <v>0.1</v>
      </c>
      <c r="E44" s="25">
        <v>11305</v>
      </c>
      <c r="F44" s="4">
        <v>1015</v>
      </c>
      <c r="G44" s="25">
        <v>30275</v>
      </c>
      <c r="H44" s="5">
        <v>0.27</v>
      </c>
      <c r="I44" s="20">
        <v>0.02</v>
      </c>
      <c r="J44" s="98">
        <v>0.71</v>
      </c>
    </row>
    <row r="45" spans="1:10" x14ac:dyDescent="0.3">
      <c r="A45" s="90" t="s">
        <v>373</v>
      </c>
      <c r="B45" t="s">
        <v>441</v>
      </c>
      <c r="C45" s="25">
        <v>5745</v>
      </c>
      <c r="D45" s="5">
        <v>0.01</v>
      </c>
      <c r="E45" s="25">
        <v>1475</v>
      </c>
      <c r="F45" s="4">
        <v>210</v>
      </c>
      <c r="G45" s="25">
        <v>4060</v>
      </c>
      <c r="H45" s="5">
        <v>0.26</v>
      </c>
      <c r="I45" s="20">
        <v>0.04</v>
      </c>
      <c r="J45" s="98">
        <v>0.71</v>
      </c>
    </row>
    <row r="46" spans="1:10" x14ac:dyDescent="0.3">
      <c r="A46" s="96" t="s">
        <v>374</v>
      </c>
      <c r="B46" s="54" t="s">
        <v>430</v>
      </c>
      <c r="C46" s="31">
        <v>62000</v>
      </c>
      <c r="D46" s="32" t="s">
        <v>350</v>
      </c>
      <c r="E46" s="31">
        <v>30065</v>
      </c>
      <c r="F46" s="29">
        <v>1975</v>
      </c>
      <c r="G46" s="31">
        <v>29890</v>
      </c>
      <c r="H46" s="32">
        <v>0.48</v>
      </c>
      <c r="I46" s="30">
        <v>0.03</v>
      </c>
      <c r="J46" s="97">
        <v>0.48</v>
      </c>
    </row>
    <row r="47" spans="1:10" x14ac:dyDescent="0.3">
      <c r="A47" s="90" t="s">
        <v>374</v>
      </c>
      <c r="B47" t="s">
        <v>431</v>
      </c>
      <c r="C47" s="25">
        <v>13305</v>
      </c>
      <c r="D47" s="5" t="s">
        <v>350</v>
      </c>
      <c r="E47" s="25">
        <v>7335</v>
      </c>
      <c r="F47" s="4">
        <v>345</v>
      </c>
      <c r="G47" s="25">
        <v>5615</v>
      </c>
      <c r="H47" s="5">
        <v>0.55000000000000004</v>
      </c>
      <c r="I47" s="20">
        <v>0.03</v>
      </c>
      <c r="J47" s="98">
        <v>0.42</v>
      </c>
    </row>
    <row r="48" spans="1:10" x14ac:dyDescent="0.3">
      <c r="A48" s="90" t="s">
        <v>374</v>
      </c>
      <c r="B48" t="s">
        <v>432</v>
      </c>
      <c r="C48" s="25">
        <v>26555</v>
      </c>
      <c r="D48" s="5" t="s">
        <v>350</v>
      </c>
      <c r="E48" s="25">
        <v>13615</v>
      </c>
      <c r="F48" s="4">
        <v>1110</v>
      </c>
      <c r="G48" s="25">
        <v>11795</v>
      </c>
      <c r="H48" s="5">
        <v>0.51</v>
      </c>
      <c r="I48" s="20">
        <v>0.04</v>
      </c>
      <c r="J48" s="98">
        <v>0.44</v>
      </c>
    </row>
    <row r="49" spans="1:10" x14ac:dyDescent="0.3">
      <c r="A49" s="90" t="s">
        <v>374</v>
      </c>
      <c r="B49" t="s">
        <v>433</v>
      </c>
      <c r="C49" s="25">
        <v>9835</v>
      </c>
      <c r="D49" s="5" t="s">
        <v>350</v>
      </c>
      <c r="E49" s="25">
        <v>3035</v>
      </c>
      <c r="F49" s="4">
        <v>290</v>
      </c>
      <c r="G49" s="25">
        <v>6505</v>
      </c>
      <c r="H49" s="5">
        <v>0.31</v>
      </c>
      <c r="I49" s="20">
        <v>0.03</v>
      </c>
      <c r="J49" s="98">
        <v>0.66</v>
      </c>
    </row>
    <row r="50" spans="1:10" x14ac:dyDescent="0.3">
      <c r="A50" s="90" t="s">
        <v>374</v>
      </c>
      <c r="B50" t="s">
        <v>434</v>
      </c>
      <c r="C50" s="25">
        <v>12300</v>
      </c>
      <c r="D50" s="5" t="s">
        <v>350</v>
      </c>
      <c r="E50" s="25">
        <v>6085</v>
      </c>
      <c r="F50" s="4">
        <v>235</v>
      </c>
      <c r="G50" s="25">
        <v>5970</v>
      </c>
      <c r="H50" s="5">
        <v>0.49</v>
      </c>
      <c r="I50" s="20">
        <v>0.02</v>
      </c>
      <c r="J50" s="98">
        <v>0.49</v>
      </c>
    </row>
    <row r="51" spans="1:10" x14ac:dyDescent="0.3">
      <c r="A51" s="96" t="s">
        <v>374</v>
      </c>
      <c r="B51" s="54" t="s">
        <v>435</v>
      </c>
      <c r="C51" s="31">
        <v>7065</v>
      </c>
      <c r="D51" s="32" t="s">
        <v>350</v>
      </c>
      <c r="E51" s="31">
        <v>1735</v>
      </c>
      <c r="F51" s="29">
        <v>1380</v>
      </c>
      <c r="G51" s="31">
        <v>3940</v>
      </c>
      <c r="H51" s="32">
        <v>0.25</v>
      </c>
      <c r="I51" s="30">
        <v>0.2</v>
      </c>
      <c r="J51" s="97">
        <v>0.56000000000000005</v>
      </c>
    </row>
    <row r="52" spans="1:10" x14ac:dyDescent="0.3">
      <c r="A52" s="90" t="s">
        <v>374</v>
      </c>
      <c r="B52" t="s">
        <v>436</v>
      </c>
      <c r="C52" s="25">
        <v>6715</v>
      </c>
      <c r="D52" s="5" t="s">
        <v>350</v>
      </c>
      <c r="E52" s="25">
        <v>1675</v>
      </c>
      <c r="F52" s="4">
        <v>1325</v>
      </c>
      <c r="G52" s="25">
        <v>3715</v>
      </c>
      <c r="H52" s="5">
        <v>0.25</v>
      </c>
      <c r="I52" s="20">
        <v>0.2</v>
      </c>
      <c r="J52" s="98">
        <v>0.55000000000000004</v>
      </c>
    </row>
    <row r="53" spans="1:10" x14ac:dyDescent="0.3">
      <c r="A53" s="90" t="s">
        <v>374</v>
      </c>
      <c r="B53" t="s">
        <v>437</v>
      </c>
      <c r="C53" s="25">
        <v>350</v>
      </c>
      <c r="D53" s="5" t="s">
        <v>350</v>
      </c>
      <c r="E53" s="25">
        <v>60</v>
      </c>
      <c r="F53" s="4">
        <v>60</v>
      </c>
      <c r="G53" s="25">
        <v>230</v>
      </c>
      <c r="H53" s="5">
        <v>0.17</v>
      </c>
      <c r="I53" s="20">
        <v>0.17</v>
      </c>
      <c r="J53" s="98">
        <v>0.66</v>
      </c>
    </row>
    <row r="54" spans="1:10" x14ac:dyDescent="0.3">
      <c r="A54" s="96" t="s">
        <v>374</v>
      </c>
      <c r="B54" s="54" t="s">
        <v>438</v>
      </c>
      <c r="C54" s="31">
        <v>29195</v>
      </c>
      <c r="D54" s="32" t="s">
        <v>350</v>
      </c>
      <c r="E54" s="31">
        <v>10720</v>
      </c>
      <c r="F54" s="29">
        <v>2195</v>
      </c>
      <c r="G54" s="31">
        <v>16255</v>
      </c>
      <c r="H54" s="32">
        <v>0.37</v>
      </c>
      <c r="I54" s="30">
        <v>0.08</v>
      </c>
      <c r="J54" s="97">
        <v>0.56000000000000005</v>
      </c>
    </row>
    <row r="55" spans="1:10" x14ac:dyDescent="0.3">
      <c r="A55" s="90" t="s">
        <v>374</v>
      </c>
      <c r="B55" t="s">
        <v>439</v>
      </c>
      <c r="C55" s="25">
        <v>16035</v>
      </c>
      <c r="D55" s="5" t="s">
        <v>350</v>
      </c>
      <c r="E55" s="25">
        <v>5735</v>
      </c>
      <c r="F55" s="4">
        <v>1410</v>
      </c>
      <c r="G55" s="25">
        <v>8885</v>
      </c>
      <c r="H55" s="5">
        <v>0.36</v>
      </c>
      <c r="I55" s="20">
        <v>0.09</v>
      </c>
      <c r="J55" s="98">
        <v>0.55000000000000004</v>
      </c>
    </row>
    <row r="56" spans="1:10" x14ac:dyDescent="0.3">
      <c r="A56" s="90" t="s">
        <v>374</v>
      </c>
      <c r="B56" t="s">
        <v>440</v>
      </c>
      <c r="C56" s="25">
        <v>11185</v>
      </c>
      <c r="D56" s="5" t="s">
        <v>350</v>
      </c>
      <c r="E56" s="25">
        <v>4310</v>
      </c>
      <c r="F56" s="4">
        <v>645</v>
      </c>
      <c r="G56" s="25">
        <v>6215</v>
      </c>
      <c r="H56" s="5">
        <v>0.39</v>
      </c>
      <c r="I56" s="20">
        <v>0.06</v>
      </c>
      <c r="J56" s="98">
        <v>0.56000000000000005</v>
      </c>
    </row>
    <row r="57" spans="1:10" x14ac:dyDescent="0.3">
      <c r="A57" s="90" t="s">
        <v>374</v>
      </c>
      <c r="B57" t="s">
        <v>441</v>
      </c>
      <c r="C57" s="25">
        <v>1975</v>
      </c>
      <c r="D57" s="5" t="s">
        <v>350</v>
      </c>
      <c r="E57" s="25">
        <v>680</v>
      </c>
      <c r="F57" s="4">
        <v>140</v>
      </c>
      <c r="G57" s="25">
        <v>1155</v>
      </c>
      <c r="H57" s="5">
        <v>0.34</v>
      </c>
      <c r="I57" s="20">
        <v>7.0000000000000007E-2</v>
      </c>
      <c r="J57" s="98">
        <v>0.59</v>
      </c>
    </row>
    <row r="58" spans="1:10" x14ac:dyDescent="0.3">
      <c r="A58" s="96" t="s">
        <v>375</v>
      </c>
      <c r="B58" s="54" t="s">
        <v>430</v>
      </c>
      <c r="C58" s="31">
        <v>106205</v>
      </c>
      <c r="D58" s="32" t="s">
        <v>350</v>
      </c>
      <c r="E58" s="31">
        <v>32955</v>
      </c>
      <c r="F58" s="29">
        <v>1780</v>
      </c>
      <c r="G58" s="31">
        <v>71445</v>
      </c>
      <c r="H58" s="32">
        <v>0.31</v>
      </c>
      <c r="I58" s="30">
        <v>0.02</v>
      </c>
      <c r="J58" s="97">
        <v>0.67</v>
      </c>
    </row>
    <row r="59" spans="1:10" x14ac:dyDescent="0.3">
      <c r="A59" s="90" t="s">
        <v>375</v>
      </c>
      <c r="B59" t="s">
        <v>431</v>
      </c>
      <c r="C59" s="25">
        <v>11435</v>
      </c>
      <c r="D59" s="5" t="s">
        <v>350</v>
      </c>
      <c r="E59" s="25">
        <v>4835</v>
      </c>
      <c r="F59" s="4">
        <v>135</v>
      </c>
      <c r="G59" s="25">
        <v>6455</v>
      </c>
      <c r="H59" s="5">
        <v>0.42</v>
      </c>
      <c r="I59" s="20">
        <v>0.01</v>
      </c>
      <c r="J59" s="98">
        <v>0.56000000000000005</v>
      </c>
    </row>
    <row r="60" spans="1:10" x14ac:dyDescent="0.3">
      <c r="A60" s="90" t="s">
        <v>375</v>
      </c>
      <c r="B60" t="s">
        <v>432</v>
      </c>
      <c r="C60" s="25">
        <v>46330</v>
      </c>
      <c r="D60" s="5" t="s">
        <v>350</v>
      </c>
      <c r="E60" s="25">
        <v>18235</v>
      </c>
      <c r="F60" s="4">
        <v>1150</v>
      </c>
      <c r="G60" s="25">
        <v>26930</v>
      </c>
      <c r="H60" s="5">
        <v>0.39</v>
      </c>
      <c r="I60" s="20">
        <v>0.02</v>
      </c>
      <c r="J60" s="98">
        <v>0.57999999999999996</v>
      </c>
    </row>
    <row r="61" spans="1:10" x14ac:dyDescent="0.3">
      <c r="A61" s="90" t="s">
        <v>375</v>
      </c>
      <c r="B61" t="s">
        <v>433</v>
      </c>
      <c r="C61" s="25">
        <v>13780</v>
      </c>
      <c r="D61" s="5" t="s">
        <v>350</v>
      </c>
      <c r="E61" s="25">
        <v>2250</v>
      </c>
      <c r="F61" s="4">
        <v>225</v>
      </c>
      <c r="G61" s="25">
        <v>11305</v>
      </c>
      <c r="H61" s="5">
        <v>0.16</v>
      </c>
      <c r="I61" s="20">
        <v>0.02</v>
      </c>
      <c r="J61" s="98">
        <v>0.82</v>
      </c>
    </row>
    <row r="62" spans="1:10" x14ac:dyDescent="0.3">
      <c r="A62" s="90" t="s">
        <v>375</v>
      </c>
      <c r="B62" t="s">
        <v>434</v>
      </c>
      <c r="C62" s="25">
        <v>34660</v>
      </c>
      <c r="D62" s="5" t="s">
        <v>350</v>
      </c>
      <c r="E62" s="25">
        <v>7630</v>
      </c>
      <c r="F62" s="4">
        <v>270</v>
      </c>
      <c r="G62" s="25">
        <v>26755</v>
      </c>
      <c r="H62" s="5">
        <v>0.22</v>
      </c>
      <c r="I62" s="20">
        <v>0.01</v>
      </c>
      <c r="J62" s="98">
        <v>0.77</v>
      </c>
    </row>
    <row r="63" spans="1:10" x14ac:dyDescent="0.3">
      <c r="A63" s="96" t="s">
        <v>375</v>
      </c>
      <c r="B63" s="54" t="s">
        <v>435</v>
      </c>
      <c r="C63" s="31">
        <v>13540</v>
      </c>
      <c r="D63" s="32" t="s">
        <v>350</v>
      </c>
      <c r="E63" s="31">
        <v>1670</v>
      </c>
      <c r="F63" s="29">
        <v>650</v>
      </c>
      <c r="G63" s="31">
        <v>11220</v>
      </c>
      <c r="H63" s="32">
        <v>0.12</v>
      </c>
      <c r="I63" s="30">
        <v>0.05</v>
      </c>
      <c r="J63" s="97">
        <v>0.83</v>
      </c>
    </row>
    <row r="64" spans="1:10" x14ac:dyDescent="0.3">
      <c r="A64" s="90" t="s">
        <v>375</v>
      </c>
      <c r="B64" t="s">
        <v>436</v>
      </c>
      <c r="C64" s="25">
        <v>12895</v>
      </c>
      <c r="D64" s="5" t="s">
        <v>350</v>
      </c>
      <c r="E64" s="25">
        <v>1590</v>
      </c>
      <c r="F64" s="4">
        <v>610</v>
      </c>
      <c r="G64" s="25">
        <v>10690</v>
      </c>
      <c r="H64" s="5">
        <v>0.12</v>
      </c>
      <c r="I64" s="20">
        <v>0.05</v>
      </c>
      <c r="J64" s="98">
        <v>0.83</v>
      </c>
    </row>
    <row r="65" spans="1:10" x14ac:dyDescent="0.3">
      <c r="A65" s="90" t="s">
        <v>375</v>
      </c>
      <c r="B65" t="s">
        <v>437</v>
      </c>
      <c r="C65" s="25">
        <v>645</v>
      </c>
      <c r="D65" s="5" t="s">
        <v>350</v>
      </c>
      <c r="E65" s="25">
        <v>80</v>
      </c>
      <c r="F65" s="4">
        <v>35</v>
      </c>
      <c r="G65" s="25">
        <v>530</v>
      </c>
      <c r="H65" s="5">
        <v>0.12</v>
      </c>
      <c r="I65" s="20">
        <v>0.06</v>
      </c>
      <c r="J65" s="98">
        <v>0.82</v>
      </c>
    </row>
    <row r="66" spans="1:10" x14ac:dyDescent="0.3">
      <c r="A66" s="28" t="s">
        <v>375</v>
      </c>
      <c r="B66" s="54" t="s">
        <v>438</v>
      </c>
      <c r="C66" s="31">
        <v>76100</v>
      </c>
      <c r="D66" s="32" t="s">
        <v>350</v>
      </c>
      <c r="E66" s="31">
        <v>16790</v>
      </c>
      <c r="F66" s="29">
        <v>1085</v>
      </c>
      <c r="G66" s="31">
        <v>58215</v>
      </c>
      <c r="H66" s="32">
        <v>0.22</v>
      </c>
      <c r="I66" s="30">
        <v>0.01</v>
      </c>
      <c r="J66" s="30">
        <v>0.76</v>
      </c>
    </row>
    <row r="67" spans="1:10" x14ac:dyDescent="0.3">
      <c r="A67" s="90" t="s">
        <v>375</v>
      </c>
      <c r="B67" t="s">
        <v>439</v>
      </c>
      <c r="C67" s="25">
        <v>40895</v>
      </c>
      <c r="D67" s="5" t="s">
        <v>350</v>
      </c>
      <c r="E67" s="25">
        <v>8995</v>
      </c>
      <c r="F67" s="4">
        <v>645</v>
      </c>
      <c r="G67" s="25">
        <v>31250</v>
      </c>
      <c r="H67" s="5">
        <v>0.22</v>
      </c>
      <c r="I67" s="20">
        <v>0.02</v>
      </c>
      <c r="J67" s="98">
        <v>0.76</v>
      </c>
    </row>
    <row r="68" spans="1:10" x14ac:dyDescent="0.3">
      <c r="A68" s="90" t="s">
        <v>375</v>
      </c>
      <c r="B68" t="s">
        <v>440</v>
      </c>
      <c r="C68" s="25">
        <v>31435</v>
      </c>
      <c r="D68" s="5" t="s">
        <v>350</v>
      </c>
      <c r="E68" s="25">
        <v>7000</v>
      </c>
      <c r="F68" s="4">
        <v>370</v>
      </c>
      <c r="G68" s="25">
        <v>24060</v>
      </c>
      <c r="H68" s="5">
        <v>0.22</v>
      </c>
      <c r="I68" s="20">
        <v>0.01</v>
      </c>
      <c r="J68" s="98">
        <v>0.77</v>
      </c>
    </row>
    <row r="69" spans="1:10" x14ac:dyDescent="0.3">
      <c r="A69" s="90" t="s">
        <v>375</v>
      </c>
      <c r="B69" t="s">
        <v>441</v>
      </c>
      <c r="C69" s="25">
        <v>3770</v>
      </c>
      <c r="D69" s="5" t="s">
        <v>350</v>
      </c>
      <c r="E69" s="25">
        <v>795</v>
      </c>
      <c r="F69" s="4">
        <v>70</v>
      </c>
      <c r="G69" s="25">
        <v>2905</v>
      </c>
      <c r="H69" s="5">
        <v>0.21</v>
      </c>
      <c r="I69" s="20">
        <v>0.02</v>
      </c>
      <c r="J69" s="98">
        <v>0.77</v>
      </c>
    </row>
    <row r="70" spans="1:10" x14ac:dyDescent="0.3">
      <c r="A70" t="s">
        <v>22</v>
      </c>
      <c r="B70" t="s">
        <v>23</v>
      </c>
    </row>
    <row r="71" spans="1:10" x14ac:dyDescent="0.3">
      <c r="A71" t="s">
        <v>24</v>
      </c>
      <c r="B71" t="s">
        <v>25</v>
      </c>
    </row>
    <row r="72" spans="1:10" x14ac:dyDescent="0.3">
      <c r="A72" t="s">
        <v>26</v>
      </c>
      <c r="B72" t="s">
        <v>27</v>
      </c>
    </row>
    <row r="73" spans="1:10" x14ac:dyDescent="0.3">
      <c r="A73" t="s">
        <v>28</v>
      </c>
      <c r="B73" t="s">
        <v>29</v>
      </c>
    </row>
    <row r="74" spans="1:10" x14ac:dyDescent="0.3">
      <c r="A74" t="s">
        <v>30</v>
      </c>
      <c r="B74" t="s">
        <v>31</v>
      </c>
    </row>
    <row r="75" spans="1:10" x14ac:dyDescent="0.3">
      <c r="A75" t="s">
        <v>32</v>
      </c>
      <c r="B75" t="s">
        <v>33</v>
      </c>
    </row>
    <row r="76" spans="1:10" x14ac:dyDescent="0.3">
      <c r="A76" t="s">
        <v>34</v>
      </c>
      <c r="B76" t="s">
        <v>35</v>
      </c>
    </row>
  </sheetData>
  <phoneticPr fontId="7" type="noConversion"/>
  <conditionalFormatting sqref="D1:D1048576 H1:J1048576">
    <cfRule type="dataBar" priority="1">
      <dataBar>
        <cfvo type="num" val="0"/>
        <cfvo type="num" val="1"/>
        <color theme="7" tint="0.39997558519241921"/>
      </dataBar>
      <extLst>
        <ext xmlns:x14="http://schemas.microsoft.com/office/spreadsheetml/2009/9/main" uri="{B025F937-C7B1-47D3-B67F-A62EFF666E3E}">
          <x14:id>{6C6EE2F5-A761-4D3C-B5E0-00DDB4297478}</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6C6EE2F5-A761-4D3C-B5E0-00DDB4297478}">
            <x14:dataBar minLength="0" maxLength="100" gradient="0">
              <x14:cfvo type="num">
                <xm:f>0</xm:f>
              </x14:cfvo>
              <x14:cfvo type="num">
                <xm:f>1</xm:f>
              </x14:cfvo>
              <x14:negativeFillColor rgb="FFFF0000"/>
              <x14:axisColor rgb="FF000000"/>
            </x14:dataBar>
          </x14:cfRule>
          <xm:sqref>D1:D1048576 H1:J1048576</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21"/>
  <sheetViews>
    <sheetView showGridLines="0" zoomScale="85" zoomScaleNormal="85" workbookViewId="0"/>
  </sheetViews>
  <sheetFormatPr defaultColWidth="11.19921875" defaultRowHeight="15.6" x14ac:dyDescent="0.3"/>
  <cols>
    <col min="1" max="1" width="20.69921875" customWidth="1"/>
    <col min="2" max="2" width="100.796875" customWidth="1"/>
    <col min="3" max="11" width="20.69921875" customWidth="1"/>
  </cols>
  <sheetData>
    <row r="1" spans="1:11" ht="19.8" x14ac:dyDescent="0.4">
      <c r="A1" s="2" t="s">
        <v>541</v>
      </c>
    </row>
    <row r="2" spans="1:11" x14ac:dyDescent="0.3">
      <c r="A2" t="s">
        <v>327</v>
      </c>
    </row>
    <row r="3" spans="1:11" x14ac:dyDescent="0.3">
      <c r="A3" t="s">
        <v>328</v>
      </c>
    </row>
    <row r="4" spans="1:11" x14ac:dyDescent="0.3">
      <c r="A4" t="s">
        <v>443</v>
      </c>
    </row>
    <row r="5" spans="1:11" x14ac:dyDescent="0.3">
      <c r="A5" t="s">
        <v>178</v>
      </c>
    </row>
    <row r="6" spans="1:11" x14ac:dyDescent="0.3">
      <c r="A6" s="8" t="s">
        <v>449</v>
      </c>
    </row>
    <row r="7" spans="1:11" ht="31.2" x14ac:dyDescent="0.3">
      <c r="A7" s="23" t="s">
        <v>362</v>
      </c>
      <c r="B7" s="3" t="s">
        <v>426</v>
      </c>
      <c r="C7" s="23" t="s">
        <v>427</v>
      </c>
      <c r="D7" s="3" t="s">
        <v>444</v>
      </c>
      <c r="E7" s="23" t="s">
        <v>445</v>
      </c>
      <c r="F7" s="3" t="s">
        <v>446</v>
      </c>
      <c r="G7" s="23" t="s">
        <v>447</v>
      </c>
      <c r="H7" s="3" t="s">
        <v>242</v>
      </c>
      <c r="I7" s="23" t="s">
        <v>243</v>
      </c>
      <c r="J7" s="3" t="s">
        <v>448</v>
      </c>
      <c r="K7" s="23" t="s">
        <v>405</v>
      </c>
    </row>
    <row r="8" spans="1:11" x14ac:dyDescent="0.3">
      <c r="A8" s="28" t="s">
        <v>373</v>
      </c>
      <c r="B8" s="54" t="s">
        <v>191</v>
      </c>
      <c r="C8" s="31">
        <v>433050</v>
      </c>
      <c r="D8" s="29">
        <v>210090</v>
      </c>
      <c r="E8" s="31">
        <v>205400</v>
      </c>
      <c r="F8" s="29">
        <v>385</v>
      </c>
      <c r="G8" s="31">
        <v>17175</v>
      </c>
      <c r="H8" s="32">
        <v>0.49</v>
      </c>
      <c r="I8" s="30">
        <v>0.47</v>
      </c>
      <c r="J8" s="32">
        <v>0</v>
      </c>
      <c r="K8" s="30">
        <v>0.04</v>
      </c>
    </row>
    <row r="9" spans="1:11" x14ac:dyDescent="0.3">
      <c r="A9" s="16" t="s">
        <v>373</v>
      </c>
      <c r="B9" t="s">
        <v>248</v>
      </c>
      <c r="C9" s="25">
        <v>1230</v>
      </c>
      <c r="D9" s="4">
        <v>575</v>
      </c>
      <c r="E9" s="25">
        <v>610</v>
      </c>
      <c r="F9" s="4">
        <v>5</v>
      </c>
      <c r="G9" s="25">
        <v>45</v>
      </c>
      <c r="H9" s="5">
        <v>0.47</v>
      </c>
      <c r="I9" s="20">
        <v>0.5</v>
      </c>
      <c r="J9" s="5">
        <v>0</v>
      </c>
      <c r="K9" s="20">
        <v>0.03</v>
      </c>
    </row>
    <row r="10" spans="1:11" x14ac:dyDescent="0.3">
      <c r="A10" s="16" t="s">
        <v>373</v>
      </c>
      <c r="B10" t="s">
        <v>249</v>
      </c>
      <c r="C10" s="25">
        <v>15530</v>
      </c>
      <c r="D10" s="4">
        <v>10010</v>
      </c>
      <c r="E10" s="25">
        <v>5185</v>
      </c>
      <c r="F10" s="4" t="s">
        <v>231</v>
      </c>
      <c r="G10" s="25">
        <v>335</v>
      </c>
      <c r="H10" s="5">
        <v>0.64</v>
      </c>
      <c r="I10" s="20">
        <v>0.33</v>
      </c>
      <c r="J10" s="5" t="s">
        <v>231</v>
      </c>
      <c r="K10" s="20" t="s">
        <v>231</v>
      </c>
    </row>
    <row r="11" spans="1:11" x14ac:dyDescent="0.3">
      <c r="A11" s="16" t="s">
        <v>373</v>
      </c>
      <c r="B11" t="s">
        <v>250</v>
      </c>
      <c r="C11" s="25">
        <v>1365</v>
      </c>
      <c r="D11" s="4">
        <v>530</v>
      </c>
      <c r="E11" s="25">
        <v>750</v>
      </c>
      <c r="F11" s="4" t="s">
        <v>231</v>
      </c>
      <c r="G11" s="25">
        <v>80</v>
      </c>
      <c r="H11" s="5">
        <v>0.39</v>
      </c>
      <c r="I11" s="20">
        <v>0.55000000000000004</v>
      </c>
      <c r="J11" s="5" t="s">
        <v>231</v>
      </c>
      <c r="K11" s="20" t="s">
        <v>231</v>
      </c>
    </row>
    <row r="12" spans="1:11" x14ac:dyDescent="0.3">
      <c r="A12" s="16" t="s">
        <v>373</v>
      </c>
      <c r="B12" t="s">
        <v>251</v>
      </c>
      <c r="C12" s="25">
        <v>8685</v>
      </c>
      <c r="D12" s="4">
        <v>3385</v>
      </c>
      <c r="E12" s="25">
        <v>4750</v>
      </c>
      <c r="F12" s="4">
        <v>5</v>
      </c>
      <c r="G12" s="25">
        <v>545</v>
      </c>
      <c r="H12" s="5">
        <v>0.39</v>
      </c>
      <c r="I12" s="20">
        <v>0.55000000000000004</v>
      </c>
      <c r="J12" s="5">
        <v>0</v>
      </c>
      <c r="K12" s="20">
        <v>0.06</v>
      </c>
    </row>
    <row r="13" spans="1:11" x14ac:dyDescent="0.3">
      <c r="A13" s="16" t="s">
        <v>373</v>
      </c>
      <c r="B13" t="s">
        <v>252</v>
      </c>
      <c r="C13" s="25">
        <v>168205</v>
      </c>
      <c r="D13" s="4">
        <v>95250</v>
      </c>
      <c r="E13" s="25">
        <v>69040</v>
      </c>
      <c r="F13" s="4">
        <v>65</v>
      </c>
      <c r="G13" s="25">
        <v>3850</v>
      </c>
      <c r="H13" s="5">
        <v>0.56999999999999995</v>
      </c>
      <c r="I13" s="20">
        <v>0.41</v>
      </c>
      <c r="J13" s="5">
        <v>0</v>
      </c>
      <c r="K13" s="20">
        <v>0.02</v>
      </c>
    </row>
    <row r="14" spans="1:11" x14ac:dyDescent="0.3">
      <c r="A14" s="16" t="s">
        <v>373</v>
      </c>
      <c r="B14" t="s">
        <v>253</v>
      </c>
      <c r="C14" s="25">
        <v>32620</v>
      </c>
      <c r="D14" s="4">
        <v>18670</v>
      </c>
      <c r="E14" s="25">
        <v>12095</v>
      </c>
      <c r="F14" s="4">
        <v>20</v>
      </c>
      <c r="G14" s="25">
        <v>1835</v>
      </c>
      <c r="H14" s="5">
        <v>0.56999999999999995</v>
      </c>
      <c r="I14" s="20">
        <v>0.37</v>
      </c>
      <c r="J14" s="5">
        <v>0</v>
      </c>
      <c r="K14" s="20">
        <v>0.06</v>
      </c>
    </row>
    <row r="15" spans="1:11" x14ac:dyDescent="0.3">
      <c r="A15" s="16" t="s">
        <v>373</v>
      </c>
      <c r="B15" t="s">
        <v>254</v>
      </c>
      <c r="C15" s="25">
        <v>5350</v>
      </c>
      <c r="D15" s="4">
        <v>3975</v>
      </c>
      <c r="E15" s="25">
        <v>995</v>
      </c>
      <c r="F15" s="4">
        <v>10</v>
      </c>
      <c r="G15" s="25">
        <v>375</v>
      </c>
      <c r="H15" s="5">
        <v>0.74</v>
      </c>
      <c r="I15" s="20">
        <v>0.19</v>
      </c>
      <c r="J15" s="5">
        <v>0</v>
      </c>
      <c r="K15" s="20">
        <v>7.0000000000000007E-2</v>
      </c>
    </row>
    <row r="16" spans="1:11" x14ac:dyDescent="0.3">
      <c r="A16" s="16" t="s">
        <v>373</v>
      </c>
      <c r="B16" t="s">
        <v>255</v>
      </c>
      <c r="C16" s="25">
        <v>3805</v>
      </c>
      <c r="D16" s="4">
        <v>2155</v>
      </c>
      <c r="E16" s="25">
        <v>1405</v>
      </c>
      <c r="F16" s="4">
        <v>5</v>
      </c>
      <c r="G16" s="25">
        <v>240</v>
      </c>
      <c r="H16" s="5">
        <v>0.56999999999999995</v>
      </c>
      <c r="I16" s="20">
        <v>0.37</v>
      </c>
      <c r="J16" s="5">
        <v>0</v>
      </c>
      <c r="K16" s="20">
        <v>0.06</v>
      </c>
    </row>
    <row r="17" spans="1:11" x14ac:dyDescent="0.3">
      <c r="A17" s="16" t="s">
        <v>373</v>
      </c>
      <c r="B17" t="s">
        <v>256</v>
      </c>
      <c r="C17" s="25">
        <v>24265</v>
      </c>
      <c r="D17" s="4">
        <v>11510</v>
      </c>
      <c r="E17" s="25">
        <v>11155</v>
      </c>
      <c r="F17" s="4">
        <v>15</v>
      </c>
      <c r="G17" s="25">
        <v>1585</v>
      </c>
      <c r="H17" s="5">
        <v>0.47</v>
      </c>
      <c r="I17" s="20">
        <v>0.46</v>
      </c>
      <c r="J17" s="5">
        <v>0</v>
      </c>
      <c r="K17" s="20">
        <v>7.0000000000000007E-2</v>
      </c>
    </row>
    <row r="18" spans="1:11" x14ac:dyDescent="0.3">
      <c r="A18" s="16" t="s">
        <v>373</v>
      </c>
      <c r="B18" t="s">
        <v>257</v>
      </c>
      <c r="C18" s="25">
        <v>20605</v>
      </c>
      <c r="D18" s="4">
        <v>7045</v>
      </c>
      <c r="E18" s="25">
        <v>11510</v>
      </c>
      <c r="F18" s="4">
        <v>15</v>
      </c>
      <c r="G18" s="25">
        <v>2040</v>
      </c>
      <c r="H18" s="5">
        <v>0.34</v>
      </c>
      <c r="I18" s="20">
        <v>0.56000000000000005</v>
      </c>
      <c r="J18" s="5">
        <v>0</v>
      </c>
      <c r="K18" s="20">
        <v>0.1</v>
      </c>
    </row>
    <row r="19" spans="1:11" x14ac:dyDescent="0.3">
      <c r="A19" s="16" t="s">
        <v>373</v>
      </c>
      <c r="B19" t="s">
        <v>258</v>
      </c>
      <c r="C19" s="25">
        <v>7340</v>
      </c>
      <c r="D19" s="4">
        <v>2735</v>
      </c>
      <c r="E19" s="25">
        <v>4385</v>
      </c>
      <c r="F19" s="4">
        <v>5</v>
      </c>
      <c r="G19" s="25">
        <v>215</v>
      </c>
      <c r="H19" s="5">
        <v>0.37</v>
      </c>
      <c r="I19" s="20">
        <v>0.6</v>
      </c>
      <c r="J19" s="5">
        <v>0</v>
      </c>
      <c r="K19" s="20">
        <v>0.03</v>
      </c>
    </row>
    <row r="20" spans="1:11" x14ac:dyDescent="0.3">
      <c r="A20" s="16" t="s">
        <v>373</v>
      </c>
      <c r="B20" t="s">
        <v>259</v>
      </c>
      <c r="C20" s="25">
        <v>3405</v>
      </c>
      <c r="D20" s="4">
        <v>1385</v>
      </c>
      <c r="E20" s="25">
        <v>1895</v>
      </c>
      <c r="F20" s="4" t="s">
        <v>231</v>
      </c>
      <c r="G20" s="25">
        <v>120</v>
      </c>
      <c r="H20" s="5">
        <v>0.41</v>
      </c>
      <c r="I20" s="20">
        <v>0.56000000000000005</v>
      </c>
      <c r="J20" s="5" t="s">
        <v>231</v>
      </c>
      <c r="K20" s="20" t="s">
        <v>231</v>
      </c>
    </row>
    <row r="21" spans="1:11" x14ac:dyDescent="0.3">
      <c r="A21" s="16" t="s">
        <v>373</v>
      </c>
      <c r="B21" t="s">
        <v>260</v>
      </c>
      <c r="C21" s="25">
        <v>105295</v>
      </c>
      <c r="D21" s="4">
        <v>36725</v>
      </c>
      <c r="E21" s="25">
        <v>65190</v>
      </c>
      <c r="F21" s="4">
        <v>65</v>
      </c>
      <c r="G21" s="25">
        <v>3315</v>
      </c>
      <c r="H21" s="5">
        <v>0.35</v>
      </c>
      <c r="I21" s="20">
        <v>0.62</v>
      </c>
      <c r="J21" s="5">
        <v>0</v>
      </c>
      <c r="K21" s="20">
        <v>0.03</v>
      </c>
    </row>
    <row r="22" spans="1:11" x14ac:dyDescent="0.3">
      <c r="A22" s="16" t="s">
        <v>373</v>
      </c>
      <c r="B22" t="s">
        <v>261</v>
      </c>
      <c r="C22" s="25">
        <v>3360</v>
      </c>
      <c r="D22" s="4">
        <v>1435</v>
      </c>
      <c r="E22" s="25">
        <v>1775</v>
      </c>
      <c r="F22" s="4" t="s">
        <v>231</v>
      </c>
      <c r="G22" s="25">
        <v>150</v>
      </c>
      <c r="H22" s="5">
        <v>0.43</v>
      </c>
      <c r="I22" s="20">
        <v>0.53</v>
      </c>
      <c r="J22" s="5" t="s">
        <v>231</v>
      </c>
      <c r="K22" s="20" t="s">
        <v>231</v>
      </c>
    </row>
    <row r="23" spans="1:11" x14ac:dyDescent="0.3">
      <c r="A23" s="16" t="s">
        <v>373</v>
      </c>
      <c r="B23" t="s">
        <v>262</v>
      </c>
      <c r="C23" s="25">
        <v>5</v>
      </c>
      <c r="D23" s="4">
        <v>5</v>
      </c>
      <c r="E23" s="25" t="s">
        <v>231</v>
      </c>
      <c r="F23" s="4">
        <v>0</v>
      </c>
      <c r="G23" s="25">
        <v>0</v>
      </c>
      <c r="H23" s="5" t="s">
        <v>231</v>
      </c>
      <c r="I23" s="20" t="s">
        <v>231</v>
      </c>
      <c r="J23" s="5">
        <v>0</v>
      </c>
      <c r="K23" s="20">
        <v>0</v>
      </c>
    </row>
    <row r="24" spans="1:11" x14ac:dyDescent="0.3">
      <c r="A24" s="16" t="s">
        <v>373</v>
      </c>
      <c r="B24" t="s">
        <v>263</v>
      </c>
      <c r="C24" s="25">
        <v>5985</v>
      </c>
      <c r="D24" s="4">
        <v>4005</v>
      </c>
      <c r="E24" s="25">
        <v>1815</v>
      </c>
      <c r="F24" s="4">
        <v>5</v>
      </c>
      <c r="G24" s="25">
        <v>165</v>
      </c>
      <c r="H24" s="5">
        <v>0.67</v>
      </c>
      <c r="I24" s="20">
        <v>0.3</v>
      </c>
      <c r="J24" s="5">
        <v>0</v>
      </c>
      <c r="K24" s="20">
        <v>0.03</v>
      </c>
    </row>
    <row r="25" spans="1:11" x14ac:dyDescent="0.3">
      <c r="A25" s="16" t="s">
        <v>373</v>
      </c>
      <c r="B25" t="s">
        <v>264</v>
      </c>
      <c r="C25" s="25">
        <v>12615</v>
      </c>
      <c r="D25" s="4">
        <v>4910</v>
      </c>
      <c r="E25" s="25">
        <v>6145</v>
      </c>
      <c r="F25" s="4">
        <v>5</v>
      </c>
      <c r="G25" s="25">
        <v>1555</v>
      </c>
      <c r="H25" s="5">
        <v>0.39</v>
      </c>
      <c r="I25" s="20">
        <v>0.49</v>
      </c>
      <c r="J25" s="5">
        <v>0</v>
      </c>
      <c r="K25" s="20">
        <v>0.12</v>
      </c>
    </row>
    <row r="26" spans="1:11" x14ac:dyDescent="0.3">
      <c r="A26" s="16" t="s">
        <v>373</v>
      </c>
      <c r="B26" t="s">
        <v>265</v>
      </c>
      <c r="C26" s="25">
        <v>7515</v>
      </c>
      <c r="D26" s="4">
        <v>3140</v>
      </c>
      <c r="E26" s="25">
        <v>3995</v>
      </c>
      <c r="F26" s="4">
        <v>5</v>
      </c>
      <c r="G26" s="25">
        <v>375</v>
      </c>
      <c r="H26" s="5">
        <v>0.42</v>
      </c>
      <c r="I26" s="20">
        <v>0.53</v>
      </c>
      <c r="J26" s="5">
        <v>0</v>
      </c>
      <c r="K26" s="20">
        <v>0.05</v>
      </c>
    </row>
    <row r="27" spans="1:11" x14ac:dyDescent="0.3">
      <c r="A27" s="16" t="s">
        <v>373</v>
      </c>
      <c r="B27" t="s">
        <v>266</v>
      </c>
      <c r="C27" s="25">
        <v>2240</v>
      </c>
      <c r="D27" s="4">
        <v>1015</v>
      </c>
      <c r="E27" s="25">
        <v>1105</v>
      </c>
      <c r="F27" s="4">
        <v>5</v>
      </c>
      <c r="G27" s="25">
        <v>120</v>
      </c>
      <c r="H27" s="5">
        <v>0.45</v>
      </c>
      <c r="I27" s="20">
        <v>0.49</v>
      </c>
      <c r="J27" s="5">
        <v>0</v>
      </c>
      <c r="K27" s="20">
        <v>0.05</v>
      </c>
    </row>
    <row r="28" spans="1:11" x14ac:dyDescent="0.3">
      <c r="A28" s="16" t="s">
        <v>373</v>
      </c>
      <c r="B28" t="s">
        <v>268</v>
      </c>
      <c r="C28" s="25">
        <v>1095</v>
      </c>
      <c r="D28" s="4">
        <v>480</v>
      </c>
      <c r="E28" s="25">
        <v>565</v>
      </c>
      <c r="F28" s="4">
        <v>5</v>
      </c>
      <c r="G28" s="25">
        <v>50</v>
      </c>
      <c r="H28" s="5">
        <v>0.44</v>
      </c>
      <c r="I28" s="20">
        <v>0.52</v>
      </c>
      <c r="J28" s="5">
        <v>0</v>
      </c>
      <c r="K28" s="20">
        <v>0.05</v>
      </c>
    </row>
    <row r="29" spans="1:11" x14ac:dyDescent="0.3">
      <c r="A29" s="16" t="s">
        <v>373</v>
      </c>
      <c r="B29" t="s">
        <v>269</v>
      </c>
      <c r="C29" s="25">
        <v>1740</v>
      </c>
      <c r="D29" s="4">
        <v>940</v>
      </c>
      <c r="E29" s="25">
        <v>540</v>
      </c>
      <c r="F29" s="4">
        <v>160</v>
      </c>
      <c r="G29" s="25">
        <v>100</v>
      </c>
      <c r="H29" s="5">
        <v>0.54</v>
      </c>
      <c r="I29" s="20">
        <v>0.31</v>
      </c>
      <c r="J29" s="5">
        <v>0.09</v>
      </c>
      <c r="K29" s="20">
        <v>0.06</v>
      </c>
    </row>
    <row r="30" spans="1:11" x14ac:dyDescent="0.3">
      <c r="A30" s="16" t="s">
        <v>373</v>
      </c>
      <c r="B30" t="s">
        <v>267</v>
      </c>
      <c r="C30" s="25">
        <v>795</v>
      </c>
      <c r="D30" s="4">
        <v>225</v>
      </c>
      <c r="E30" s="25">
        <v>490</v>
      </c>
      <c r="F30" s="4">
        <v>0</v>
      </c>
      <c r="G30" s="25">
        <v>75</v>
      </c>
      <c r="H30" s="5">
        <v>0.28999999999999998</v>
      </c>
      <c r="I30" s="20">
        <v>0.62</v>
      </c>
      <c r="J30" s="5">
        <v>0</v>
      </c>
      <c r="K30" s="20">
        <v>0.1</v>
      </c>
    </row>
    <row r="31" spans="1:11" x14ac:dyDescent="0.3">
      <c r="A31" s="28" t="s">
        <v>374</v>
      </c>
      <c r="B31" s="54" t="s">
        <v>191</v>
      </c>
      <c r="C31" s="31">
        <v>145090</v>
      </c>
      <c r="D31" s="29">
        <v>54845</v>
      </c>
      <c r="E31" s="31">
        <v>80670</v>
      </c>
      <c r="F31" s="29">
        <v>0</v>
      </c>
      <c r="G31" s="31">
        <v>9575</v>
      </c>
      <c r="H31" s="32">
        <v>0.38</v>
      </c>
      <c r="I31" s="30">
        <v>0.56000000000000005</v>
      </c>
      <c r="J31" s="32">
        <v>0</v>
      </c>
      <c r="K31" s="30">
        <v>7.0000000000000007E-2</v>
      </c>
    </row>
    <row r="32" spans="1:11" x14ac:dyDescent="0.3">
      <c r="A32" s="16" t="s">
        <v>374</v>
      </c>
      <c r="B32" t="s">
        <v>248</v>
      </c>
      <c r="C32" s="25">
        <v>255</v>
      </c>
      <c r="D32" s="4">
        <v>100</v>
      </c>
      <c r="E32" s="25">
        <v>140</v>
      </c>
      <c r="F32" s="4">
        <v>0</v>
      </c>
      <c r="G32" s="25">
        <v>15</v>
      </c>
      <c r="H32" s="5">
        <v>0.4</v>
      </c>
      <c r="I32" s="20">
        <v>0.55000000000000004</v>
      </c>
      <c r="J32" s="5">
        <v>0</v>
      </c>
      <c r="K32" s="20">
        <v>0.05</v>
      </c>
    </row>
    <row r="33" spans="1:11" x14ac:dyDescent="0.3">
      <c r="A33" s="16" t="s">
        <v>374</v>
      </c>
      <c r="B33" t="s">
        <v>249</v>
      </c>
      <c r="C33" s="25">
        <v>6965</v>
      </c>
      <c r="D33" s="4">
        <v>4700</v>
      </c>
      <c r="E33" s="25">
        <v>2085</v>
      </c>
      <c r="F33" s="4">
        <v>0</v>
      </c>
      <c r="G33" s="25">
        <v>180</v>
      </c>
      <c r="H33" s="5">
        <v>0.67</v>
      </c>
      <c r="I33" s="20">
        <v>0.3</v>
      </c>
      <c r="J33" s="5">
        <v>0</v>
      </c>
      <c r="K33" s="20">
        <v>0.03</v>
      </c>
    </row>
    <row r="34" spans="1:11" x14ac:dyDescent="0.3">
      <c r="A34" s="16" t="s">
        <v>374</v>
      </c>
      <c r="B34" t="s">
        <v>250</v>
      </c>
      <c r="C34" s="25">
        <v>545</v>
      </c>
      <c r="D34" s="4">
        <v>170</v>
      </c>
      <c r="E34" s="25">
        <v>320</v>
      </c>
      <c r="F34" s="4">
        <v>0</v>
      </c>
      <c r="G34" s="25">
        <v>55</v>
      </c>
      <c r="H34" s="5">
        <v>0.31</v>
      </c>
      <c r="I34" s="20">
        <v>0.59</v>
      </c>
      <c r="J34" s="5">
        <v>0</v>
      </c>
      <c r="K34" s="20">
        <v>0.1</v>
      </c>
    </row>
    <row r="35" spans="1:11" x14ac:dyDescent="0.3">
      <c r="A35" s="16" t="s">
        <v>374</v>
      </c>
      <c r="B35" t="s">
        <v>251</v>
      </c>
      <c r="C35" s="25">
        <v>4020</v>
      </c>
      <c r="D35" s="4">
        <v>1190</v>
      </c>
      <c r="E35" s="25">
        <v>2455</v>
      </c>
      <c r="F35" s="4">
        <v>0</v>
      </c>
      <c r="G35" s="25">
        <v>375</v>
      </c>
      <c r="H35" s="5">
        <v>0.3</v>
      </c>
      <c r="I35" s="20">
        <v>0.61</v>
      </c>
      <c r="J35" s="5">
        <v>0</v>
      </c>
      <c r="K35" s="20">
        <v>0.09</v>
      </c>
    </row>
    <row r="36" spans="1:11" x14ac:dyDescent="0.3">
      <c r="A36" s="16" t="s">
        <v>374</v>
      </c>
      <c r="B36" t="s">
        <v>252</v>
      </c>
      <c r="C36" s="25">
        <v>62000</v>
      </c>
      <c r="D36" s="4">
        <v>27340</v>
      </c>
      <c r="E36" s="25">
        <v>32615</v>
      </c>
      <c r="F36" s="4">
        <v>0</v>
      </c>
      <c r="G36" s="25">
        <v>2045</v>
      </c>
      <c r="H36" s="5">
        <v>0.44</v>
      </c>
      <c r="I36" s="20">
        <v>0.53</v>
      </c>
      <c r="J36" s="5">
        <v>0</v>
      </c>
      <c r="K36" s="20">
        <v>0.03</v>
      </c>
    </row>
    <row r="37" spans="1:11" x14ac:dyDescent="0.3">
      <c r="A37" s="16" t="s">
        <v>374</v>
      </c>
      <c r="B37" t="s">
        <v>253</v>
      </c>
      <c r="C37" s="25">
        <v>8345</v>
      </c>
      <c r="D37" s="4">
        <v>3450</v>
      </c>
      <c r="E37" s="25">
        <v>4095</v>
      </c>
      <c r="F37" s="4">
        <v>0</v>
      </c>
      <c r="G37" s="25">
        <v>800</v>
      </c>
      <c r="H37" s="5">
        <v>0.41</v>
      </c>
      <c r="I37" s="20">
        <v>0.49</v>
      </c>
      <c r="J37" s="5">
        <v>0</v>
      </c>
      <c r="K37" s="20">
        <v>0.1</v>
      </c>
    </row>
    <row r="38" spans="1:11" x14ac:dyDescent="0.3">
      <c r="A38" s="16" t="s">
        <v>374</v>
      </c>
      <c r="B38" t="s">
        <v>254</v>
      </c>
      <c r="C38" s="25">
        <v>1015</v>
      </c>
      <c r="D38" s="4">
        <v>520</v>
      </c>
      <c r="E38" s="25">
        <v>375</v>
      </c>
      <c r="F38" s="4">
        <v>0</v>
      </c>
      <c r="G38" s="25">
        <v>120</v>
      </c>
      <c r="H38" s="5">
        <v>0.51</v>
      </c>
      <c r="I38" s="20">
        <v>0.37</v>
      </c>
      <c r="J38" s="5">
        <v>0</v>
      </c>
      <c r="K38" s="20">
        <v>0.12</v>
      </c>
    </row>
    <row r="39" spans="1:11" x14ac:dyDescent="0.3">
      <c r="A39" s="16" t="s">
        <v>374</v>
      </c>
      <c r="B39" t="s">
        <v>255</v>
      </c>
      <c r="C39" s="25">
        <v>1340</v>
      </c>
      <c r="D39" s="4">
        <v>550</v>
      </c>
      <c r="E39" s="25">
        <v>640</v>
      </c>
      <c r="F39" s="4">
        <v>0</v>
      </c>
      <c r="G39" s="25">
        <v>150</v>
      </c>
      <c r="H39" s="5">
        <v>0.41</v>
      </c>
      <c r="I39" s="20">
        <v>0.48</v>
      </c>
      <c r="J39" s="5">
        <v>0</v>
      </c>
      <c r="K39" s="20">
        <v>0.11</v>
      </c>
    </row>
    <row r="40" spans="1:11" x14ac:dyDescent="0.3">
      <c r="A40" s="16" t="s">
        <v>374</v>
      </c>
      <c r="B40" t="s">
        <v>256</v>
      </c>
      <c r="C40" s="25">
        <v>8140</v>
      </c>
      <c r="D40" s="4">
        <v>2900</v>
      </c>
      <c r="E40" s="25">
        <v>4225</v>
      </c>
      <c r="F40" s="4">
        <v>0</v>
      </c>
      <c r="G40" s="25">
        <v>1015</v>
      </c>
      <c r="H40" s="5">
        <v>0.36</v>
      </c>
      <c r="I40" s="20">
        <v>0.52</v>
      </c>
      <c r="J40" s="5">
        <v>0</v>
      </c>
      <c r="K40" s="20">
        <v>0.12</v>
      </c>
    </row>
    <row r="41" spans="1:11" x14ac:dyDescent="0.3">
      <c r="A41" s="16" t="s">
        <v>374</v>
      </c>
      <c r="B41" t="s">
        <v>257</v>
      </c>
      <c r="C41" s="25">
        <v>7065</v>
      </c>
      <c r="D41" s="4">
        <v>1590</v>
      </c>
      <c r="E41" s="25">
        <v>4090</v>
      </c>
      <c r="F41" s="4">
        <v>0</v>
      </c>
      <c r="G41" s="25">
        <v>1390</v>
      </c>
      <c r="H41" s="5">
        <v>0.22</v>
      </c>
      <c r="I41" s="20">
        <v>0.57999999999999996</v>
      </c>
      <c r="J41" s="5">
        <v>0</v>
      </c>
      <c r="K41" s="20">
        <v>0.2</v>
      </c>
    </row>
    <row r="42" spans="1:11" x14ac:dyDescent="0.3">
      <c r="A42" s="16" t="s">
        <v>374</v>
      </c>
      <c r="B42" t="s">
        <v>258</v>
      </c>
      <c r="C42" s="25">
        <v>3520</v>
      </c>
      <c r="D42" s="4">
        <v>1090</v>
      </c>
      <c r="E42" s="25">
        <v>2280</v>
      </c>
      <c r="F42" s="4">
        <v>0</v>
      </c>
      <c r="G42" s="25">
        <v>150</v>
      </c>
      <c r="H42" s="5">
        <v>0.31</v>
      </c>
      <c r="I42" s="20">
        <v>0.65</v>
      </c>
      <c r="J42" s="5">
        <v>0</v>
      </c>
      <c r="K42" s="20">
        <v>0.04</v>
      </c>
    </row>
    <row r="43" spans="1:11" x14ac:dyDescent="0.3">
      <c r="A43" s="16" t="s">
        <v>374</v>
      </c>
      <c r="B43" t="s">
        <v>259</v>
      </c>
      <c r="C43" s="25">
        <v>1080</v>
      </c>
      <c r="D43" s="4">
        <v>300</v>
      </c>
      <c r="E43" s="25">
        <v>705</v>
      </c>
      <c r="F43" s="4">
        <v>0</v>
      </c>
      <c r="G43" s="25">
        <v>75</v>
      </c>
      <c r="H43" s="5">
        <v>0.28000000000000003</v>
      </c>
      <c r="I43" s="20">
        <v>0.65</v>
      </c>
      <c r="J43" s="5">
        <v>0</v>
      </c>
      <c r="K43" s="20">
        <v>7.0000000000000007E-2</v>
      </c>
    </row>
    <row r="44" spans="1:11" x14ac:dyDescent="0.3">
      <c r="A44" s="16" t="s">
        <v>374</v>
      </c>
      <c r="B44" t="s">
        <v>260</v>
      </c>
      <c r="C44" s="25">
        <v>29195</v>
      </c>
      <c r="D44" s="4">
        <v>7305</v>
      </c>
      <c r="E44" s="25">
        <v>19670</v>
      </c>
      <c r="F44" s="4">
        <v>0</v>
      </c>
      <c r="G44" s="25">
        <v>2220</v>
      </c>
      <c r="H44" s="5">
        <v>0.25</v>
      </c>
      <c r="I44" s="20">
        <v>0.67</v>
      </c>
      <c r="J44" s="5">
        <v>0</v>
      </c>
      <c r="K44" s="20">
        <v>0.08</v>
      </c>
    </row>
    <row r="45" spans="1:11" x14ac:dyDescent="0.3">
      <c r="A45" s="16" t="s">
        <v>374</v>
      </c>
      <c r="B45" t="s">
        <v>261</v>
      </c>
      <c r="C45" s="25">
        <v>1655</v>
      </c>
      <c r="D45" s="4">
        <v>615</v>
      </c>
      <c r="E45" s="25">
        <v>935</v>
      </c>
      <c r="F45" s="4">
        <v>0</v>
      </c>
      <c r="G45" s="25">
        <v>105</v>
      </c>
      <c r="H45" s="5">
        <v>0.37</v>
      </c>
      <c r="I45" s="20">
        <v>0.56000000000000005</v>
      </c>
      <c r="J45" s="5">
        <v>0</v>
      </c>
      <c r="K45" s="20">
        <v>0.06</v>
      </c>
    </row>
    <row r="46" spans="1:11" x14ac:dyDescent="0.3">
      <c r="A46" s="16" t="s">
        <v>374</v>
      </c>
      <c r="B46" t="s">
        <v>263</v>
      </c>
      <c r="C46" s="25">
        <v>1075</v>
      </c>
      <c r="D46" s="4">
        <v>570</v>
      </c>
      <c r="E46" s="25">
        <v>445</v>
      </c>
      <c r="F46" s="4">
        <v>0</v>
      </c>
      <c r="G46" s="25">
        <v>60</v>
      </c>
      <c r="H46" s="5">
        <v>0.53</v>
      </c>
      <c r="I46" s="20">
        <v>0.41</v>
      </c>
      <c r="J46" s="5">
        <v>0</v>
      </c>
      <c r="K46" s="20">
        <v>0.06</v>
      </c>
    </row>
    <row r="47" spans="1:11" x14ac:dyDescent="0.3">
      <c r="A47" s="16" t="s">
        <v>374</v>
      </c>
      <c r="B47" t="s">
        <v>264</v>
      </c>
      <c r="C47" s="25">
        <v>5275</v>
      </c>
      <c r="D47" s="4">
        <v>1305</v>
      </c>
      <c r="E47" s="25">
        <v>3470</v>
      </c>
      <c r="F47" s="4">
        <v>0</v>
      </c>
      <c r="G47" s="25">
        <v>500</v>
      </c>
      <c r="H47" s="5">
        <v>0.25</v>
      </c>
      <c r="I47" s="20">
        <v>0.66</v>
      </c>
      <c r="J47" s="5">
        <v>0</v>
      </c>
      <c r="K47" s="20">
        <v>0.09</v>
      </c>
    </row>
    <row r="48" spans="1:11" x14ac:dyDescent="0.3">
      <c r="A48" s="16" t="s">
        <v>374</v>
      </c>
      <c r="B48" t="s">
        <v>265</v>
      </c>
      <c r="C48" s="25">
        <v>2780</v>
      </c>
      <c r="D48" s="4">
        <v>845</v>
      </c>
      <c r="E48" s="25">
        <v>1690</v>
      </c>
      <c r="F48" s="4">
        <v>0</v>
      </c>
      <c r="G48" s="25">
        <v>245</v>
      </c>
      <c r="H48" s="5">
        <v>0.3</v>
      </c>
      <c r="I48" s="20">
        <v>0.61</v>
      </c>
      <c r="J48" s="5">
        <v>0</v>
      </c>
      <c r="K48" s="20">
        <v>0.09</v>
      </c>
    </row>
    <row r="49" spans="1:11" x14ac:dyDescent="0.3">
      <c r="A49" s="16" t="s">
        <v>374</v>
      </c>
      <c r="B49" t="s">
        <v>266</v>
      </c>
      <c r="C49" s="25">
        <v>390</v>
      </c>
      <c r="D49" s="4">
        <v>180</v>
      </c>
      <c r="E49" s="25">
        <v>180</v>
      </c>
      <c r="F49" s="4">
        <v>0</v>
      </c>
      <c r="G49" s="25">
        <v>30</v>
      </c>
      <c r="H49" s="5">
        <v>0.46</v>
      </c>
      <c r="I49" s="20">
        <v>0.46</v>
      </c>
      <c r="J49" s="5">
        <v>0</v>
      </c>
      <c r="K49" s="20">
        <v>0.08</v>
      </c>
    </row>
    <row r="50" spans="1:11" x14ac:dyDescent="0.3">
      <c r="A50" s="16" t="s">
        <v>374</v>
      </c>
      <c r="B50" t="s">
        <v>268</v>
      </c>
      <c r="C50" s="25">
        <v>10</v>
      </c>
      <c r="D50" s="4">
        <v>5</v>
      </c>
      <c r="E50" s="25">
        <v>0</v>
      </c>
      <c r="F50" s="4">
        <v>0</v>
      </c>
      <c r="G50" s="25" t="s">
        <v>231</v>
      </c>
      <c r="H50" s="5" t="s">
        <v>231</v>
      </c>
      <c r="I50" s="20">
        <v>0</v>
      </c>
      <c r="J50" s="5">
        <v>0</v>
      </c>
      <c r="K50" s="20" t="s">
        <v>231</v>
      </c>
    </row>
    <row r="51" spans="1:11" x14ac:dyDescent="0.3">
      <c r="A51" s="16" t="s">
        <v>374</v>
      </c>
      <c r="B51" t="s">
        <v>269</v>
      </c>
      <c r="C51" s="25">
        <v>95</v>
      </c>
      <c r="D51" s="4">
        <v>40</v>
      </c>
      <c r="E51" s="25">
        <v>45</v>
      </c>
      <c r="F51" s="4">
        <v>0</v>
      </c>
      <c r="G51" s="25">
        <v>10</v>
      </c>
      <c r="H51" s="5">
        <v>0.42</v>
      </c>
      <c r="I51" s="20">
        <v>0.46</v>
      </c>
      <c r="J51" s="5">
        <v>0</v>
      </c>
      <c r="K51" s="20">
        <v>0.11</v>
      </c>
    </row>
    <row r="52" spans="1:11" x14ac:dyDescent="0.3">
      <c r="A52" s="16" t="s">
        <v>374</v>
      </c>
      <c r="B52" t="s">
        <v>267</v>
      </c>
      <c r="C52" s="25">
        <v>335</v>
      </c>
      <c r="D52" s="4">
        <v>75</v>
      </c>
      <c r="E52" s="25">
        <v>220</v>
      </c>
      <c r="F52" s="4">
        <v>0</v>
      </c>
      <c r="G52" s="25">
        <v>40</v>
      </c>
      <c r="H52" s="5">
        <v>0.23</v>
      </c>
      <c r="I52" s="20">
        <v>0.65</v>
      </c>
      <c r="J52" s="5">
        <v>0</v>
      </c>
      <c r="K52" s="20">
        <v>0.12</v>
      </c>
    </row>
    <row r="53" spans="1:11" x14ac:dyDescent="0.3">
      <c r="A53" s="28" t="s">
        <v>375</v>
      </c>
      <c r="B53" s="54" t="s">
        <v>191</v>
      </c>
      <c r="C53" s="31">
        <v>287960</v>
      </c>
      <c r="D53" s="29">
        <v>155250</v>
      </c>
      <c r="E53" s="31">
        <v>124730</v>
      </c>
      <c r="F53" s="29">
        <v>385</v>
      </c>
      <c r="G53" s="31">
        <v>7600</v>
      </c>
      <c r="H53" s="32">
        <v>0.54</v>
      </c>
      <c r="I53" s="30">
        <v>0.43</v>
      </c>
      <c r="J53" s="32">
        <v>0</v>
      </c>
      <c r="K53" s="30">
        <v>0.03</v>
      </c>
    </row>
    <row r="54" spans="1:11" x14ac:dyDescent="0.3">
      <c r="A54" s="16" t="s">
        <v>375</v>
      </c>
      <c r="B54" t="s">
        <v>248</v>
      </c>
      <c r="C54" s="25">
        <v>975</v>
      </c>
      <c r="D54" s="4">
        <v>475</v>
      </c>
      <c r="E54" s="25">
        <v>470</v>
      </c>
      <c r="F54" s="4">
        <v>5</v>
      </c>
      <c r="G54" s="25">
        <v>30</v>
      </c>
      <c r="H54" s="5">
        <v>0.48</v>
      </c>
      <c r="I54" s="20">
        <v>0.48</v>
      </c>
      <c r="J54" s="5">
        <v>0</v>
      </c>
      <c r="K54" s="20">
        <v>0.03</v>
      </c>
    </row>
    <row r="55" spans="1:11" x14ac:dyDescent="0.3">
      <c r="A55" s="16" t="s">
        <v>375</v>
      </c>
      <c r="B55" t="s">
        <v>249</v>
      </c>
      <c r="C55" s="25">
        <v>8565</v>
      </c>
      <c r="D55" s="4">
        <v>5310</v>
      </c>
      <c r="E55" s="25">
        <v>3100</v>
      </c>
      <c r="F55" s="4" t="s">
        <v>231</v>
      </c>
      <c r="G55" s="25">
        <v>150</v>
      </c>
      <c r="H55" s="5">
        <v>0.62</v>
      </c>
      <c r="I55" s="20">
        <v>0.36</v>
      </c>
      <c r="J55" s="5" t="s">
        <v>231</v>
      </c>
      <c r="K55" s="20" t="s">
        <v>231</v>
      </c>
    </row>
    <row r="56" spans="1:11" x14ac:dyDescent="0.3">
      <c r="A56" s="16" t="s">
        <v>375</v>
      </c>
      <c r="B56" t="s">
        <v>250</v>
      </c>
      <c r="C56" s="25">
        <v>820</v>
      </c>
      <c r="D56" s="4">
        <v>360</v>
      </c>
      <c r="E56" s="25">
        <v>430</v>
      </c>
      <c r="F56" s="4" t="s">
        <v>231</v>
      </c>
      <c r="G56" s="25">
        <v>25</v>
      </c>
      <c r="H56" s="5">
        <v>0.44</v>
      </c>
      <c r="I56" s="20">
        <v>0.53</v>
      </c>
      <c r="J56" s="5" t="s">
        <v>231</v>
      </c>
      <c r="K56" s="20" t="s">
        <v>231</v>
      </c>
    </row>
    <row r="57" spans="1:11" x14ac:dyDescent="0.3">
      <c r="A57" s="16" t="s">
        <v>375</v>
      </c>
      <c r="B57" t="s">
        <v>251</v>
      </c>
      <c r="C57" s="25">
        <v>4665</v>
      </c>
      <c r="D57" s="4">
        <v>2200</v>
      </c>
      <c r="E57" s="25">
        <v>2295</v>
      </c>
      <c r="F57" s="4">
        <v>5</v>
      </c>
      <c r="G57" s="25">
        <v>170</v>
      </c>
      <c r="H57" s="5">
        <v>0.47</v>
      </c>
      <c r="I57" s="20">
        <v>0.49</v>
      </c>
      <c r="J57" s="5">
        <v>0</v>
      </c>
      <c r="K57" s="20">
        <v>0.04</v>
      </c>
    </row>
    <row r="58" spans="1:11" x14ac:dyDescent="0.3">
      <c r="A58" s="16" t="s">
        <v>375</v>
      </c>
      <c r="B58" t="s">
        <v>252</v>
      </c>
      <c r="C58" s="25">
        <v>106205</v>
      </c>
      <c r="D58" s="4">
        <v>67910</v>
      </c>
      <c r="E58" s="25">
        <v>36430</v>
      </c>
      <c r="F58" s="4">
        <v>65</v>
      </c>
      <c r="G58" s="25">
        <v>1805</v>
      </c>
      <c r="H58" s="5">
        <v>0.64</v>
      </c>
      <c r="I58" s="20">
        <v>0.34</v>
      </c>
      <c r="J58" s="5">
        <v>0</v>
      </c>
      <c r="K58" s="20">
        <v>0.02</v>
      </c>
    </row>
    <row r="59" spans="1:11" x14ac:dyDescent="0.3">
      <c r="A59" s="16" t="s">
        <v>375</v>
      </c>
      <c r="B59" t="s">
        <v>253</v>
      </c>
      <c r="C59" s="25">
        <v>24275</v>
      </c>
      <c r="D59" s="4">
        <v>15215</v>
      </c>
      <c r="E59" s="25">
        <v>8005</v>
      </c>
      <c r="F59" s="4">
        <v>20</v>
      </c>
      <c r="G59" s="25">
        <v>1035</v>
      </c>
      <c r="H59" s="5">
        <v>0.63</v>
      </c>
      <c r="I59" s="20">
        <v>0.33</v>
      </c>
      <c r="J59" s="5">
        <v>0</v>
      </c>
      <c r="K59" s="20">
        <v>0.04</v>
      </c>
    </row>
    <row r="60" spans="1:11" x14ac:dyDescent="0.3">
      <c r="A60" s="16" t="s">
        <v>375</v>
      </c>
      <c r="B60" t="s">
        <v>254</v>
      </c>
      <c r="C60" s="25">
        <v>4340</v>
      </c>
      <c r="D60" s="4">
        <v>3450</v>
      </c>
      <c r="E60" s="25">
        <v>620</v>
      </c>
      <c r="F60" s="4">
        <v>10</v>
      </c>
      <c r="G60" s="25">
        <v>260</v>
      </c>
      <c r="H60" s="5">
        <v>0.8</v>
      </c>
      <c r="I60" s="20">
        <v>0.14000000000000001</v>
      </c>
      <c r="J60" s="5">
        <v>0</v>
      </c>
      <c r="K60" s="20">
        <v>0.06</v>
      </c>
    </row>
    <row r="61" spans="1:11" x14ac:dyDescent="0.3">
      <c r="A61" s="16" t="s">
        <v>375</v>
      </c>
      <c r="B61" t="s">
        <v>255</v>
      </c>
      <c r="C61" s="25">
        <v>2465</v>
      </c>
      <c r="D61" s="4">
        <v>1605</v>
      </c>
      <c r="E61" s="25">
        <v>765</v>
      </c>
      <c r="F61" s="4">
        <v>5</v>
      </c>
      <c r="G61" s="25">
        <v>95</v>
      </c>
      <c r="H61" s="5">
        <v>0.65</v>
      </c>
      <c r="I61" s="20">
        <v>0.31</v>
      </c>
      <c r="J61" s="5">
        <v>0</v>
      </c>
      <c r="K61" s="20">
        <v>0.04</v>
      </c>
    </row>
    <row r="62" spans="1:11" x14ac:dyDescent="0.3">
      <c r="A62" s="16" t="s">
        <v>375</v>
      </c>
      <c r="B62" t="s">
        <v>256</v>
      </c>
      <c r="C62" s="25">
        <v>16125</v>
      </c>
      <c r="D62" s="4">
        <v>8610</v>
      </c>
      <c r="E62" s="25">
        <v>6930</v>
      </c>
      <c r="F62" s="4">
        <v>15</v>
      </c>
      <c r="G62" s="25">
        <v>570</v>
      </c>
      <c r="H62" s="5">
        <v>0.53</v>
      </c>
      <c r="I62" s="20">
        <v>0.43</v>
      </c>
      <c r="J62" s="5">
        <v>0</v>
      </c>
      <c r="K62" s="20">
        <v>0.04</v>
      </c>
    </row>
    <row r="63" spans="1:11" x14ac:dyDescent="0.3">
      <c r="A63" s="16" t="s">
        <v>375</v>
      </c>
      <c r="B63" t="s">
        <v>257</v>
      </c>
      <c r="C63" s="25">
        <v>13540</v>
      </c>
      <c r="D63" s="4">
        <v>5455</v>
      </c>
      <c r="E63" s="25">
        <v>7420</v>
      </c>
      <c r="F63" s="4">
        <v>15</v>
      </c>
      <c r="G63" s="25">
        <v>650</v>
      </c>
      <c r="H63" s="5">
        <v>0.4</v>
      </c>
      <c r="I63" s="20">
        <v>0.55000000000000004</v>
      </c>
      <c r="J63" s="5">
        <v>0</v>
      </c>
      <c r="K63" s="20">
        <v>0.05</v>
      </c>
    </row>
    <row r="64" spans="1:11" x14ac:dyDescent="0.3">
      <c r="A64" s="16" t="s">
        <v>375</v>
      </c>
      <c r="B64" t="s">
        <v>258</v>
      </c>
      <c r="C64" s="25">
        <v>3815</v>
      </c>
      <c r="D64" s="4">
        <v>1640</v>
      </c>
      <c r="E64" s="25">
        <v>2105</v>
      </c>
      <c r="F64" s="4">
        <v>5</v>
      </c>
      <c r="G64" s="25">
        <v>65</v>
      </c>
      <c r="H64" s="5">
        <v>0.43</v>
      </c>
      <c r="I64" s="20">
        <v>0.55000000000000004</v>
      </c>
      <c r="J64" s="5">
        <v>0</v>
      </c>
      <c r="K64" s="20">
        <v>0.02</v>
      </c>
    </row>
    <row r="65" spans="1:11" x14ac:dyDescent="0.3">
      <c r="A65" s="16" t="s">
        <v>375</v>
      </c>
      <c r="B65" t="s">
        <v>259</v>
      </c>
      <c r="C65" s="25">
        <v>2325</v>
      </c>
      <c r="D65" s="4">
        <v>1085</v>
      </c>
      <c r="E65" s="25">
        <v>1195</v>
      </c>
      <c r="F65" s="4" t="s">
        <v>231</v>
      </c>
      <c r="G65" s="25">
        <v>45</v>
      </c>
      <c r="H65" s="5">
        <v>0.47</v>
      </c>
      <c r="I65" s="20">
        <v>0.51</v>
      </c>
      <c r="J65" s="5" t="s">
        <v>231</v>
      </c>
      <c r="K65" s="20" t="s">
        <v>231</v>
      </c>
    </row>
    <row r="66" spans="1:11" x14ac:dyDescent="0.3">
      <c r="A66" s="16" t="s">
        <v>375</v>
      </c>
      <c r="B66" t="s">
        <v>260</v>
      </c>
      <c r="C66" s="25">
        <v>76100</v>
      </c>
      <c r="D66" s="4">
        <v>29420</v>
      </c>
      <c r="E66" s="25">
        <v>45520</v>
      </c>
      <c r="F66" s="4">
        <v>65</v>
      </c>
      <c r="G66" s="25">
        <v>1095</v>
      </c>
      <c r="H66" s="5">
        <v>0.39</v>
      </c>
      <c r="I66" s="20">
        <v>0.6</v>
      </c>
      <c r="J66" s="5">
        <v>0</v>
      </c>
      <c r="K66" s="20">
        <v>0.01</v>
      </c>
    </row>
    <row r="67" spans="1:11" x14ac:dyDescent="0.3">
      <c r="A67" s="16" t="s">
        <v>375</v>
      </c>
      <c r="B67" t="s">
        <v>261</v>
      </c>
      <c r="C67" s="25">
        <v>1705</v>
      </c>
      <c r="D67" s="4">
        <v>820</v>
      </c>
      <c r="E67" s="25">
        <v>840</v>
      </c>
      <c r="F67" s="4" t="s">
        <v>231</v>
      </c>
      <c r="G67" s="25">
        <v>45</v>
      </c>
      <c r="H67" s="5">
        <v>0.48</v>
      </c>
      <c r="I67" s="20">
        <v>0.49</v>
      </c>
      <c r="J67" s="5" t="s">
        <v>231</v>
      </c>
      <c r="K67" s="20" t="s">
        <v>231</v>
      </c>
    </row>
    <row r="68" spans="1:11" x14ac:dyDescent="0.3">
      <c r="A68" s="16" t="s">
        <v>375</v>
      </c>
      <c r="B68" t="s">
        <v>262</v>
      </c>
      <c r="C68" s="25">
        <v>5</v>
      </c>
      <c r="D68" s="4">
        <v>5</v>
      </c>
      <c r="E68" s="25" t="s">
        <v>231</v>
      </c>
      <c r="F68" s="4">
        <v>0</v>
      </c>
      <c r="G68" s="25">
        <v>0</v>
      </c>
      <c r="H68" s="5" t="s">
        <v>231</v>
      </c>
      <c r="I68" s="20" t="s">
        <v>231</v>
      </c>
      <c r="J68" s="5">
        <v>0</v>
      </c>
      <c r="K68" s="20">
        <v>0</v>
      </c>
    </row>
    <row r="69" spans="1:11" x14ac:dyDescent="0.3">
      <c r="A69" s="16" t="s">
        <v>375</v>
      </c>
      <c r="B69" t="s">
        <v>263</v>
      </c>
      <c r="C69" s="25">
        <v>4910</v>
      </c>
      <c r="D69" s="4">
        <v>3435</v>
      </c>
      <c r="E69" s="25">
        <v>1370</v>
      </c>
      <c r="F69" s="4">
        <v>5</v>
      </c>
      <c r="G69" s="25">
        <v>100</v>
      </c>
      <c r="H69" s="5">
        <v>0.7</v>
      </c>
      <c r="I69" s="20">
        <v>0.28000000000000003</v>
      </c>
      <c r="J69" s="5">
        <v>0</v>
      </c>
      <c r="K69" s="20">
        <v>0.02</v>
      </c>
    </row>
    <row r="70" spans="1:11" x14ac:dyDescent="0.3">
      <c r="A70" s="16" t="s">
        <v>375</v>
      </c>
      <c r="B70" t="s">
        <v>264</v>
      </c>
      <c r="C70" s="25">
        <v>7340</v>
      </c>
      <c r="D70" s="4">
        <v>3605</v>
      </c>
      <c r="E70" s="25">
        <v>2675</v>
      </c>
      <c r="F70" s="4">
        <v>5</v>
      </c>
      <c r="G70" s="25">
        <v>1055</v>
      </c>
      <c r="H70" s="5">
        <v>0.49</v>
      </c>
      <c r="I70" s="20">
        <v>0.36</v>
      </c>
      <c r="J70" s="5">
        <v>0</v>
      </c>
      <c r="K70" s="20">
        <v>0.14000000000000001</v>
      </c>
    </row>
    <row r="71" spans="1:11" x14ac:dyDescent="0.3">
      <c r="A71" s="16" t="s">
        <v>375</v>
      </c>
      <c r="B71" t="s">
        <v>265</v>
      </c>
      <c r="C71" s="25">
        <v>4735</v>
      </c>
      <c r="D71" s="4">
        <v>2295</v>
      </c>
      <c r="E71" s="25">
        <v>2305</v>
      </c>
      <c r="F71" s="4">
        <v>5</v>
      </c>
      <c r="G71" s="25">
        <v>130</v>
      </c>
      <c r="H71" s="5">
        <v>0.48</v>
      </c>
      <c r="I71" s="20">
        <v>0.49</v>
      </c>
      <c r="J71" s="5">
        <v>0</v>
      </c>
      <c r="K71" s="20">
        <v>0.03</v>
      </c>
    </row>
    <row r="72" spans="1:11" x14ac:dyDescent="0.3">
      <c r="A72" s="16" t="s">
        <v>375</v>
      </c>
      <c r="B72" t="s">
        <v>266</v>
      </c>
      <c r="C72" s="25">
        <v>1855</v>
      </c>
      <c r="D72" s="4">
        <v>835</v>
      </c>
      <c r="E72" s="25">
        <v>925</v>
      </c>
      <c r="F72" s="4">
        <v>5</v>
      </c>
      <c r="G72" s="25">
        <v>90</v>
      </c>
      <c r="H72" s="5">
        <v>0.45</v>
      </c>
      <c r="I72" s="20">
        <v>0.5</v>
      </c>
      <c r="J72" s="5">
        <v>0</v>
      </c>
      <c r="K72" s="20">
        <v>0.05</v>
      </c>
    </row>
    <row r="73" spans="1:11" x14ac:dyDescent="0.3">
      <c r="A73" s="16" t="s">
        <v>375</v>
      </c>
      <c r="B73" t="s">
        <v>268</v>
      </c>
      <c r="C73" s="25">
        <v>1090</v>
      </c>
      <c r="D73" s="4">
        <v>470</v>
      </c>
      <c r="E73" s="25">
        <v>565</v>
      </c>
      <c r="F73" s="4">
        <v>5</v>
      </c>
      <c r="G73" s="25">
        <v>50</v>
      </c>
      <c r="H73" s="5">
        <v>0.43</v>
      </c>
      <c r="I73" s="20">
        <v>0.52</v>
      </c>
      <c r="J73" s="5">
        <v>0</v>
      </c>
      <c r="K73" s="20">
        <v>0.05</v>
      </c>
    </row>
    <row r="74" spans="1:11" x14ac:dyDescent="0.3">
      <c r="A74" s="16" t="s">
        <v>375</v>
      </c>
      <c r="B74" t="s">
        <v>269</v>
      </c>
      <c r="C74" s="25">
        <v>1645</v>
      </c>
      <c r="D74" s="4">
        <v>895</v>
      </c>
      <c r="E74" s="25">
        <v>495</v>
      </c>
      <c r="F74" s="4">
        <v>160</v>
      </c>
      <c r="G74" s="25">
        <v>90</v>
      </c>
      <c r="H74" s="5">
        <v>0.55000000000000004</v>
      </c>
      <c r="I74" s="20">
        <v>0.3</v>
      </c>
      <c r="J74" s="5">
        <v>0.1</v>
      </c>
      <c r="K74" s="20">
        <v>0.05</v>
      </c>
    </row>
    <row r="75" spans="1:11" x14ac:dyDescent="0.3">
      <c r="A75" s="37" t="s">
        <v>375</v>
      </c>
      <c r="B75" t="s">
        <v>267</v>
      </c>
      <c r="C75" s="39">
        <v>455</v>
      </c>
      <c r="D75" s="4">
        <v>150</v>
      </c>
      <c r="E75" s="39">
        <v>270</v>
      </c>
      <c r="F75" s="4">
        <v>0</v>
      </c>
      <c r="G75" s="39">
        <v>35</v>
      </c>
      <c r="H75" s="5">
        <v>0.33</v>
      </c>
      <c r="I75" s="38">
        <v>0.59</v>
      </c>
      <c r="J75" s="5">
        <v>0</v>
      </c>
      <c r="K75" s="38">
        <v>0.08</v>
      </c>
    </row>
    <row r="77" spans="1:11" x14ac:dyDescent="0.3">
      <c r="A77" s="8" t="s">
        <v>450</v>
      </c>
    </row>
    <row r="78" spans="1:11" ht="31.2" x14ac:dyDescent="0.3">
      <c r="A78" s="23" t="s">
        <v>362</v>
      </c>
      <c r="B78" s="3" t="s">
        <v>426</v>
      </c>
      <c r="C78" s="23" t="s">
        <v>427</v>
      </c>
      <c r="D78" s="3" t="s">
        <v>444</v>
      </c>
      <c r="E78" s="23" t="s">
        <v>445</v>
      </c>
      <c r="F78" s="3" t="s">
        <v>446</v>
      </c>
      <c r="G78" s="23" t="s">
        <v>447</v>
      </c>
      <c r="H78" s="3" t="s">
        <v>242</v>
      </c>
      <c r="I78" s="14" t="s">
        <v>243</v>
      </c>
      <c r="J78" s="3" t="s">
        <v>448</v>
      </c>
      <c r="K78" s="23" t="s">
        <v>405</v>
      </c>
    </row>
    <row r="79" spans="1:11" x14ac:dyDescent="0.3">
      <c r="A79" s="28" t="s">
        <v>373</v>
      </c>
      <c r="B79" s="54" t="s">
        <v>430</v>
      </c>
      <c r="C79" s="31">
        <v>168205</v>
      </c>
      <c r="D79" s="29">
        <v>95250</v>
      </c>
      <c r="E79" s="31">
        <v>69040</v>
      </c>
      <c r="F79" s="29">
        <v>65</v>
      </c>
      <c r="G79" s="31">
        <v>3850</v>
      </c>
      <c r="H79" s="32">
        <v>0.56999999999999995</v>
      </c>
      <c r="I79" s="30">
        <v>0.41</v>
      </c>
      <c r="J79" s="32">
        <v>0</v>
      </c>
      <c r="K79" s="30">
        <v>0.02</v>
      </c>
    </row>
    <row r="80" spans="1:11" x14ac:dyDescent="0.3">
      <c r="A80" s="16" t="s">
        <v>373</v>
      </c>
      <c r="B80" t="s">
        <v>431</v>
      </c>
      <c r="C80" s="25">
        <v>24740</v>
      </c>
      <c r="D80" s="4">
        <v>11110</v>
      </c>
      <c r="E80" s="25">
        <v>13115</v>
      </c>
      <c r="F80" s="4">
        <v>15</v>
      </c>
      <c r="G80" s="25">
        <v>495</v>
      </c>
      <c r="H80" s="5">
        <v>0.45</v>
      </c>
      <c r="I80" s="20">
        <v>0.53</v>
      </c>
      <c r="J80" s="5">
        <v>0</v>
      </c>
      <c r="K80" s="20">
        <v>0.02</v>
      </c>
    </row>
    <row r="81" spans="1:11" x14ac:dyDescent="0.3">
      <c r="A81" s="16" t="s">
        <v>373</v>
      </c>
      <c r="B81" t="s">
        <v>432</v>
      </c>
      <c r="C81" s="25">
        <v>72885</v>
      </c>
      <c r="D81" s="4">
        <v>32590</v>
      </c>
      <c r="E81" s="25">
        <v>37970</v>
      </c>
      <c r="F81" s="4">
        <v>15</v>
      </c>
      <c r="G81" s="25">
        <v>2310</v>
      </c>
      <c r="H81" s="5">
        <v>0.45</v>
      </c>
      <c r="I81" s="20">
        <v>0.52</v>
      </c>
      <c r="J81" s="5">
        <v>0</v>
      </c>
      <c r="K81" s="20">
        <v>0.03</v>
      </c>
    </row>
    <row r="82" spans="1:11" x14ac:dyDescent="0.3">
      <c r="A82" s="16" t="s">
        <v>373</v>
      </c>
      <c r="B82" t="s">
        <v>433</v>
      </c>
      <c r="C82" s="25">
        <v>23620</v>
      </c>
      <c r="D82" s="4">
        <v>17525</v>
      </c>
      <c r="E82" s="25">
        <v>5565</v>
      </c>
      <c r="F82" s="4">
        <v>5</v>
      </c>
      <c r="G82" s="25">
        <v>525</v>
      </c>
      <c r="H82" s="5">
        <v>0.74</v>
      </c>
      <c r="I82" s="20">
        <v>0.24</v>
      </c>
      <c r="J82" s="5">
        <v>0</v>
      </c>
      <c r="K82" s="20">
        <v>0.02</v>
      </c>
    </row>
    <row r="83" spans="1:11" x14ac:dyDescent="0.3">
      <c r="A83" s="16" t="s">
        <v>373</v>
      </c>
      <c r="B83" t="s">
        <v>434</v>
      </c>
      <c r="C83" s="25">
        <v>46960</v>
      </c>
      <c r="D83" s="4">
        <v>34025</v>
      </c>
      <c r="E83" s="25">
        <v>12390</v>
      </c>
      <c r="F83" s="4">
        <v>30</v>
      </c>
      <c r="G83" s="25">
        <v>520</v>
      </c>
      <c r="H83" s="5">
        <v>0.72</v>
      </c>
      <c r="I83" s="20">
        <v>0.26</v>
      </c>
      <c r="J83" s="5">
        <v>0</v>
      </c>
      <c r="K83" s="20">
        <v>0.01</v>
      </c>
    </row>
    <row r="84" spans="1:11" x14ac:dyDescent="0.3">
      <c r="A84" s="28" t="s">
        <v>373</v>
      </c>
      <c r="B84" s="54" t="s">
        <v>435</v>
      </c>
      <c r="C84" s="31">
        <v>20605</v>
      </c>
      <c r="D84" s="29">
        <v>7045</v>
      </c>
      <c r="E84" s="31">
        <v>11510</v>
      </c>
      <c r="F84" s="29">
        <v>15</v>
      </c>
      <c r="G84" s="31">
        <v>2040</v>
      </c>
      <c r="H84" s="32">
        <v>0.34</v>
      </c>
      <c r="I84" s="30">
        <v>0.56000000000000005</v>
      </c>
      <c r="J84" s="32">
        <v>0</v>
      </c>
      <c r="K84" s="30">
        <v>0.1</v>
      </c>
    </row>
    <row r="85" spans="1:11" x14ac:dyDescent="0.3">
      <c r="A85" s="16" t="s">
        <v>373</v>
      </c>
      <c r="B85" t="s">
        <v>436</v>
      </c>
      <c r="C85" s="25">
        <v>19610</v>
      </c>
      <c r="D85" s="4">
        <v>6665</v>
      </c>
      <c r="E85" s="25">
        <v>10990</v>
      </c>
      <c r="F85" s="4">
        <v>10</v>
      </c>
      <c r="G85" s="25">
        <v>1945</v>
      </c>
      <c r="H85" s="5">
        <v>0.34</v>
      </c>
      <c r="I85" s="20">
        <v>0.56000000000000005</v>
      </c>
      <c r="J85" s="5">
        <v>0</v>
      </c>
      <c r="K85" s="20">
        <v>0.1</v>
      </c>
    </row>
    <row r="86" spans="1:11" x14ac:dyDescent="0.3">
      <c r="A86" s="16" t="s">
        <v>373</v>
      </c>
      <c r="B86" t="s">
        <v>437</v>
      </c>
      <c r="C86" s="25">
        <v>995</v>
      </c>
      <c r="D86" s="4">
        <v>380</v>
      </c>
      <c r="E86" s="25">
        <v>520</v>
      </c>
      <c r="F86" s="4" t="s">
        <v>231</v>
      </c>
      <c r="G86" s="25">
        <v>95</v>
      </c>
      <c r="H86" s="5">
        <v>0.38</v>
      </c>
      <c r="I86" s="20">
        <v>0.52</v>
      </c>
      <c r="J86" s="5" t="s">
        <v>231</v>
      </c>
      <c r="K86" s="20" t="s">
        <v>231</v>
      </c>
    </row>
    <row r="87" spans="1:11" x14ac:dyDescent="0.3">
      <c r="A87" s="28" t="s">
        <v>373</v>
      </c>
      <c r="B87" s="54" t="s">
        <v>438</v>
      </c>
      <c r="C87" s="31">
        <v>105295</v>
      </c>
      <c r="D87" s="29">
        <v>36725</v>
      </c>
      <c r="E87" s="31">
        <v>65190</v>
      </c>
      <c r="F87" s="29">
        <v>65</v>
      </c>
      <c r="G87" s="31">
        <v>3315</v>
      </c>
      <c r="H87" s="32">
        <v>0.35</v>
      </c>
      <c r="I87" s="30">
        <v>0.62</v>
      </c>
      <c r="J87" s="32">
        <v>0</v>
      </c>
      <c r="K87" s="30">
        <v>0.03</v>
      </c>
    </row>
    <row r="88" spans="1:11" x14ac:dyDescent="0.3">
      <c r="A88" s="16" t="s">
        <v>373</v>
      </c>
      <c r="B88" t="s">
        <v>439</v>
      </c>
      <c r="C88" s="25">
        <v>56930</v>
      </c>
      <c r="D88" s="4">
        <v>19595</v>
      </c>
      <c r="E88" s="25">
        <v>35230</v>
      </c>
      <c r="F88" s="4">
        <v>35</v>
      </c>
      <c r="G88" s="25">
        <v>2070</v>
      </c>
      <c r="H88" s="5">
        <v>0.34</v>
      </c>
      <c r="I88" s="20">
        <v>0.62</v>
      </c>
      <c r="J88" s="5">
        <v>0</v>
      </c>
      <c r="K88" s="20">
        <v>0.04</v>
      </c>
    </row>
    <row r="89" spans="1:11" x14ac:dyDescent="0.3">
      <c r="A89" s="16" t="s">
        <v>373</v>
      </c>
      <c r="B89" t="s">
        <v>440</v>
      </c>
      <c r="C89" s="25">
        <v>42620</v>
      </c>
      <c r="D89" s="4">
        <v>14985</v>
      </c>
      <c r="E89" s="25">
        <v>26575</v>
      </c>
      <c r="F89" s="4">
        <v>25</v>
      </c>
      <c r="G89" s="25">
        <v>1035</v>
      </c>
      <c r="H89" s="5">
        <v>0.35</v>
      </c>
      <c r="I89" s="20">
        <v>0.62</v>
      </c>
      <c r="J89" s="5">
        <v>0</v>
      </c>
      <c r="K89" s="20">
        <v>0.02</v>
      </c>
    </row>
    <row r="90" spans="1:11" x14ac:dyDescent="0.3">
      <c r="A90" s="16" t="s">
        <v>373</v>
      </c>
      <c r="B90" t="s">
        <v>441</v>
      </c>
      <c r="C90" s="25">
        <v>5745</v>
      </c>
      <c r="D90" s="4">
        <v>2145</v>
      </c>
      <c r="E90" s="25">
        <v>3385</v>
      </c>
      <c r="F90" s="4" t="s">
        <v>231</v>
      </c>
      <c r="G90" s="25">
        <v>210</v>
      </c>
      <c r="H90" s="5">
        <v>0.37</v>
      </c>
      <c r="I90" s="20">
        <v>0.59</v>
      </c>
      <c r="J90" s="5" t="s">
        <v>231</v>
      </c>
      <c r="K90" s="20" t="s">
        <v>231</v>
      </c>
    </row>
    <row r="91" spans="1:11" x14ac:dyDescent="0.3">
      <c r="A91" s="28" t="s">
        <v>374</v>
      </c>
      <c r="B91" s="54" t="s">
        <v>430</v>
      </c>
      <c r="C91" s="31">
        <v>62000</v>
      </c>
      <c r="D91" s="29">
        <v>27340</v>
      </c>
      <c r="E91" s="31">
        <v>32615</v>
      </c>
      <c r="F91" s="29">
        <v>0</v>
      </c>
      <c r="G91" s="31">
        <v>2045</v>
      </c>
      <c r="H91" s="32">
        <v>0.44</v>
      </c>
      <c r="I91" s="30">
        <v>0.53</v>
      </c>
      <c r="J91" s="32">
        <v>0</v>
      </c>
      <c r="K91" s="30">
        <v>0.03</v>
      </c>
    </row>
    <row r="92" spans="1:11" x14ac:dyDescent="0.3">
      <c r="A92" s="16" t="s">
        <v>374</v>
      </c>
      <c r="B92" t="s">
        <v>431</v>
      </c>
      <c r="C92" s="25">
        <v>13305</v>
      </c>
      <c r="D92" s="4">
        <v>4995</v>
      </c>
      <c r="E92" s="25">
        <v>7955</v>
      </c>
      <c r="F92" s="4">
        <v>0</v>
      </c>
      <c r="G92" s="25">
        <v>355</v>
      </c>
      <c r="H92" s="5">
        <v>0.38</v>
      </c>
      <c r="I92" s="20">
        <v>0.6</v>
      </c>
      <c r="J92" s="5">
        <v>0</v>
      </c>
      <c r="K92" s="20">
        <v>0.03</v>
      </c>
    </row>
    <row r="93" spans="1:11" x14ac:dyDescent="0.3">
      <c r="A93" s="16" t="s">
        <v>374</v>
      </c>
      <c r="B93" t="s">
        <v>432</v>
      </c>
      <c r="C93" s="25">
        <v>26555</v>
      </c>
      <c r="D93" s="4">
        <v>9445</v>
      </c>
      <c r="E93" s="25">
        <v>15970</v>
      </c>
      <c r="F93" s="4">
        <v>0</v>
      </c>
      <c r="G93" s="25">
        <v>1145</v>
      </c>
      <c r="H93" s="5">
        <v>0.36</v>
      </c>
      <c r="I93" s="20">
        <v>0.6</v>
      </c>
      <c r="J93" s="5">
        <v>0</v>
      </c>
      <c r="K93" s="20">
        <v>0.04</v>
      </c>
    </row>
    <row r="94" spans="1:11" x14ac:dyDescent="0.3">
      <c r="A94" s="16" t="s">
        <v>374</v>
      </c>
      <c r="B94" t="s">
        <v>433</v>
      </c>
      <c r="C94" s="25">
        <v>9835</v>
      </c>
      <c r="D94" s="4">
        <v>6345</v>
      </c>
      <c r="E94" s="25">
        <v>3190</v>
      </c>
      <c r="F94" s="4">
        <v>0</v>
      </c>
      <c r="G94" s="25">
        <v>300</v>
      </c>
      <c r="H94" s="5">
        <v>0.65</v>
      </c>
      <c r="I94" s="20">
        <v>0.32</v>
      </c>
      <c r="J94" s="5">
        <v>0</v>
      </c>
      <c r="K94" s="20">
        <v>0.03</v>
      </c>
    </row>
    <row r="95" spans="1:11" x14ac:dyDescent="0.3">
      <c r="A95" s="16" t="s">
        <v>374</v>
      </c>
      <c r="B95" t="s">
        <v>434</v>
      </c>
      <c r="C95" s="25">
        <v>12300</v>
      </c>
      <c r="D95" s="4">
        <v>6555</v>
      </c>
      <c r="E95" s="25">
        <v>5500</v>
      </c>
      <c r="F95" s="4">
        <v>0</v>
      </c>
      <c r="G95" s="25">
        <v>245</v>
      </c>
      <c r="H95" s="5">
        <v>0.53</v>
      </c>
      <c r="I95" s="20">
        <v>0.45</v>
      </c>
      <c r="J95" s="5">
        <v>0</v>
      </c>
      <c r="K95" s="20">
        <v>0.02</v>
      </c>
    </row>
    <row r="96" spans="1:11" x14ac:dyDescent="0.3">
      <c r="A96" s="28" t="s">
        <v>374</v>
      </c>
      <c r="B96" s="54" t="s">
        <v>435</v>
      </c>
      <c r="C96" s="31">
        <v>7065</v>
      </c>
      <c r="D96" s="29">
        <v>1590</v>
      </c>
      <c r="E96" s="31">
        <v>4090</v>
      </c>
      <c r="F96" s="29">
        <v>0</v>
      </c>
      <c r="G96" s="31">
        <v>1390</v>
      </c>
      <c r="H96" s="32">
        <v>0.22</v>
      </c>
      <c r="I96" s="30">
        <v>0.57999999999999996</v>
      </c>
      <c r="J96" s="32">
        <v>0</v>
      </c>
      <c r="K96" s="30">
        <v>0.2</v>
      </c>
    </row>
    <row r="97" spans="1:11" x14ac:dyDescent="0.3">
      <c r="A97" s="16" t="s">
        <v>374</v>
      </c>
      <c r="B97" t="s">
        <v>436</v>
      </c>
      <c r="C97" s="25">
        <v>6715</v>
      </c>
      <c r="D97" s="4">
        <v>1485</v>
      </c>
      <c r="E97" s="25">
        <v>3905</v>
      </c>
      <c r="F97" s="4">
        <v>0</v>
      </c>
      <c r="G97" s="25">
        <v>1330</v>
      </c>
      <c r="H97" s="5">
        <v>0.22</v>
      </c>
      <c r="I97" s="20">
        <v>0.57999999999999996</v>
      </c>
      <c r="J97" s="5">
        <v>0</v>
      </c>
      <c r="K97" s="20">
        <v>0.2</v>
      </c>
    </row>
    <row r="98" spans="1:11" x14ac:dyDescent="0.3">
      <c r="A98" s="16" t="s">
        <v>374</v>
      </c>
      <c r="B98" t="s">
        <v>437</v>
      </c>
      <c r="C98" s="25">
        <v>350</v>
      </c>
      <c r="D98" s="4">
        <v>105</v>
      </c>
      <c r="E98" s="25">
        <v>185</v>
      </c>
      <c r="F98" s="4">
        <v>0</v>
      </c>
      <c r="G98" s="25">
        <v>60</v>
      </c>
      <c r="H98" s="5">
        <v>0.3</v>
      </c>
      <c r="I98" s="20">
        <v>0.53</v>
      </c>
      <c r="J98" s="5">
        <v>0</v>
      </c>
      <c r="K98" s="20">
        <v>0.17</v>
      </c>
    </row>
    <row r="99" spans="1:11" x14ac:dyDescent="0.3">
      <c r="A99" s="28" t="s">
        <v>374</v>
      </c>
      <c r="B99" s="54" t="s">
        <v>438</v>
      </c>
      <c r="C99" s="31">
        <v>29195</v>
      </c>
      <c r="D99" s="29">
        <v>7305</v>
      </c>
      <c r="E99" s="31">
        <v>19670</v>
      </c>
      <c r="F99" s="29">
        <v>0</v>
      </c>
      <c r="G99" s="31">
        <v>2220</v>
      </c>
      <c r="H99" s="32">
        <v>0.25</v>
      </c>
      <c r="I99" s="30">
        <v>0.67</v>
      </c>
      <c r="J99" s="32">
        <v>0</v>
      </c>
      <c r="K99" s="30">
        <v>0.08</v>
      </c>
    </row>
    <row r="100" spans="1:11" x14ac:dyDescent="0.3">
      <c r="A100" s="16" t="s">
        <v>374</v>
      </c>
      <c r="B100" t="s">
        <v>439</v>
      </c>
      <c r="C100" s="25">
        <v>16035</v>
      </c>
      <c r="D100" s="4">
        <v>3600</v>
      </c>
      <c r="E100" s="25">
        <v>11015</v>
      </c>
      <c r="F100" s="4">
        <v>0</v>
      </c>
      <c r="G100" s="25">
        <v>1420</v>
      </c>
      <c r="H100" s="5">
        <v>0.22</v>
      </c>
      <c r="I100" s="20">
        <v>0.69</v>
      </c>
      <c r="J100" s="5">
        <v>0</v>
      </c>
      <c r="K100" s="20">
        <v>0.09</v>
      </c>
    </row>
    <row r="101" spans="1:11" x14ac:dyDescent="0.3">
      <c r="A101" s="16" t="s">
        <v>374</v>
      </c>
      <c r="B101" t="s">
        <v>440</v>
      </c>
      <c r="C101" s="25">
        <v>11185</v>
      </c>
      <c r="D101" s="4">
        <v>3185</v>
      </c>
      <c r="E101" s="25">
        <v>7335</v>
      </c>
      <c r="F101" s="4">
        <v>0</v>
      </c>
      <c r="G101" s="25">
        <v>660</v>
      </c>
      <c r="H101" s="5">
        <v>0.28000000000000003</v>
      </c>
      <c r="I101" s="20">
        <v>0.66</v>
      </c>
      <c r="J101" s="5">
        <v>0</v>
      </c>
      <c r="K101" s="20">
        <v>0.06</v>
      </c>
    </row>
    <row r="102" spans="1:11" x14ac:dyDescent="0.3">
      <c r="A102" s="16" t="s">
        <v>374</v>
      </c>
      <c r="B102" t="s">
        <v>441</v>
      </c>
      <c r="C102" s="25">
        <v>1975</v>
      </c>
      <c r="D102" s="4">
        <v>515</v>
      </c>
      <c r="E102" s="25">
        <v>1320</v>
      </c>
      <c r="F102" s="4">
        <v>0</v>
      </c>
      <c r="G102" s="25">
        <v>140</v>
      </c>
      <c r="H102" s="5">
        <v>0.26</v>
      </c>
      <c r="I102" s="20">
        <v>0.67</v>
      </c>
      <c r="J102" s="5">
        <v>0</v>
      </c>
      <c r="K102" s="20">
        <v>7.0000000000000007E-2</v>
      </c>
    </row>
    <row r="103" spans="1:11" x14ac:dyDescent="0.3">
      <c r="A103" s="28" t="s">
        <v>375</v>
      </c>
      <c r="B103" s="54" t="s">
        <v>430</v>
      </c>
      <c r="C103" s="31">
        <v>106205</v>
      </c>
      <c r="D103" s="29">
        <v>67910</v>
      </c>
      <c r="E103" s="31">
        <v>36430</v>
      </c>
      <c r="F103" s="29">
        <v>65</v>
      </c>
      <c r="G103" s="31">
        <v>1805</v>
      </c>
      <c r="H103" s="32">
        <v>0.64</v>
      </c>
      <c r="I103" s="30">
        <v>0.34</v>
      </c>
      <c r="J103" s="32">
        <v>0</v>
      </c>
      <c r="K103" s="30">
        <v>0.02</v>
      </c>
    </row>
    <row r="104" spans="1:11" x14ac:dyDescent="0.3">
      <c r="A104" s="16" t="s">
        <v>375</v>
      </c>
      <c r="B104" t="s">
        <v>431</v>
      </c>
      <c r="C104" s="25">
        <v>11435</v>
      </c>
      <c r="D104" s="4">
        <v>6115</v>
      </c>
      <c r="E104" s="25">
        <v>5160</v>
      </c>
      <c r="F104" s="4">
        <v>15</v>
      </c>
      <c r="G104" s="25">
        <v>140</v>
      </c>
      <c r="H104" s="5">
        <v>0.53</v>
      </c>
      <c r="I104" s="20">
        <v>0.45</v>
      </c>
      <c r="J104" s="5">
        <v>0</v>
      </c>
      <c r="K104" s="20">
        <v>0.01</v>
      </c>
    </row>
    <row r="105" spans="1:11" x14ac:dyDescent="0.3">
      <c r="A105" s="16" t="s">
        <v>375</v>
      </c>
      <c r="B105" t="s">
        <v>432</v>
      </c>
      <c r="C105" s="25">
        <v>46330</v>
      </c>
      <c r="D105" s="4">
        <v>23145</v>
      </c>
      <c r="E105" s="25">
        <v>22005</v>
      </c>
      <c r="F105" s="4">
        <v>15</v>
      </c>
      <c r="G105" s="25">
        <v>1165</v>
      </c>
      <c r="H105" s="5">
        <v>0.5</v>
      </c>
      <c r="I105" s="20">
        <v>0.47</v>
      </c>
      <c r="J105" s="5">
        <v>0</v>
      </c>
      <c r="K105" s="20">
        <v>0.03</v>
      </c>
    </row>
    <row r="106" spans="1:11" x14ac:dyDescent="0.3">
      <c r="A106" s="16" t="s">
        <v>375</v>
      </c>
      <c r="B106" t="s">
        <v>433</v>
      </c>
      <c r="C106" s="25">
        <v>13780</v>
      </c>
      <c r="D106" s="4">
        <v>11180</v>
      </c>
      <c r="E106" s="25">
        <v>2375</v>
      </c>
      <c r="F106" s="4">
        <v>5</v>
      </c>
      <c r="G106" s="25">
        <v>225</v>
      </c>
      <c r="H106" s="5">
        <v>0.81</v>
      </c>
      <c r="I106" s="20">
        <v>0.17</v>
      </c>
      <c r="J106" s="5">
        <v>0</v>
      </c>
      <c r="K106" s="20">
        <v>0.02</v>
      </c>
    </row>
    <row r="107" spans="1:11" x14ac:dyDescent="0.3">
      <c r="A107" s="16" t="s">
        <v>375</v>
      </c>
      <c r="B107" t="s">
        <v>434</v>
      </c>
      <c r="C107" s="25">
        <v>34660</v>
      </c>
      <c r="D107" s="4">
        <v>27465</v>
      </c>
      <c r="E107" s="25">
        <v>6890</v>
      </c>
      <c r="F107" s="4">
        <v>30</v>
      </c>
      <c r="G107" s="25">
        <v>275</v>
      </c>
      <c r="H107" s="5">
        <v>0.79</v>
      </c>
      <c r="I107" s="20">
        <v>0.2</v>
      </c>
      <c r="J107" s="5">
        <v>0</v>
      </c>
      <c r="K107" s="20">
        <v>0.01</v>
      </c>
    </row>
    <row r="108" spans="1:11" x14ac:dyDescent="0.3">
      <c r="A108" s="28" t="s">
        <v>375</v>
      </c>
      <c r="B108" s="54" t="s">
        <v>435</v>
      </c>
      <c r="C108" s="31">
        <v>13540</v>
      </c>
      <c r="D108" s="29">
        <v>5455</v>
      </c>
      <c r="E108" s="31">
        <v>7420</v>
      </c>
      <c r="F108" s="29">
        <v>15</v>
      </c>
      <c r="G108" s="31">
        <v>650</v>
      </c>
      <c r="H108" s="32">
        <v>0.4</v>
      </c>
      <c r="I108" s="30">
        <v>0.55000000000000004</v>
      </c>
      <c r="J108" s="32">
        <v>0</v>
      </c>
      <c r="K108" s="30">
        <v>0.05</v>
      </c>
    </row>
    <row r="109" spans="1:11" x14ac:dyDescent="0.3">
      <c r="A109" s="16" t="s">
        <v>375</v>
      </c>
      <c r="B109" t="s">
        <v>436</v>
      </c>
      <c r="C109" s="25">
        <v>12895</v>
      </c>
      <c r="D109" s="4">
        <v>5185</v>
      </c>
      <c r="E109" s="25">
        <v>7085</v>
      </c>
      <c r="F109" s="4">
        <v>10</v>
      </c>
      <c r="G109" s="25">
        <v>615</v>
      </c>
      <c r="H109" s="5">
        <v>0.4</v>
      </c>
      <c r="I109" s="20">
        <v>0.55000000000000004</v>
      </c>
      <c r="J109" s="5">
        <v>0</v>
      </c>
      <c r="K109" s="20">
        <v>0.05</v>
      </c>
    </row>
    <row r="110" spans="1:11" x14ac:dyDescent="0.3">
      <c r="A110" s="16" t="s">
        <v>375</v>
      </c>
      <c r="B110" t="s">
        <v>437</v>
      </c>
      <c r="C110" s="25">
        <v>645</v>
      </c>
      <c r="D110" s="4">
        <v>275</v>
      </c>
      <c r="E110" s="25">
        <v>335</v>
      </c>
      <c r="F110" s="4" t="s">
        <v>231</v>
      </c>
      <c r="G110" s="25">
        <v>35</v>
      </c>
      <c r="H110" s="5">
        <v>0.42</v>
      </c>
      <c r="I110" s="20">
        <v>0.52</v>
      </c>
      <c r="J110" s="5" t="s">
        <v>231</v>
      </c>
      <c r="K110" s="20" t="s">
        <v>231</v>
      </c>
    </row>
    <row r="111" spans="1:11" x14ac:dyDescent="0.3">
      <c r="A111" s="28" t="s">
        <v>375</v>
      </c>
      <c r="B111" s="54" t="s">
        <v>438</v>
      </c>
      <c r="C111" s="31">
        <v>76100</v>
      </c>
      <c r="D111" s="29">
        <v>29420</v>
      </c>
      <c r="E111" s="31">
        <v>45520</v>
      </c>
      <c r="F111" s="29">
        <v>65</v>
      </c>
      <c r="G111" s="31">
        <v>1095</v>
      </c>
      <c r="H111" s="32">
        <v>0.39</v>
      </c>
      <c r="I111" s="30">
        <v>0.6</v>
      </c>
      <c r="J111" s="32">
        <v>0</v>
      </c>
      <c r="K111" s="30">
        <v>0.01</v>
      </c>
    </row>
    <row r="112" spans="1:11" x14ac:dyDescent="0.3">
      <c r="A112" s="16" t="s">
        <v>375</v>
      </c>
      <c r="B112" t="s">
        <v>439</v>
      </c>
      <c r="C112" s="25">
        <v>40895</v>
      </c>
      <c r="D112" s="4">
        <v>15995</v>
      </c>
      <c r="E112" s="25">
        <v>24215</v>
      </c>
      <c r="F112" s="4">
        <v>35</v>
      </c>
      <c r="G112" s="25">
        <v>650</v>
      </c>
      <c r="H112" s="5">
        <v>0.39</v>
      </c>
      <c r="I112" s="20">
        <v>0.59</v>
      </c>
      <c r="J112" s="5">
        <v>0</v>
      </c>
      <c r="K112" s="20">
        <v>0.02</v>
      </c>
    </row>
    <row r="113" spans="1:11" x14ac:dyDescent="0.3">
      <c r="A113" s="16" t="s">
        <v>375</v>
      </c>
      <c r="B113" t="s">
        <v>440</v>
      </c>
      <c r="C113" s="25">
        <v>31435</v>
      </c>
      <c r="D113" s="4">
        <v>11800</v>
      </c>
      <c r="E113" s="25">
        <v>19235</v>
      </c>
      <c r="F113" s="4">
        <v>25</v>
      </c>
      <c r="G113" s="25">
        <v>375</v>
      </c>
      <c r="H113" s="5">
        <v>0.38</v>
      </c>
      <c r="I113" s="20">
        <v>0.61</v>
      </c>
      <c r="J113" s="5">
        <v>0</v>
      </c>
      <c r="K113" s="20">
        <v>0.01</v>
      </c>
    </row>
    <row r="114" spans="1:11" x14ac:dyDescent="0.3">
      <c r="A114" s="37" t="s">
        <v>375</v>
      </c>
      <c r="B114" t="s">
        <v>441</v>
      </c>
      <c r="C114" s="39">
        <v>3770</v>
      </c>
      <c r="D114" s="4">
        <v>1625</v>
      </c>
      <c r="E114" s="39">
        <v>2070</v>
      </c>
      <c r="F114" s="4" t="s">
        <v>231</v>
      </c>
      <c r="G114" s="39">
        <v>70</v>
      </c>
      <c r="H114" s="5">
        <v>0.43</v>
      </c>
      <c r="I114" s="38">
        <v>0.55000000000000004</v>
      </c>
      <c r="J114" s="5" t="s">
        <v>231</v>
      </c>
      <c r="K114" s="38" t="s">
        <v>231</v>
      </c>
    </row>
    <row r="115" spans="1:11" x14ac:dyDescent="0.3">
      <c r="A115" t="s">
        <v>22</v>
      </c>
      <c r="B115" t="s">
        <v>23</v>
      </c>
    </row>
    <row r="116" spans="1:11" x14ac:dyDescent="0.3">
      <c r="A116" t="s">
        <v>24</v>
      </c>
      <c r="B116" t="s">
        <v>25</v>
      </c>
    </row>
    <row r="117" spans="1:11" x14ac:dyDescent="0.3">
      <c r="A117" t="s">
        <v>26</v>
      </c>
      <c r="B117" t="s">
        <v>27</v>
      </c>
    </row>
    <row r="118" spans="1:11" x14ac:dyDescent="0.3">
      <c r="A118" t="s">
        <v>28</v>
      </c>
      <c r="B118" t="s">
        <v>29</v>
      </c>
    </row>
    <row r="119" spans="1:11" x14ac:dyDescent="0.3">
      <c r="A119" t="s">
        <v>30</v>
      </c>
      <c r="B119" t="s">
        <v>31</v>
      </c>
    </row>
    <row r="120" spans="1:11" x14ac:dyDescent="0.3">
      <c r="A120" t="s">
        <v>32</v>
      </c>
      <c r="B120" t="s">
        <v>33</v>
      </c>
    </row>
    <row r="121" spans="1:11" x14ac:dyDescent="0.3">
      <c r="A121" t="s">
        <v>34</v>
      </c>
      <c r="B121" t="s">
        <v>35</v>
      </c>
    </row>
  </sheetData>
  <conditionalFormatting sqref="H1:K1048576">
    <cfRule type="dataBar" priority="1">
      <dataBar>
        <cfvo type="num" val="0"/>
        <cfvo type="num" val="1"/>
        <color theme="7" tint="0.39997558519241921"/>
      </dataBar>
      <extLst>
        <ext xmlns:x14="http://schemas.microsoft.com/office/spreadsheetml/2009/9/main" uri="{B025F937-C7B1-47D3-B67F-A62EFF666E3E}">
          <x14:id>{C8A8B2EF-4269-4599-ABBA-CFC24A7DDB20}</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C8A8B2EF-4269-4599-ABBA-CFC24A7DDB20}">
            <x14:dataBar minLength="0" maxLength="100" gradient="0">
              <x14:cfvo type="num">
                <xm:f>0</xm:f>
              </x14:cfvo>
              <x14:cfvo type="num">
                <xm:f>1</xm:f>
              </x14:cfvo>
              <x14:negativeFillColor rgb="FFFF0000"/>
              <x14:axisColor rgb="FF000000"/>
            </x14:dataBar>
          </x14:cfRule>
          <xm:sqref>H1:K1048576</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121"/>
  <sheetViews>
    <sheetView showGridLines="0" zoomScale="85" zoomScaleNormal="85" workbookViewId="0"/>
  </sheetViews>
  <sheetFormatPr defaultColWidth="11.19921875" defaultRowHeight="15.6" x14ac:dyDescent="0.3"/>
  <cols>
    <col min="1" max="1" width="20.69921875" customWidth="1"/>
    <col min="2" max="2" width="98.59765625" customWidth="1"/>
    <col min="3" max="9" width="20.69921875" customWidth="1"/>
  </cols>
  <sheetData>
    <row r="1" spans="1:9" ht="19.8" x14ac:dyDescent="0.4">
      <c r="A1" s="2" t="s">
        <v>542</v>
      </c>
    </row>
    <row r="2" spans="1:9" x14ac:dyDescent="0.3">
      <c r="A2" t="s">
        <v>327</v>
      </c>
    </row>
    <row r="3" spans="1:9" x14ac:dyDescent="0.3">
      <c r="A3" t="s">
        <v>328</v>
      </c>
    </row>
    <row r="4" spans="1:9" x14ac:dyDescent="0.3">
      <c r="A4" t="s">
        <v>443</v>
      </c>
    </row>
    <row r="5" spans="1:9" x14ac:dyDescent="0.3">
      <c r="A5" t="s">
        <v>178</v>
      </c>
    </row>
    <row r="6" spans="1:9" x14ac:dyDescent="0.3">
      <c r="A6" s="8" t="s">
        <v>455</v>
      </c>
    </row>
    <row r="7" spans="1:9" ht="31.2" x14ac:dyDescent="0.3">
      <c r="A7" s="23" t="s">
        <v>362</v>
      </c>
      <c r="B7" s="3" t="s">
        <v>426</v>
      </c>
      <c r="C7" s="23" t="s">
        <v>427</v>
      </c>
      <c r="D7" s="3" t="s">
        <v>451</v>
      </c>
      <c r="E7" s="23" t="s">
        <v>452</v>
      </c>
      <c r="F7" s="3" t="s">
        <v>401</v>
      </c>
      <c r="G7" s="23" t="s">
        <v>453</v>
      </c>
      <c r="H7" s="3" t="s">
        <v>454</v>
      </c>
      <c r="I7" s="23" t="s">
        <v>405</v>
      </c>
    </row>
    <row r="8" spans="1:9" x14ac:dyDescent="0.3">
      <c r="A8" s="28" t="s">
        <v>373</v>
      </c>
      <c r="B8" s="54" t="s">
        <v>191</v>
      </c>
      <c r="C8" s="31">
        <v>433050</v>
      </c>
      <c r="D8" s="29">
        <v>179135</v>
      </c>
      <c r="E8" s="31">
        <v>130990</v>
      </c>
      <c r="F8" s="29">
        <v>122925</v>
      </c>
      <c r="G8" s="30">
        <v>0.41</v>
      </c>
      <c r="H8" s="32">
        <v>0.3</v>
      </c>
      <c r="I8" s="30">
        <v>0.28000000000000003</v>
      </c>
    </row>
    <row r="9" spans="1:9" x14ac:dyDescent="0.3">
      <c r="A9" s="16" t="s">
        <v>373</v>
      </c>
      <c r="B9" t="s">
        <v>248</v>
      </c>
      <c r="C9" s="25">
        <v>1230</v>
      </c>
      <c r="D9" s="4">
        <v>650</v>
      </c>
      <c r="E9" s="25">
        <v>320</v>
      </c>
      <c r="F9" s="4">
        <v>260</v>
      </c>
      <c r="G9" s="20">
        <v>0.53</v>
      </c>
      <c r="H9" s="5">
        <v>0.26</v>
      </c>
      <c r="I9" s="20">
        <v>0.21</v>
      </c>
    </row>
    <row r="10" spans="1:9" x14ac:dyDescent="0.3">
      <c r="A10" s="16" t="s">
        <v>373</v>
      </c>
      <c r="B10" t="s">
        <v>249</v>
      </c>
      <c r="C10" s="25">
        <v>15530</v>
      </c>
      <c r="D10" s="4">
        <v>9615</v>
      </c>
      <c r="E10" s="25">
        <v>3235</v>
      </c>
      <c r="F10" s="4">
        <v>2680</v>
      </c>
      <c r="G10" s="20">
        <v>0.62</v>
      </c>
      <c r="H10" s="5">
        <v>0.21</v>
      </c>
      <c r="I10" s="20">
        <v>0.17</v>
      </c>
    </row>
    <row r="11" spans="1:9" x14ac:dyDescent="0.3">
      <c r="A11" s="16" t="s">
        <v>373</v>
      </c>
      <c r="B11" t="s">
        <v>250</v>
      </c>
      <c r="C11" s="25">
        <v>1365</v>
      </c>
      <c r="D11" s="4">
        <v>565</v>
      </c>
      <c r="E11" s="25">
        <v>445</v>
      </c>
      <c r="F11" s="4">
        <v>350</v>
      </c>
      <c r="G11" s="20">
        <v>0.42</v>
      </c>
      <c r="H11" s="5">
        <v>0.33</v>
      </c>
      <c r="I11" s="20">
        <v>0.26</v>
      </c>
    </row>
    <row r="12" spans="1:9" x14ac:dyDescent="0.3">
      <c r="A12" s="16" t="s">
        <v>373</v>
      </c>
      <c r="B12" t="s">
        <v>251</v>
      </c>
      <c r="C12" s="25">
        <v>8685</v>
      </c>
      <c r="D12" s="4">
        <v>3500</v>
      </c>
      <c r="E12" s="25">
        <v>2650</v>
      </c>
      <c r="F12" s="4">
        <v>2535</v>
      </c>
      <c r="G12" s="20">
        <v>0.4</v>
      </c>
      <c r="H12" s="5">
        <v>0.3</v>
      </c>
      <c r="I12" s="20">
        <v>0.28999999999999998</v>
      </c>
    </row>
    <row r="13" spans="1:9" x14ac:dyDescent="0.3">
      <c r="A13" s="16" t="s">
        <v>373</v>
      </c>
      <c r="B13" t="s">
        <v>252</v>
      </c>
      <c r="C13" s="25">
        <v>168205</v>
      </c>
      <c r="D13" s="4">
        <v>56185</v>
      </c>
      <c r="E13" s="25">
        <v>48910</v>
      </c>
      <c r="F13" s="4">
        <v>63115</v>
      </c>
      <c r="G13" s="20">
        <v>0.33</v>
      </c>
      <c r="H13" s="5">
        <v>0.28999999999999998</v>
      </c>
      <c r="I13" s="20">
        <v>0.38</v>
      </c>
    </row>
    <row r="14" spans="1:9" x14ac:dyDescent="0.3">
      <c r="A14" s="16" t="s">
        <v>373</v>
      </c>
      <c r="B14" t="s">
        <v>253</v>
      </c>
      <c r="C14" s="25">
        <v>32620</v>
      </c>
      <c r="D14" s="4">
        <v>20865</v>
      </c>
      <c r="E14" s="25">
        <v>6370</v>
      </c>
      <c r="F14" s="4">
        <v>5380</v>
      </c>
      <c r="G14" s="20">
        <v>0.64</v>
      </c>
      <c r="H14" s="5">
        <v>0.2</v>
      </c>
      <c r="I14" s="20">
        <v>0.16</v>
      </c>
    </row>
    <row r="15" spans="1:9" x14ac:dyDescent="0.3">
      <c r="A15" s="16" t="s">
        <v>373</v>
      </c>
      <c r="B15" t="s">
        <v>254</v>
      </c>
      <c r="C15" s="25">
        <v>5350</v>
      </c>
      <c r="D15" s="4">
        <v>4505</v>
      </c>
      <c r="E15" s="25">
        <v>545</v>
      </c>
      <c r="F15" s="4">
        <v>300</v>
      </c>
      <c r="G15" s="20">
        <v>0.84</v>
      </c>
      <c r="H15" s="5">
        <v>0.1</v>
      </c>
      <c r="I15" s="20">
        <v>0.06</v>
      </c>
    </row>
    <row r="16" spans="1:9" x14ac:dyDescent="0.3">
      <c r="A16" s="16" t="s">
        <v>373</v>
      </c>
      <c r="B16" t="s">
        <v>255</v>
      </c>
      <c r="C16" s="25">
        <v>3805</v>
      </c>
      <c r="D16" s="4">
        <v>1160</v>
      </c>
      <c r="E16" s="25">
        <v>1615</v>
      </c>
      <c r="F16" s="4">
        <v>1030</v>
      </c>
      <c r="G16" s="20">
        <v>0.31</v>
      </c>
      <c r="H16" s="5">
        <v>0.42</v>
      </c>
      <c r="I16" s="20">
        <v>0.27</v>
      </c>
    </row>
    <row r="17" spans="1:9" x14ac:dyDescent="0.3">
      <c r="A17" s="16" t="s">
        <v>373</v>
      </c>
      <c r="B17" t="s">
        <v>256</v>
      </c>
      <c r="C17" s="25">
        <v>24265</v>
      </c>
      <c r="D17" s="4">
        <v>12080</v>
      </c>
      <c r="E17" s="25">
        <v>7705</v>
      </c>
      <c r="F17" s="4">
        <v>4480</v>
      </c>
      <c r="G17" s="20">
        <v>0.5</v>
      </c>
      <c r="H17" s="5">
        <v>0.32</v>
      </c>
      <c r="I17" s="20">
        <v>0.18</v>
      </c>
    </row>
    <row r="18" spans="1:9" x14ac:dyDescent="0.3">
      <c r="A18" s="16" t="s">
        <v>373</v>
      </c>
      <c r="B18" t="s">
        <v>257</v>
      </c>
      <c r="C18" s="25">
        <v>20605</v>
      </c>
      <c r="D18" s="4">
        <v>9415</v>
      </c>
      <c r="E18" s="25">
        <v>7775</v>
      </c>
      <c r="F18" s="4">
        <v>3415</v>
      </c>
      <c r="G18" s="20">
        <v>0.46</v>
      </c>
      <c r="H18" s="5">
        <v>0.38</v>
      </c>
      <c r="I18" s="20">
        <v>0.17</v>
      </c>
    </row>
    <row r="19" spans="1:9" x14ac:dyDescent="0.3">
      <c r="A19" s="16" t="s">
        <v>373</v>
      </c>
      <c r="B19" t="s">
        <v>258</v>
      </c>
      <c r="C19" s="25">
        <v>7340</v>
      </c>
      <c r="D19" s="4">
        <v>2140</v>
      </c>
      <c r="E19" s="25">
        <v>2015</v>
      </c>
      <c r="F19" s="4">
        <v>3185</v>
      </c>
      <c r="G19" s="20">
        <v>0.28999999999999998</v>
      </c>
      <c r="H19" s="5">
        <v>0.27</v>
      </c>
      <c r="I19" s="20">
        <v>0.43</v>
      </c>
    </row>
    <row r="20" spans="1:9" x14ac:dyDescent="0.3">
      <c r="A20" s="16" t="s">
        <v>373</v>
      </c>
      <c r="B20" t="s">
        <v>259</v>
      </c>
      <c r="C20" s="25">
        <v>3405</v>
      </c>
      <c r="D20" s="4">
        <v>1150</v>
      </c>
      <c r="E20" s="25">
        <v>1165</v>
      </c>
      <c r="F20" s="4">
        <v>1090</v>
      </c>
      <c r="G20" s="20">
        <v>0.34</v>
      </c>
      <c r="H20" s="5">
        <v>0.34</v>
      </c>
      <c r="I20" s="20">
        <v>0.32</v>
      </c>
    </row>
    <row r="21" spans="1:9" x14ac:dyDescent="0.3">
      <c r="A21" s="16" t="s">
        <v>373</v>
      </c>
      <c r="B21" t="s">
        <v>260</v>
      </c>
      <c r="C21" s="25">
        <v>105295</v>
      </c>
      <c r="D21" s="4">
        <v>38580</v>
      </c>
      <c r="E21" s="25">
        <v>39165</v>
      </c>
      <c r="F21" s="4">
        <v>27550</v>
      </c>
      <c r="G21" s="20">
        <v>0.37</v>
      </c>
      <c r="H21" s="5">
        <v>0.37</v>
      </c>
      <c r="I21" s="20">
        <v>0.26</v>
      </c>
    </row>
    <row r="22" spans="1:9" x14ac:dyDescent="0.3">
      <c r="A22" s="16" t="s">
        <v>373</v>
      </c>
      <c r="B22" t="s">
        <v>261</v>
      </c>
      <c r="C22" s="25">
        <v>3360</v>
      </c>
      <c r="D22" s="4">
        <v>1415</v>
      </c>
      <c r="E22" s="25">
        <v>915</v>
      </c>
      <c r="F22" s="4">
        <v>1035</v>
      </c>
      <c r="G22" s="20">
        <v>0.42</v>
      </c>
      <c r="H22" s="5">
        <v>0.27</v>
      </c>
      <c r="I22" s="20">
        <v>0.31</v>
      </c>
    </row>
    <row r="23" spans="1:9" x14ac:dyDescent="0.3">
      <c r="A23" s="16" t="s">
        <v>373</v>
      </c>
      <c r="B23" t="s">
        <v>262</v>
      </c>
      <c r="C23" s="25">
        <v>5</v>
      </c>
      <c r="D23" s="4">
        <v>5</v>
      </c>
      <c r="E23" s="25" t="s">
        <v>231</v>
      </c>
      <c r="F23" s="4">
        <v>0</v>
      </c>
      <c r="G23" s="20" t="s">
        <v>231</v>
      </c>
      <c r="H23" s="5" t="s">
        <v>231</v>
      </c>
      <c r="I23" s="20">
        <v>0</v>
      </c>
    </row>
    <row r="24" spans="1:9" x14ac:dyDescent="0.3">
      <c r="A24" s="16" t="s">
        <v>373</v>
      </c>
      <c r="B24" t="s">
        <v>263</v>
      </c>
      <c r="C24" s="25">
        <v>5985</v>
      </c>
      <c r="D24" s="4">
        <v>4110</v>
      </c>
      <c r="E24" s="25">
        <v>1200</v>
      </c>
      <c r="F24" s="4">
        <v>675</v>
      </c>
      <c r="G24" s="20">
        <v>0.69</v>
      </c>
      <c r="H24" s="5">
        <v>0.2</v>
      </c>
      <c r="I24" s="20">
        <v>0.11</v>
      </c>
    </row>
    <row r="25" spans="1:9" x14ac:dyDescent="0.3">
      <c r="A25" s="16" t="s">
        <v>373</v>
      </c>
      <c r="B25" t="s">
        <v>264</v>
      </c>
      <c r="C25" s="25">
        <v>12615</v>
      </c>
      <c r="D25" s="4">
        <v>6570</v>
      </c>
      <c r="E25" s="25">
        <v>3285</v>
      </c>
      <c r="F25" s="4">
        <v>2760</v>
      </c>
      <c r="G25" s="20">
        <v>0.52</v>
      </c>
      <c r="H25" s="5">
        <v>0.26</v>
      </c>
      <c r="I25" s="20">
        <v>0.22</v>
      </c>
    </row>
    <row r="26" spans="1:9" x14ac:dyDescent="0.3">
      <c r="A26" s="16" t="s">
        <v>373</v>
      </c>
      <c r="B26" t="s">
        <v>265</v>
      </c>
      <c r="C26" s="25">
        <v>7515</v>
      </c>
      <c r="D26" s="4">
        <v>3420</v>
      </c>
      <c r="E26" s="25">
        <v>2180</v>
      </c>
      <c r="F26" s="4">
        <v>1915</v>
      </c>
      <c r="G26" s="20">
        <v>0.45</v>
      </c>
      <c r="H26" s="5">
        <v>0.28999999999999998</v>
      </c>
      <c r="I26" s="20">
        <v>0.25</v>
      </c>
    </row>
    <row r="27" spans="1:9" x14ac:dyDescent="0.3">
      <c r="A27" s="16" t="s">
        <v>373</v>
      </c>
      <c r="B27" t="s">
        <v>266</v>
      </c>
      <c r="C27" s="25">
        <v>2240</v>
      </c>
      <c r="D27" s="4">
        <v>1525</v>
      </c>
      <c r="E27" s="25">
        <v>365</v>
      </c>
      <c r="F27" s="4">
        <v>350</v>
      </c>
      <c r="G27" s="20">
        <v>0.68</v>
      </c>
      <c r="H27" s="5">
        <v>0.16</v>
      </c>
      <c r="I27" s="20">
        <v>0.16</v>
      </c>
    </row>
    <row r="28" spans="1:9" x14ac:dyDescent="0.3">
      <c r="A28" s="16" t="s">
        <v>373</v>
      </c>
      <c r="B28" t="s">
        <v>268</v>
      </c>
      <c r="C28" s="25">
        <v>1095</v>
      </c>
      <c r="D28" s="4">
        <v>330</v>
      </c>
      <c r="E28" s="25">
        <v>350</v>
      </c>
      <c r="F28" s="4">
        <v>420</v>
      </c>
      <c r="G28" s="20">
        <v>0.3</v>
      </c>
      <c r="H28" s="5">
        <v>0.32</v>
      </c>
      <c r="I28" s="20">
        <v>0.38</v>
      </c>
    </row>
    <row r="29" spans="1:9" x14ac:dyDescent="0.3">
      <c r="A29" s="16" t="s">
        <v>373</v>
      </c>
      <c r="B29" t="s">
        <v>269</v>
      </c>
      <c r="C29" s="25">
        <v>1740</v>
      </c>
      <c r="D29" s="4">
        <v>1085</v>
      </c>
      <c r="E29" s="25">
        <v>465</v>
      </c>
      <c r="F29" s="4">
        <v>190</v>
      </c>
      <c r="G29" s="20">
        <v>0.62</v>
      </c>
      <c r="H29" s="5">
        <v>0.27</v>
      </c>
      <c r="I29" s="20">
        <v>0.11</v>
      </c>
    </row>
    <row r="30" spans="1:9" x14ac:dyDescent="0.3">
      <c r="A30" s="16" t="s">
        <v>373</v>
      </c>
      <c r="B30" t="s">
        <v>267</v>
      </c>
      <c r="C30" s="25">
        <v>795</v>
      </c>
      <c r="D30" s="4">
        <v>275</v>
      </c>
      <c r="E30" s="25">
        <v>305</v>
      </c>
      <c r="F30" s="4">
        <v>215</v>
      </c>
      <c r="G30" s="20">
        <v>0.35</v>
      </c>
      <c r="H30" s="5">
        <v>0.38</v>
      </c>
      <c r="I30" s="20">
        <v>0.27</v>
      </c>
    </row>
    <row r="31" spans="1:9" x14ac:dyDescent="0.3">
      <c r="A31" s="28" t="s">
        <v>374</v>
      </c>
      <c r="B31" s="54" t="s">
        <v>191</v>
      </c>
      <c r="C31" s="31">
        <v>145090</v>
      </c>
      <c r="D31" s="29">
        <v>39730</v>
      </c>
      <c r="E31" s="31">
        <v>47680</v>
      </c>
      <c r="F31" s="29">
        <v>57680</v>
      </c>
      <c r="G31" s="30">
        <v>0.27</v>
      </c>
      <c r="H31" s="32">
        <v>0.33</v>
      </c>
      <c r="I31" s="30">
        <v>0.4</v>
      </c>
    </row>
    <row r="32" spans="1:9" x14ac:dyDescent="0.3">
      <c r="A32" s="16" t="s">
        <v>374</v>
      </c>
      <c r="B32" t="s">
        <v>248</v>
      </c>
      <c r="C32" s="25">
        <v>255</v>
      </c>
      <c r="D32" s="4">
        <v>90</v>
      </c>
      <c r="E32" s="25">
        <v>75</v>
      </c>
      <c r="F32" s="4">
        <v>90</v>
      </c>
      <c r="G32" s="20">
        <v>0.35</v>
      </c>
      <c r="H32" s="5">
        <v>0.28999999999999998</v>
      </c>
      <c r="I32" s="20">
        <v>0.36</v>
      </c>
    </row>
    <row r="33" spans="1:9" x14ac:dyDescent="0.3">
      <c r="A33" s="16" t="s">
        <v>374</v>
      </c>
      <c r="B33" t="s">
        <v>249</v>
      </c>
      <c r="C33" s="25">
        <v>6965</v>
      </c>
      <c r="D33" s="4">
        <v>4075</v>
      </c>
      <c r="E33" s="25">
        <v>1470</v>
      </c>
      <c r="F33" s="4">
        <v>1420</v>
      </c>
      <c r="G33" s="20">
        <v>0.59</v>
      </c>
      <c r="H33" s="5">
        <v>0.21</v>
      </c>
      <c r="I33" s="20">
        <v>0.2</v>
      </c>
    </row>
    <row r="34" spans="1:9" x14ac:dyDescent="0.3">
      <c r="A34" s="16" t="s">
        <v>374</v>
      </c>
      <c r="B34" t="s">
        <v>250</v>
      </c>
      <c r="C34" s="25">
        <v>545</v>
      </c>
      <c r="D34" s="4">
        <v>145</v>
      </c>
      <c r="E34" s="25">
        <v>205</v>
      </c>
      <c r="F34" s="4">
        <v>195</v>
      </c>
      <c r="G34" s="20">
        <v>0.26</v>
      </c>
      <c r="H34" s="5">
        <v>0.38</v>
      </c>
      <c r="I34" s="20">
        <v>0.36</v>
      </c>
    </row>
    <row r="35" spans="1:9" x14ac:dyDescent="0.3">
      <c r="A35" s="16" t="s">
        <v>374</v>
      </c>
      <c r="B35" t="s">
        <v>251</v>
      </c>
      <c r="C35" s="25">
        <v>4020</v>
      </c>
      <c r="D35" s="4">
        <v>1095</v>
      </c>
      <c r="E35" s="25">
        <v>1370</v>
      </c>
      <c r="F35" s="4">
        <v>1555</v>
      </c>
      <c r="G35" s="20">
        <v>0.27</v>
      </c>
      <c r="H35" s="5">
        <v>0.34</v>
      </c>
      <c r="I35" s="20">
        <v>0.39</v>
      </c>
    </row>
    <row r="36" spans="1:9" x14ac:dyDescent="0.3">
      <c r="A36" s="16" t="s">
        <v>374</v>
      </c>
      <c r="B36" t="s">
        <v>252</v>
      </c>
      <c r="C36" s="25">
        <v>62000</v>
      </c>
      <c r="D36" s="4">
        <v>14305</v>
      </c>
      <c r="E36" s="25">
        <v>17560</v>
      </c>
      <c r="F36" s="4">
        <v>30135</v>
      </c>
      <c r="G36" s="20">
        <v>0.23</v>
      </c>
      <c r="H36" s="5">
        <v>0.28000000000000003</v>
      </c>
      <c r="I36" s="20">
        <v>0.49</v>
      </c>
    </row>
    <row r="37" spans="1:9" x14ac:dyDescent="0.3">
      <c r="A37" s="16" t="s">
        <v>374</v>
      </c>
      <c r="B37" t="s">
        <v>253</v>
      </c>
      <c r="C37" s="25">
        <v>8345</v>
      </c>
      <c r="D37" s="4">
        <v>3725</v>
      </c>
      <c r="E37" s="25">
        <v>2115</v>
      </c>
      <c r="F37" s="4">
        <v>2505</v>
      </c>
      <c r="G37" s="20">
        <v>0.45</v>
      </c>
      <c r="H37" s="5">
        <v>0.25</v>
      </c>
      <c r="I37" s="20">
        <v>0.3</v>
      </c>
    </row>
    <row r="38" spans="1:9" x14ac:dyDescent="0.3">
      <c r="A38" s="16" t="s">
        <v>374</v>
      </c>
      <c r="B38" t="s">
        <v>254</v>
      </c>
      <c r="C38" s="25">
        <v>1015</v>
      </c>
      <c r="D38" s="4">
        <v>615</v>
      </c>
      <c r="E38" s="25">
        <v>225</v>
      </c>
      <c r="F38" s="4">
        <v>175</v>
      </c>
      <c r="G38" s="20">
        <v>0.61</v>
      </c>
      <c r="H38" s="5">
        <v>0.22</v>
      </c>
      <c r="I38" s="20">
        <v>0.17</v>
      </c>
    </row>
    <row r="39" spans="1:9" x14ac:dyDescent="0.3">
      <c r="A39" s="16" t="s">
        <v>374</v>
      </c>
      <c r="B39" t="s">
        <v>255</v>
      </c>
      <c r="C39" s="25">
        <v>1340</v>
      </c>
      <c r="D39" s="4">
        <v>525</v>
      </c>
      <c r="E39" s="25">
        <v>375</v>
      </c>
      <c r="F39" s="4">
        <v>445</v>
      </c>
      <c r="G39" s="20">
        <v>0.39</v>
      </c>
      <c r="H39" s="5">
        <v>0.28000000000000003</v>
      </c>
      <c r="I39" s="20">
        <v>0.33</v>
      </c>
    </row>
    <row r="40" spans="1:9" x14ac:dyDescent="0.3">
      <c r="A40" s="16" t="s">
        <v>374</v>
      </c>
      <c r="B40" t="s">
        <v>256</v>
      </c>
      <c r="C40" s="25">
        <v>8140</v>
      </c>
      <c r="D40" s="4">
        <v>2880</v>
      </c>
      <c r="E40" s="25">
        <v>3165</v>
      </c>
      <c r="F40" s="4">
        <v>2100</v>
      </c>
      <c r="G40" s="20">
        <v>0.35</v>
      </c>
      <c r="H40" s="5">
        <v>0.39</v>
      </c>
      <c r="I40" s="20">
        <v>0.26</v>
      </c>
    </row>
    <row r="41" spans="1:9" x14ac:dyDescent="0.3">
      <c r="A41" s="16" t="s">
        <v>374</v>
      </c>
      <c r="B41" t="s">
        <v>257</v>
      </c>
      <c r="C41" s="25">
        <v>7065</v>
      </c>
      <c r="D41" s="4">
        <v>1990</v>
      </c>
      <c r="E41" s="25">
        <v>3335</v>
      </c>
      <c r="F41" s="4">
        <v>1740</v>
      </c>
      <c r="G41" s="20">
        <v>0.28000000000000003</v>
      </c>
      <c r="H41" s="5">
        <v>0.47</v>
      </c>
      <c r="I41" s="20">
        <v>0.25</v>
      </c>
    </row>
    <row r="42" spans="1:9" x14ac:dyDescent="0.3">
      <c r="A42" s="16" t="s">
        <v>374</v>
      </c>
      <c r="B42" t="s">
        <v>258</v>
      </c>
      <c r="C42" s="25">
        <v>3520</v>
      </c>
      <c r="D42" s="4">
        <v>635</v>
      </c>
      <c r="E42" s="25">
        <v>950</v>
      </c>
      <c r="F42" s="4">
        <v>1935</v>
      </c>
      <c r="G42" s="20">
        <v>0.18</v>
      </c>
      <c r="H42" s="5">
        <v>0.27</v>
      </c>
      <c r="I42" s="20">
        <v>0.55000000000000004</v>
      </c>
    </row>
    <row r="43" spans="1:9" x14ac:dyDescent="0.3">
      <c r="A43" s="16" t="s">
        <v>374</v>
      </c>
      <c r="B43" t="s">
        <v>259</v>
      </c>
      <c r="C43" s="25">
        <v>1080</v>
      </c>
      <c r="D43" s="4">
        <v>205</v>
      </c>
      <c r="E43" s="25">
        <v>365</v>
      </c>
      <c r="F43" s="4">
        <v>505</v>
      </c>
      <c r="G43" s="20">
        <v>0.19</v>
      </c>
      <c r="H43" s="5">
        <v>0.34</v>
      </c>
      <c r="I43" s="20">
        <v>0.47</v>
      </c>
    </row>
    <row r="44" spans="1:9" x14ac:dyDescent="0.3">
      <c r="A44" s="16" t="s">
        <v>374</v>
      </c>
      <c r="B44" t="s">
        <v>260</v>
      </c>
      <c r="C44" s="25">
        <v>29195</v>
      </c>
      <c r="D44" s="4">
        <v>6015</v>
      </c>
      <c r="E44" s="25">
        <v>12430</v>
      </c>
      <c r="F44" s="4">
        <v>10745</v>
      </c>
      <c r="G44" s="20">
        <v>0.21</v>
      </c>
      <c r="H44" s="5">
        <v>0.43</v>
      </c>
      <c r="I44" s="20">
        <v>0.37</v>
      </c>
    </row>
    <row r="45" spans="1:9" x14ac:dyDescent="0.3">
      <c r="A45" s="16" t="s">
        <v>374</v>
      </c>
      <c r="B45" t="s">
        <v>261</v>
      </c>
      <c r="C45" s="25">
        <v>1655</v>
      </c>
      <c r="D45" s="4">
        <v>520</v>
      </c>
      <c r="E45" s="25">
        <v>445</v>
      </c>
      <c r="F45" s="4">
        <v>690</v>
      </c>
      <c r="G45" s="20">
        <v>0.32</v>
      </c>
      <c r="H45" s="5">
        <v>0.27</v>
      </c>
      <c r="I45" s="20">
        <v>0.42</v>
      </c>
    </row>
    <row r="46" spans="1:9" x14ac:dyDescent="0.3">
      <c r="A46" s="16" t="s">
        <v>374</v>
      </c>
      <c r="B46" t="s">
        <v>263</v>
      </c>
      <c r="C46" s="25">
        <v>1075</v>
      </c>
      <c r="D46" s="4">
        <v>465</v>
      </c>
      <c r="E46" s="25">
        <v>330</v>
      </c>
      <c r="F46" s="4">
        <v>280</v>
      </c>
      <c r="G46" s="20">
        <v>0.43</v>
      </c>
      <c r="H46" s="5">
        <v>0.31</v>
      </c>
      <c r="I46" s="20">
        <v>0.26</v>
      </c>
    </row>
    <row r="47" spans="1:9" x14ac:dyDescent="0.3">
      <c r="A47" s="16" t="s">
        <v>374</v>
      </c>
      <c r="B47" t="s">
        <v>264</v>
      </c>
      <c r="C47" s="25">
        <v>5275</v>
      </c>
      <c r="D47" s="4">
        <v>1265</v>
      </c>
      <c r="E47" s="25">
        <v>2065</v>
      </c>
      <c r="F47" s="4">
        <v>1950</v>
      </c>
      <c r="G47" s="20">
        <v>0.24</v>
      </c>
      <c r="H47" s="5">
        <v>0.39</v>
      </c>
      <c r="I47" s="20">
        <v>0.37</v>
      </c>
    </row>
    <row r="48" spans="1:9" x14ac:dyDescent="0.3">
      <c r="A48" s="16" t="s">
        <v>374</v>
      </c>
      <c r="B48" t="s">
        <v>265</v>
      </c>
      <c r="C48" s="25">
        <v>2780</v>
      </c>
      <c r="D48" s="4">
        <v>845</v>
      </c>
      <c r="E48" s="25">
        <v>960</v>
      </c>
      <c r="F48" s="4">
        <v>975</v>
      </c>
      <c r="G48" s="20">
        <v>0.3</v>
      </c>
      <c r="H48" s="5">
        <v>0.35</v>
      </c>
      <c r="I48" s="20">
        <v>0.35</v>
      </c>
    </row>
    <row r="49" spans="1:9" x14ac:dyDescent="0.3">
      <c r="A49" s="16" t="s">
        <v>374</v>
      </c>
      <c r="B49" t="s">
        <v>266</v>
      </c>
      <c r="C49" s="25">
        <v>390</v>
      </c>
      <c r="D49" s="4">
        <v>215</v>
      </c>
      <c r="E49" s="25">
        <v>80</v>
      </c>
      <c r="F49" s="4">
        <v>95</v>
      </c>
      <c r="G49" s="20">
        <v>0.56000000000000005</v>
      </c>
      <c r="H49" s="5">
        <v>0.2</v>
      </c>
      <c r="I49" s="20">
        <v>0.24</v>
      </c>
    </row>
    <row r="50" spans="1:9" x14ac:dyDescent="0.3">
      <c r="A50" s="16" t="s">
        <v>374</v>
      </c>
      <c r="B50" t="s">
        <v>268</v>
      </c>
      <c r="C50" s="25">
        <v>10</v>
      </c>
      <c r="D50" s="4">
        <v>5</v>
      </c>
      <c r="E50" s="25" t="s">
        <v>231</v>
      </c>
      <c r="F50" s="4">
        <v>0</v>
      </c>
      <c r="G50" s="20" t="s">
        <v>231</v>
      </c>
      <c r="H50" s="5" t="s">
        <v>231</v>
      </c>
      <c r="I50" s="20">
        <v>0</v>
      </c>
    </row>
    <row r="51" spans="1:9" x14ac:dyDescent="0.3">
      <c r="A51" s="16" t="s">
        <v>374</v>
      </c>
      <c r="B51" t="s">
        <v>269</v>
      </c>
      <c r="C51" s="25">
        <v>95</v>
      </c>
      <c r="D51" s="4">
        <v>45</v>
      </c>
      <c r="E51" s="25">
        <v>30</v>
      </c>
      <c r="F51" s="4">
        <v>25</v>
      </c>
      <c r="G51" s="20">
        <v>0.44</v>
      </c>
      <c r="H51" s="5">
        <v>0.32</v>
      </c>
      <c r="I51" s="20">
        <v>0.24</v>
      </c>
    </row>
    <row r="52" spans="1:9" x14ac:dyDescent="0.3">
      <c r="A52" s="16" t="s">
        <v>374</v>
      </c>
      <c r="B52" t="s">
        <v>267</v>
      </c>
      <c r="C52" s="25">
        <v>335</v>
      </c>
      <c r="D52" s="4">
        <v>75</v>
      </c>
      <c r="E52" s="25">
        <v>140</v>
      </c>
      <c r="F52" s="4">
        <v>120</v>
      </c>
      <c r="G52" s="20">
        <v>0.22</v>
      </c>
      <c r="H52" s="5">
        <v>0.42</v>
      </c>
      <c r="I52" s="20">
        <v>0.36</v>
      </c>
    </row>
    <row r="53" spans="1:9" x14ac:dyDescent="0.3">
      <c r="A53" s="28" t="s">
        <v>375</v>
      </c>
      <c r="B53" s="54" t="s">
        <v>191</v>
      </c>
      <c r="C53" s="31">
        <v>287960</v>
      </c>
      <c r="D53" s="29">
        <v>139405</v>
      </c>
      <c r="E53" s="31">
        <v>83310</v>
      </c>
      <c r="F53" s="29">
        <v>65245</v>
      </c>
      <c r="G53" s="30">
        <v>0.48</v>
      </c>
      <c r="H53" s="32">
        <v>0.28999999999999998</v>
      </c>
      <c r="I53" s="30">
        <v>0.23</v>
      </c>
    </row>
    <row r="54" spans="1:9" x14ac:dyDescent="0.3">
      <c r="A54" s="16" t="s">
        <v>375</v>
      </c>
      <c r="B54" t="s">
        <v>248</v>
      </c>
      <c r="C54" s="25">
        <v>975</v>
      </c>
      <c r="D54" s="4">
        <v>560</v>
      </c>
      <c r="E54" s="25">
        <v>250</v>
      </c>
      <c r="F54" s="4">
        <v>165</v>
      </c>
      <c r="G54" s="20">
        <v>0.57999999999999996</v>
      </c>
      <c r="H54" s="5">
        <v>0.25</v>
      </c>
      <c r="I54" s="20">
        <v>0.17</v>
      </c>
    </row>
    <row r="55" spans="1:9" x14ac:dyDescent="0.3">
      <c r="A55" s="16" t="s">
        <v>375</v>
      </c>
      <c r="B55" t="s">
        <v>249</v>
      </c>
      <c r="C55" s="25">
        <v>8565</v>
      </c>
      <c r="D55" s="4">
        <v>5540</v>
      </c>
      <c r="E55" s="25">
        <v>1765</v>
      </c>
      <c r="F55" s="4">
        <v>1260</v>
      </c>
      <c r="G55" s="20">
        <v>0.65</v>
      </c>
      <c r="H55" s="5">
        <v>0.21</v>
      </c>
      <c r="I55" s="20">
        <v>0.15</v>
      </c>
    </row>
    <row r="56" spans="1:9" x14ac:dyDescent="0.3">
      <c r="A56" s="16" t="s">
        <v>375</v>
      </c>
      <c r="B56" t="s">
        <v>250</v>
      </c>
      <c r="C56" s="25">
        <v>820</v>
      </c>
      <c r="D56" s="4">
        <v>420</v>
      </c>
      <c r="E56" s="25">
        <v>240</v>
      </c>
      <c r="F56" s="4">
        <v>155</v>
      </c>
      <c r="G56" s="20">
        <v>0.52</v>
      </c>
      <c r="H56" s="5">
        <v>0.28999999999999998</v>
      </c>
      <c r="I56" s="20">
        <v>0.19</v>
      </c>
    </row>
    <row r="57" spans="1:9" x14ac:dyDescent="0.3">
      <c r="A57" s="16" t="s">
        <v>375</v>
      </c>
      <c r="B57" t="s">
        <v>251</v>
      </c>
      <c r="C57" s="25">
        <v>4665</v>
      </c>
      <c r="D57" s="4">
        <v>2405</v>
      </c>
      <c r="E57" s="25">
        <v>1280</v>
      </c>
      <c r="F57" s="4">
        <v>980</v>
      </c>
      <c r="G57" s="20">
        <v>0.52</v>
      </c>
      <c r="H57" s="5">
        <v>0.27</v>
      </c>
      <c r="I57" s="20">
        <v>0.21</v>
      </c>
    </row>
    <row r="58" spans="1:9" x14ac:dyDescent="0.3">
      <c r="A58" s="16" t="s">
        <v>375</v>
      </c>
      <c r="B58" t="s">
        <v>252</v>
      </c>
      <c r="C58" s="25">
        <v>106205</v>
      </c>
      <c r="D58" s="4">
        <v>41880</v>
      </c>
      <c r="E58" s="25">
        <v>31345</v>
      </c>
      <c r="F58" s="4">
        <v>32980</v>
      </c>
      <c r="G58" s="20">
        <v>0.39</v>
      </c>
      <c r="H58" s="5">
        <v>0.3</v>
      </c>
      <c r="I58" s="20">
        <v>0.31</v>
      </c>
    </row>
    <row r="59" spans="1:9" x14ac:dyDescent="0.3">
      <c r="A59" s="16" t="s">
        <v>375</v>
      </c>
      <c r="B59" t="s">
        <v>253</v>
      </c>
      <c r="C59" s="25">
        <v>24275</v>
      </c>
      <c r="D59" s="4">
        <v>17140</v>
      </c>
      <c r="E59" s="25">
        <v>4255</v>
      </c>
      <c r="F59" s="4">
        <v>2880</v>
      </c>
      <c r="G59" s="20">
        <v>0.71</v>
      </c>
      <c r="H59" s="5">
        <v>0.18</v>
      </c>
      <c r="I59" s="20">
        <v>0.12</v>
      </c>
    </row>
    <row r="60" spans="1:9" x14ac:dyDescent="0.3">
      <c r="A60" s="16" t="s">
        <v>375</v>
      </c>
      <c r="B60" t="s">
        <v>254</v>
      </c>
      <c r="C60" s="25">
        <v>4340</v>
      </c>
      <c r="D60" s="4">
        <v>3890</v>
      </c>
      <c r="E60" s="25">
        <v>325</v>
      </c>
      <c r="F60" s="4">
        <v>130</v>
      </c>
      <c r="G60" s="20">
        <v>0.9</v>
      </c>
      <c r="H60" s="5">
        <v>7.0000000000000007E-2</v>
      </c>
      <c r="I60" s="20">
        <v>0.03</v>
      </c>
    </row>
    <row r="61" spans="1:9" x14ac:dyDescent="0.3">
      <c r="A61" s="16" t="s">
        <v>375</v>
      </c>
      <c r="B61" t="s">
        <v>255</v>
      </c>
      <c r="C61" s="25">
        <v>2465</v>
      </c>
      <c r="D61" s="4">
        <v>635</v>
      </c>
      <c r="E61" s="25">
        <v>1240</v>
      </c>
      <c r="F61" s="4">
        <v>585</v>
      </c>
      <c r="G61" s="20">
        <v>0.26</v>
      </c>
      <c r="H61" s="5">
        <v>0.5</v>
      </c>
      <c r="I61" s="20">
        <v>0.24</v>
      </c>
    </row>
    <row r="62" spans="1:9" x14ac:dyDescent="0.3">
      <c r="A62" s="16" t="s">
        <v>375</v>
      </c>
      <c r="B62" t="s">
        <v>256</v>
      </c>
      <c r="C62" s="25">
        <v>16125</v>
      </c>
      <c r="D62" s="4">
        <v>9200</v>
      </c>
      <c r="E62" s="25">
        <v>4540</v>
      </c>
      <c r="F62" s="4">
        <v>2380</v>
      </c>
      <c r="G62" s="20">
        <v>0.56999999999999995</v>
      </c>
      <c r="H62" s="5">
        <v>0.28000000000000003</v>
      </c>
      <c r="I62" s="20">
        <v>0.15</v>
      </c>
    </row>
    <row r="63" spans="1:9" x14ac:dyDescent="0.3">
      <c r="A63" s="16" t="s">
        <v>375</v>
      </c>
      <c r="B63" t="s">
        <v>257</v>
      </c>
      <c r="C63" s="25">
        <v>13540</v>
      </c>
      <c r="D63" s="4">
        <v>7425</v>
      </c>
      <c r="E63" s="25">
        <v>4440</v>
      </c>
      <c r="F63" s="4">
        <v>1675</v>
      </c>
      <c r="G63" s="20">
        <v>0.55000000000000004</v>
      </c>
      <c r="H63" s="5">
        <v>0.33</v>
      </c>
      <c r="I63" s="20">
        <v>0.12</v>
      </c>
    </row>
    <row r="64" spans="1:9" x14ac:dyDescent="0.3">
      <c r="A64" s="16" t="s">
        <v>375</v>
      </c>
      <c r="B64" t="s">
        <v>258</v>
      </c>
      <c r="C64" s="25">
        <v>3815</v>
      </c>
      <c r="D64" s="4">
        <v>1500</v>
      </c>
      <c r="E64" s="25">
        <v>1065</v>
      </c>
      <c r="F64" s="4">
        <v>1245</v>
      </c>
      <c r="G64" s="20">
        <v>0.39</v>
      </c>
      <c r="H64" s="5">
        <v>0.28000000000000003</v>
      </c>
      <c r="I64" s="20">
        <v>0.33</v>
      </c>
    </row>
    <row r="65" spans="1:9" x14ac:dyDescent="0.3">
      <c r="A65" s="16" t="s">
        <v>375</v>
      </c>
      <c r="B65" t="s">
        <v>259</v>
      </c>
      <c r="C65" s="25">
        <v>2325</v>
      </c>
      <c r="D65" s="4">
        <v>945</v>
      </c>
      <c r="E65" s="25">
        <v>800</v>
      </c>
      <c r="F65" s="4">
        <v>580</v>
      </c>
      <c r="G65" s="20">
        <v>0.41</v>
      </c>
      <c r="H65" s="5">
        <v>0.34</v>
      </c>
      <c r="I65" s="20">
        <v>0.25</v>
      </c>
    </row>
    <row r="66" spans="1:9" x14ac:dyDescent="0.3">
      <c r="A66" s="16" t="s">
        <v>375</v>
      </c>
      <c r="B66" t="s">
        <v>260</v>
      </c>
      <c r="C66" s="25">
        <v>76100</v>
      </c>
      <c r="D66" s="4">
        <v>32560</v>
      </c>
      <c r="E66" s="25">
        <v>26735</v>
      </c>
      <c r="F66" s="4">
        <v>16805</v>
      </c>
      <c r="G66" s="20">
        <v>0.43</v>
      </c>
      <c r="H66" s="5">
        <v>0.35</v>
      </c>
      <c r="I66" s="20">
        <v>0.22</v>
      </c>
    </row>
    <row r="67" spans="1:9" x14ac:dyDescent="0.3">
      <c r="A67" s="16" t="s">
        <v>375</v>
      </c>
      <c r="B67" t="s">
        <v>261</v>
      </c>
      <c r="C67" s="25">
        <v>1705</v>
      </c>
      <c r="D67" s="4">
        <v>890</v>
      </c>
      <c r="E67" s="25">
        <v>470</v>
      </c>
      <c r="F67" s="4">
        <v>345</v>
      </c>
      <c r="G67" s="20">
        <v>0.52</v>
      </c>
      <c r="H67" s="5">
        <v>0.28000000000000003</v>
      </c>
      <c r="I67" s="20">
        <v>0.2</v>
      </c>
    </row>
    <row r="68" spans="1:9" x14ac:dyDescent="0.3">
      <c r="A68" s="16" t="s">
        <v>375</v>
      </c>
      <c r="B68" t="s">
        <v>262</v>
      </c>
      <c r="C68" s="25">
        <v>5</v>
      </c>
      <c r="D68" s="4">
        <v>5</v>
      </c>
      <c r="E68" s="25" t="s">
        <v>231</v>
      </c>
      <c r="F68" s="4">
        <v>0</v>
      </c>
      <c r="G68" s="20" t="s">
        <v>231</v>
      </c>
      <c r="H68" s="5" t="s">
        <v>231</v>
      </c>
      <c r="I68" s="20">
        <v>0</v>
      </c>
    </row>
    <row r="69" spans="1:9" x14ac:dyDescent="0.3">
      <c r="A69" s="16" t="s">
        <v>375</v>
      </c>
      <c r="B69" t="s">
        <v>263</v>
      </c>
      <c r="C69" s="25">
        <v>4910</v>
      </c>
      <c r="D69" s="4">
        <v>3645</v>
      </c>
      <c r="E69" s="25">
        <v>870</v>
      </c>
      <c r="F69" s="4">
        <v>395</v>
      </c>
      <c r="G69" s="20">
        <v>0.74</v>
      </c>
      <c r="H69" s="5">
        <v>0.18</v>
      </c>
      <c r="I69" s="20">
        <v>0.08</v>
      </c>
    </row>
    <row r="70" spans="1:9" x14ac:dyDescent="0.3">
      <c r="A70" s="16" t="s">
        <v>375</v>
      </c>
      <c r="B70" t="s">
        <v>264</v>
      </c>
      <c r="C70" s="25">
        <v>7340</v>
      </c>
      <c r="D70" s="4">
        <v>5305</v>
      </c>
      <c r="E70" s="25">
        <v>1220</v>
      </c>
      <c r="F70" s="4">
        <v>810</v>
      </c>
      <c r="G70" s="20">
        <v>0.72</v>
      </c>
      <c r="H70" s="5">
        <v>0.17</v>
      </c>
      <c r="I70" s="20">
        <v>0.11</v>
      </c>
    </row>
    <row r="71" spans="1:9" x14ac:dyDescent="0.3">
      <c r="A71" s="16" t="s">
        <v>375</v>
      </c>
      <c r="B71" t="s">
        <v>265</v>
      </c>
      <c r="C71" s="25">
        <v>4735</v>
      </c>
      <c r="D71" s="4">
        <v>2575</v>
      </c>
      <c r="E71" s="25">
        <v>1225</v>
      </c>
      <c r="F71" s="4">
        <v>940</v>
      </c>
      <c r="G71" s="20">
        <v>0.54</v>
      </c>
      <c r="H71" s="5">
        <v>0.26</v>
      </c>
      <c r="I71" s="20">
        <v>0.2</v>
      </c>
    </row>
    <row r="72" spans="1:9" x14ac:dyDescent="0.3">
      <c r="A72" s="16" t="s">
        <v>375</v>
      </c>
      <c r="B72" t="s">
        <v>266</v>
      </c>
      <c r="C72" s="25">
        <v>1855</v>
      </c>
      <c r="D72" s="4">
        <v>1310</v>
      </c>
      <c r="E72" s="25">
        <v>285</v>
      </c>
      <c r="F72" s="4">
        <v>255</v>
      </c>
      <c r="G72" s="20">
        <v>0.71</v>
      </c>
      <c r="H72" s="5">
        <v>0.15</v>
      </c>
      <c r="I72" s="20">
        <v>0.14000000000000001</v>
      </c>
    </row>
    <row r="73" spans="1:9" x14ac:dyDescent="0.3">
      <c r="A73" s="16" t="s">
        <v>375</v>
      </c>
      <c r="B73" t="s">
        <v>268</v>
      </c>
      <c r="C73" s="25">
        <v>1090</v>
      </c>
      <c r="D73" s="4">
        <v>320</v>
      </c>
      <c r="E73" s="25">
        <v>350</v>
      </c>
      <c r="F73" s="4">
        <v>420</v>
      </c>
      <c r="G73" s="20">
        <v>0.3</v>
      </c>
      <c r="H73" s="5">
        <v>0.32</v>
      </c>
      <c r="I73" s="20">
        <v>0.39</v>
      </c>
    </row>
    <row r="74" spans="1:9" x14ac:dyDescent="0.3">
      <c r="A74" s="16" t="s">
        <v>375</v>
      </c>
      <c r="B74" t="s">
        <v>269</v>
      </c>
      <c r="C74" s="25">
        <v>1645</v>
      </c>
      <c r="D74" s="4">
        <v>1045</v>
      </c>
      <c r="E74" s="25">
        <v>435</v>
      </c>
      <c r="F74" s="4">
        <v>165</v>
      </c>
      <c r="G74" s="20">
        <v>0.63</v>
      </c>
      <c r="H74" s="5">
        <v>0.26</v>
      </c>
      <c r="I74" s="20">
        <v>0.1</v>
      </c>
    </row>
    <row r="75" spans="1:9" x14ac:dyDescent="0.3">
      <c r="A75" s="37" t="s">
        <v>375</v>
      </c>
      <c r="B75" t="s">
        <v>267</v>
      </c>
      <c r="C75" s="39">
        <v>455</v>
      </c>
      <c r="D75" s="4">
        <v>200</v>
      </c>
      <c r="E75" s="39">
        <v>165</v>
      </c>
      <c r="F75" s="4">
        <v>95</v>
      </c>
      <c r="G75" s="38">
        <v>0.44</v>
      </c>
      <c r="H75" s="5">
        <v>0.36</v>
      </c>
      <c r="I75" s="38">
        <v>0.2</v>
      </c>
    </row>
    <row r="77" spans="1:9" x14ac:dyDescent="0.3">
      <c r="A77" s="8" t="s">
        <v>456</v>
      </c>
    </row>
    <row r="78" spans="1:9" ht="31.2" x14ac:dyDescent="0.3">
      <c r="A78" s="14" t="s">
        <v>362</v>
      </c>
      <c r="B78" s="3" t="s">
        <v>426</v>
      </c>
      <c r="C78" s="23" t="s">
        <v>427</v>
      </c>
      <c r="D78" s="3" t="s">
        <v>451</v>
      </c>
      <c r="E78" s="23" t="s">
        <v>452</v>
      </c>
      <c r="F78" s="3" t="s">
        <v>401</v>
      </c>
      <c r="G78" s="23" t="s">
        <v>453</v>
      </c>
      <c r="H78" s="3" t="s">
        <v>454</v>
      </c>
      <c r="I78" s="23" t="s">
        <v>405</v>
      </c>
    </row>
    <row r="79" spans="1:9" x14ac:dyDescent="0.3">
      <c r="A79" s="28" t="s">
        <v>373</v>
      </c>
      <c r="B79" s="54" t="s">
        <v>430</v>
      </c>
      <c r="C79" s="31">
        <v>168205</v>
      </c>
      <c r="D79" s="29">
        <v>56185</v>
      </c>
      <c r="E79" s="31">
        <v>48910</v>
      </c>
      <c r="F79" s="29">
        <v>63115</v>
      </c>
      <c r="G79" s="30">
        <v>0.33</v>
      </c>
      <c r="H79" s="32">
        <v>0.28999999999999998</v>
      </c>
      <c r="I79" s="30">
        <v>0.38</v>
      </c>
    </row>
    <row r="80" spans="1:9" x14ac:dyDescent="0.3">
      <c r="A80" s="16" t="s">
        <v>373</v>
      </c>
      <c r="B80" t="s">
        <v>431</v>
      </c>
      <c r="C80" s="25">
        <v>24740</v>
      </c>
      <c r="D80" s="4">
        <v>6100</v>
      </c>
      <c r="E80" s="25">
        <v>6455</v>
      </c>
      <c r="F80" s="4">
        <v>12185</v>
      </c>
      <c r="G80" s="20">
        <v>0.25</v>
      </c>
      <c r="H80" s="5">
        <v>0.26</v>
      </c>
      <c r="I80" s="20">
        <v>0.49</v>
      </c>
    </row>
    <row r="81" spans="1:9" x14ac:dyDescent="0.3">
      <c r="A81" s="16" t="s">
        <v>373</v>
      </c>
      <c r="B81" t="s">
        <v>432</v>
      </c>
      <c r="C81" s="25">
        <v>72885</v>
      </c>
      <c r="D81" s="4">
        <v>19310</v>
      </c>
      <c r="E81" s="25">
        <v>21670</v>
      </c>
      <c r="F81" s="4">
        <v>31905</v>
      </c>
      <c r="G81" s="20">
        <v>0.26</v>
      </c>
      <c r="H81" s="5">
        <v>0.3</v>
      </c>
      <c r="I81" s="20">
        <v>0.44</v>
      </c>
    </row>
    <row r="82" spans="1:9" x14ac:dyDescent="0.3">
      <c r="A82" s="16" t="s">
        <v>373</v>
      </c>
      <c r="B82" t="s">
        <v>433</v>
      </c>
      <c r="C82" s="25">
        <v>23620</v>
      </c>
      <c r="D82" s="4">
        <v>9505</v>
      </c>
      <c r="E82" s="25">
        <v>8820</v>
      </c>
      <c r="F82" s="4">
        <v>5295</v>
      </c>
      <c r="G82" s="20">
        <v>0.4</v>
      </c>
      <c r="H82" s="5">
        <v>0.37</v>
      </c>
      <c r="I82" s="20">
        <v>0.22</v>
      </c>
    </row>
    <row r="83" spans="1:9" x14ac:dyDescent="0.3">
      <c r="A83" s="16" t="s">
        <v>373</v>
      </c>
      <c r="B83" t="s">
        <v>434</v>
      </c>
      <c r="C83" s="25">
        <v>46960</v>
      </c>
      <c r="D83" s="4">
        <v>21265</v>
      </c>
      <c r="E83" s="25">
        <v>11965</v>
      </c>
      <c r="F83" s="4">
        <v>13730</v>
      </c>
      <c r="G83" s="20">
        <v>0.45</v>
      </c>
      <c r="H83" s="5">
        <v>0.25</v>
      </c>
      <c r="I83" s="20">
        <v>0.28999999999999998</v>
      </c>
    </row>
    <row r="84" spans="1:9" x14ac:dyDescent="0.3">
      <c r="A84" s="28" t="s">
        <v>373</v>
      </c>
      <c r="B84" s="54" t="s">
        <v>435</v>
      </c>
      <c r="C84" s="31">
        <v>20605</v>
      </c>
      <c r="D84" s="29">
        <v>9415</v>
      </c>
      <c r="E84" s="31">
        <v>7775</v>
      </c>
      <c r="F84" s="29">
        <v>3415</v>
      </c>
      <c r="G84" s="30">
        <v>0.46</v>
      </c>
      <c r="H84" s="32">
        <v>0.38</v>
      </c>
      <c r="I84" s="30">
        <v>0.17</v>
      </c>
    </row>
    <row r="85" spans="1:9" x14ac:dyDescent="0.3">
      <c r="A85" s="16" t="s">
        <v>373</v>
      </c>
      <c r="B85" t="s">
        <v>436</v>
      </c>
      <c r="C85" s="25">
        <v>19610</v>
      </c>
      <c r="D85" s="4">
        <v>8895</v>
      </c>
      <c r="E85" s="25">
        <v>7445</v>
      </c>
      <c r="F85" s="4">
        <v>3275</v>
      </c>
      <c r="G85" s="20">
        <v>0.45</v>
      </c>
      <c r="H85" s="5">
        <v>0.38</v>
      </c>
      <c r="I85" s="20">
        <v>0.17</v>
      </c>
    </row>
    <row r="86" spans="1:9" x14ac:dyDescent="0.3">
      <c r="A86" s="16" t="s">
        <v>373</v>
      </c>
      <c r="B86" t="s">
        <v>437</v>
      </c>
      <c r="C86" s="25">
        <v>995</v>
      </c>
      <c r="D86" s="4">
        <v>520</v>
      </c>
      <c r="E86" s="25">
        <v>330</v>
      </c>
      <c r="F86" s="4">
        <v>140</v>
      </c>
      <c r="G86" s="20">
        <v>0.53</v>
      </c>
      <c r="H86" s="5">
        <v>0.33</v>
      </c>
      <c r="I86" s="20">
        <v>0.14000000000000001</v>
      </c>
    </row>
    <row r="87" spans="1:9" x14ac:dyDescent="0.3">
      <c r="A87" s="28" t="s">
        <v>373</v>
      </c>
      <c r="B87" s="54" t="s">
        <v>438</v>
      </c>
      <c r="C87" s="31">
        <v>105295</v>
      </c>
      <c r="D87" s="29">
        <v>38580</v>
      </c>
      <c r="E87" s="31">
        <v>39165</v>
      </c>
      <c r="F87" s="29">
        <v>27550</v>
      </c>
      <c r="G87" s="30">
        <v>0.37</v>
      </c>
      <c r="H87" s="32">
        <v>0.37</v>
      </c>
      <c r="I87" s="30">
        <v>0.26</v>
      </c>
    </row>
    <row r="88" spans="1:9" x14ac:dyDescent="0.3">
      <c r="A88" s="16" t="s">
        <v>373</v>
      </c>
      <c r="B88" t="s">
        <v>439</v>
      </c>
      <c r="C88" s="25">
        <v>56930</v>
      </c>
      <c r="D88" s="4">
        <v>20230</v>
      </c>
      <c r="E88" s="25">
        <v>21955</v>
      </c>
      <c r="F88" s="4">
        <v>14745</v>
      </c>
      <c r="G88" s="20">
        <v>0.36</v>
      </c>
      <c r="H88" s="5">
        <v>0.39</v>
      </c>
      <c r="I88" s="20">
        <v>0.26</v>
      </c>
    </row>
    <row r="89" spans="1:9" x14ac:dyDescent="0.3">
      <c r="A89" s="16" t="s">
        <v>373</v>
      </c>
      <c r="B89" t="s">
        <v>440</v>
      </c>
      <c r="C89" s="25">
        <v>42620</v>
      </c>
      <c r="D89" s="4">
        <v>16165</v>
      </c>
      <c r="E89" s="25">
        <v>15125</v>
      </c>
      <c r="F89" s="4">
        <v>11330</v>
      </c>
      <c r="G89" s="20">
        <v>0.38</v>
      </c>
      <c r="H89" s="5">
        <v>0.35</v>
      </c>
      <c r="I89" s="20">
        <v>0.27</v>
      </c>
    </row>
    <row r="90" spans="1:9" x14ac:dyDescent="0.3">
      <c r="A90" s="16" t="s">
        <v>373</v>
      </c>
      <c r="B90" t="s">
        <v>441</v>
      </c>
      <c r="C90" s="25">
        <v>5745</v>
      </c>
      <c r="D90" s="4">
        <v>2180</v>
      </c>
      <c r="E90" s="25">
        <v>2085</v>
      </c>
      <c r="F90" s="4">
        <v>1475</v>
      </c>
      <c r="G90" s="20">
        <v>0.38</v>
      </c>
      <c r="H90" s="5">
        <v>0.36</v>
      </c>
      <c r="I90" s="20">
        <v>0.26</v>
      </c>
    </row>
    <row r="91" spans="1:9" x14ac:dyDescent="0.3">
      <c r="A91" s="28" t="s">
        <v>374</v>
      </c>
      <c r="B91" s="54" t="s">
        <v>430</v>
      </c>
      <c r="C91" s="31">
        <v>62000</v>
      </c>
      <c r="D91" s="29">
        <v>14305</v>
      </c>
      <c r="E91" s="31">
        <v>17560</v>
      </c>
      <c r="F91" s="29">
        <v>30135</v>
      </c>
      <c r="G91" s="30">
        <v>0.23</v>
      </c>
      <c r="H91" s="32">
        <v>0.28000000000000003</v>
      </c>
      <c r="I91" s="30">
        <v>0.49</v>
      </c>
    </row>
    <row r="92" spans="1:9" x14ac:dyDescent="0.3">
      <c r="A92" s="16" t="s">
        <v>374</v>
      </c>
      <c r="B92" t="s">
        <v>431</v>
      </c>
      <c r="C92" s="25">
        <v>13305</v>
      </c>
      <c r="D92" s="4">
        <v>2620</v>
      </c>
      <c r="E92" s="25">
        <v>3340</v>
      </c>
      <c r="F92" s="4">
        <v>7345</v>
      </c>
      <c r="G92" s="20">
        <v>0.2</v>
      </c>
      <c r="H92" s="5">
        <v>0.25</v>
      </c>
      <c r="I92" s="20">
        <v>0.55000000000000004</v>
      </c>
    </row>
    <row r="93" spans="1:9" x14ac:dyDescent="0.3">
      <c r="A93" s="16" t="s">
        <v>374</v>
      </c>
      <c r="B93" t="s">
        <v>432</v>
      </c>
      <c r="C93" s="25">
        <v>26555</v>
      </c>
      <c r="D93" s="4">
        <v>5560</v>
      </c>
      <c r="E93" s="25">
        <v>7345</v>
      </c>
      <c r="F93" s="4">
        <v>13655</v>
      </c>
      <c r="G93" s="20">
        <v>0.21</v>
      </c>
      <c r="H93" s="5">
        <v>0.28000000000000003</v>
      </c>
      <c r="I93" s="20">
        <v>0.51</v>
      </c>
    </row>
    <row r="94" spans="1:9" x14ac:dyDescent="0.3">
      <c r="A94" s="16" t="s">
        <v>374</v>
      </c>
      <c r="B94" t="s">
        <v>433</v>
      </c>
      <c r="C94" s="25">
        <v>9835</v>
      </c>
      <c r="D94" s="4">
        <v>3195</v>
      </c>
      <c r="E94" s="25">
        <v>3600</v>
      </c>
      <c r="F94" s="4">
        <v>3040</v>
      </c>
      <c r="G94" s="20">
        <v>0.32</v>
      </c>
      <c r="H94" s="5">
        <v>0.37</v>
      </c>
      <c r="I94" s="20">
        <v>0.31</v>
      </c>
    </row>
    <row r="95" spans="1:9" x14ac:dyDescent="0.3">
      <c r="A95" s="16" t="s">
        <v>374</v>
      </c>
      <c r="B95" t="s">
        <v>434</v>
      </c>
      <c r="C95" s="25">
        <v>12300</v>
      </c>
      <c r="D95" s="4">
        <v>2930</v>
      </c>
      <c r="E95" s="25">
        <v>3275</v>
      </c>
      <c r="F95" s="4">
        <v>6095</v>
      </c>
      <c r="G95" s="20">
        <v>0.24</v>
      </c>
      <c r="H95" s="5">
        <v>0.27</v>
      </c>
      <c r="I95" s="20">
        <v>0.5</v>
      </c>
    </row>
    <row r="96" spans="1:9" x14ac:dyDescent="0.3">
      <c r="A96" s="28" t="s">
        <v>374</v>
      </c>
      <c r="B96" s="54" t="s">
        <v>435</v>
      </c>
      <c r="C96" s="31">
        <v>7065</v>
      </c>
      <c r="D96" s="29">
        <v>1990</v>
      </c>
      <c r="E96" s="31">
        <v>3335</v>
      </c>
      <c r="F96" s="29">
        <v>1740</v>
      </c>
      <c r="G96" s="30">
        <v>0.28000000000000003</v>
      </c>
      <c r="H96" s="32">
        <v>0.47</v>
      </c>
      <c r="I96" s="30">
        <v>0.25</v>
      </c>
    </row>
    <row r="97" spans="1:9" x14ac:dyDescent="0.3">
      <c r="A97" s="16" t="s">
        <v>374</v>
      </c>
      <c r="B97" t="s">
        <v>436</v>
      </c>
      <c r="C97" s="25">
        <v>6715</v>
      </c>
      <c r="D97" s="4">
        <v>1855</v>
      </c>
      <c r="E97" s="25">
        <v>3185</v>
      </c>
      <c r="F97" s="4">
        <v>1680</v>
      </c>
      <c r="G97" s="20">
        <v>0.28000000000000003</v>
      </c>
      <c r="H97" s="5">
        <v>0.47</v>
      </c>
      <c r="I97" s="20">
        <v>0.25</v>
      </c>
    </row>
    <row r="98" spans="1:9" x14ac:dyDescent="0.3">
      <c r="A98" s="16" t="s">
        <v>374</v>
      </c>
      <c r="B98" t="s">
        <v>437</v>
      </c>
      <c r="C98" s="25">
        <v>350</v>
      </c>
      <c r="D98" s="4">
        <v>135</v>
      </c>
      <c r="E98" s="25">
        <v>150</v>
      </c>
      <c r="F98" s="4">
        <v>60</v>
      </c>
      <c r="G98" s="20">
        <v>0.39</v>
      </c>
      <c r="H98" s="5">
        <v>0.43</v>
      </c>
      <c r="I98" s="20">
        <v>0.18</v>
      </c>
    </row>
    <row r="99" spans="1:9" x14ac:dyDescent="0.3">
      <c r="A99" s="28" t="s">
        <v>374</v>
      </c>
      <c r="B99" s="54" t="s">
        <v>438</v>
      </c>
      <c r="C99" s="31">
        <v>29195</v>
      </c>
      <c r="D99" s="29">
        <v>6015</v>
      </c>
      <c r="E99" s="31">
        <v>12430</v>
      </c>
      <c r="F99" s="29">
        <v>10745</v>
      </c>
      <c r="G99" s="30">
        <v>0.21</v>
      </c>
      <c r="H99" s="32">
        <v>0.43</v>
      </c>
      <c r="I99" s="30">
        <v>0.37</v>
      </c>
    </row>
    <row r="100" spans="1:9" x14ac:dyDescent="0.3">
      <c r="A100" s="16" t="s">
        <v>374</v>
      </c>
      <c r="B100" t="s">
        <v>439</v>
      </c>
      <c r="C100" s="25">
        <v>16035</v>
      </c>
      <c r="D100" s="4">
        <v>3180</v>
      </c>
      <c r="E100" s="25">
        <v>7110</v>
      </c>
      <c r="F100" s="4">
        <v>5745</v>
      </c>
      <c r="G100" s="20">
        <v>0.2</v>
      </c>
      <c r="H100" s="5">
        <v>0.44</v>
      </c>
      <c r="I100" s="20">
        <v>0.36</v>
      </c>
    </row>
    <row r="101" spans="1:9" x14ac:dyDescent="0.3">
      <c r="A101" s="16" t="s">
        <v>374</v>
      </c>
      <c r="B101" t="s">
        <v>440</v>
      </c>
      <c r="C101" s="25">
        <v>11185</v>
      </c>
      <c r="D101" s="4">
        <v>2375</v>
      </c>
      <c r="E101" s="25">
        <v>4485</v>
      </c>
      <c r="F101" s="4">
        <v>4325</v>
      </c>
      <c r="G101" s="20">
        <v>0.21</v>
      </c>
      <c r="H101" s="5">
        <v>0.4</v>
      </c>
      <c r="I101" s="20">
        <v>0.39</v>
      </c>
    </row>
    <row r="102" spans="1:9" x14ac:dyDescent="0.3">
      <c r="A102" s="16" t="s">
        <v>374</v>
      </c>
      <c r="B102" t="s">
        <v>441</v>
      </c>
      <c r="C102" s="25">
        <v>1975</v>
      </c>
      <c r="D102" s="4">
        <v>460</v>
      </c>
      <c r="E102" s="25">
        <v>835</v>
      </c>
      <c r="F102" s="4">
        <v>680</v>
      </c>
      <c r="G102" s="20">
        <v>0.23</v>
      </c>
      <c r="H102" s="5">
        <v>0.42</v>
      </c>
      <c r="I102" s="20">
        <v>0.34</v>
      </c>
    </row>
    <row r="103" spans="1:9" x14ac:dyDescent="0.3">
      <c r="A103" s="28" t="s">
        <v>375</v>
      </c>
      <c r="B103" s="54" t="s">
        <v>430</v>
      </c>
      <c r="C103" s="31">
        <v>106205</v>
      </c>
      <c r="D103" s="29">
        <v>41880</v>
      </c>
      <c r="E103" s="31">
        <v>31345</v>
      </c>
      <c r="F103" s="29">
        <v>32980</v>
      </c>
      <c r="G103" s="30">
        <v>0.39</v>
      </c>
      <c r="H103" s="32">
        <v>0.3</v>
      </c>
      <c r="I103" s="30">
        <v>0.31</v>
      </c>
    </row>
    <row r="104" spans="1:9" x14ac:dyDescent="0.3">
      <c r="A104" s="16" t="s">
        <v>375</v>
      </c>
      <c r="B104" t="s">
        <v>431</v>
      </c>
      <c r="C104" s="25">
        <v>11435</v>
      </c>
      <c r="D104" s="4">
        <v>3480</v>
      </c>
      <c r="E104" s="25">
        <v>3115</v>
      </c>
      <c r="F104" s="4">
        <v>4840</v>
      </c>
      <c r="G104" s="20">
        <v>0.3</v>
      </c>
      <c r="H104" s="5">
        <v>0.27</v>
      </c>
      <c r="I104" s="20">
        <v>0.42</v>
      </c>
    </row>
    <row r="105" spans="1:9" x14ac:dyDescent="0.3">
      <c r="A105" s="16" t="s">
        <v>375</v>
      </c>
      <c r="B105" t="s">
        <v>432</v>
      </c>
      <c r="C105" s="25">
        <v>46330</v>
      </c>
      <c r="D105" s="4">
        <v>13750</v>
      </c>
      <c r="E105" s="25">
        <v>14330</v>
      </c>
      <c r="F105" s="4">
        <v>18250</v>
      </c>
      <c r="G105" s="20">
        <v>0.3</v>
      </c>
      <c r="H105" s="5">
        <v>0.31</v>
      </c>
      <c r="I105" s="20">
        <v>0.39</v>
      </c>
    </row>
    <row r="106" spans="1:9" x14ac:dyDescent="0.3">
      <c r="A106" s="16" t="s">
        <v>375</v>
      </c>
      <c r="B106" t="s">
        <v>433</v>
      </c>
      <c r="C106" s="25">
        <v>13780</v>
      </c>
      <c r="D106" s="4">
        <v>6315</v>
      </c>
      <c r="E106" s="25">
        <v>5215</v>
      </c>
      <c r="F106" s="4">
        <v>2250</v>
      </c>
      <c r="G106" s="20">
        <v>0.46</v>
      </c>
      <c r="H106" s="5">
        <v>0.38</v>
      </c>
      <c r="I106" s="20">
        <v>0.16</v>
      </c>
    </row>
    <row r="107" spans="1:9" x14ac:dyDescent="0.3">
      <c r="A107" s="16" t="s">
        <v>375</v>
      </c>
      <c r="B107" t="s">
        <v>434</v>
      </c>
      <c r="C107" s="25">
        <v>34660</v>
      </c>
      <c r="D107" s="4">
        <v>18340</v>
      </c>
      <c r="E107" s="25">
        <v>8685</v>
      </c>
      <c r="F107" s="4">
        <v>7635</v>
      </c>
      <c r="G107" s="20">
        <v>0.53</v>
      </c>
      <c r="H107" s="5">
        <v>0.25</v>
      </c>
      <c r="I107" s="20">
        <v>0.22</v>
      </c>
    </row>
    <row r="108" spans="1:9" x14ac:dyDescent="0.3">
      <c r="A108" s="28" t="s">
        <v>375</v>
      </c>
      <c r="B108" s="54" t="s">
        <v>435</v>
      </c>
      <c r="C108" s="31">
        <v>13540</v>
      </c>
      <c r="D108" s="29">
        <v>7425</v>
      </c>
      <c r="E108" s="31">
        <v>4440</v>
      </c>
      <c r="F108" s="29">
        <v>1675</v>
      </c>
      <c r="G108" s="30">
        <v>0.55000000000000004</v>
      </c>
      <c r="H108" s="32">
        <v>0.33</v>
      </c>
      <c r="I108" s="30">
        <v>0.12</v>
      </c>
    </row>
    <row r="109" spans="1:9" x14ac:dyDescent="0.3">
      <c r="A109" s="16" t="s">
        <v>375</v>
      </c>
      <c r="B109" t="s">
        <v>436</v>
      </c>
      <c r="C109" s="25">
        <v>12895</v>
      </c>
      <c r="D109" s="4">
        <v>7040</v>
      </c>
      <c r="E109" s="25">
        <v>4260</v>
      </c>
      <c r="F109" s="4">
        <v>1595</v>
      </c>
      <c r="G109" s="20">
        <v>0.55000000000000004</v>
      </c>
      <c r="H109" s="5">
        <v>0.33</v>
      </c>
      <c r="I109" s="20">
        <v>0.12</v>
      </c>
    </row>
    <row r="110" spans="1:9" x14ac:dyDescent="0.3">
      <c r="A110" s="16" t="s">
        <v>375</v>
      </c>
      <c r="B110" t="s">
        <v>437</v>
      </c>
      <c r="C110" s="25">
        <v>645</v>
      </c>
      <c r="D110" s="4">
        <v>385</v>
      </c>
      <c r="E110" s="25">
        <v>180</v>
      </c>
      <c r="F110" s="4">
        <v>80</v>
      </c>
      <c r="G110" s="20">
        <v>0.6</v>
      </c>
      <c r="H110" s="5">
        <v>0.28000000000000003</v>
      </c>
      <c r="I110" s="20">
        <v>0.12</v>
      </c>
    </row>
    <row r="111" spans="1:9" x14ac:dyDescent="0.3">
      <c r="A111" s="28" t="s">
        <v>375</v>
      </c>
      <c r="B111" s="54" t="s">
        <v>438</v>
      </c>
      <c r="C111" s="31">
        <v>76100</v>
      </c>
      <c r="D111" s="29">
        <v>32560</v>
      </c>
      <c r="E111" s="31">
        <v>26735</v>
      </c>
      <c r="F111" s="29">
        <v>16805</v>
      </c>
      <c r="G111" s="30">
        <v>0.43</v>
      </c>
      <c r="H111" s="32">
        <v>0.35</v>
      </c>
      <c r="I111" s="30">
        <v>0.22</v>
      </c>
    </row>
    <row r="112" spans="1:9" x14ac:dyDescent="0.3">
      <c r="A112" s="16" t="s">
        <v>375</v>
      </c>
      <c r="B112" t="s">
        <v>439</v>
      </c>
      <c r="C112" s="25">
        <v>40895</v>
      </c>
      <c r="D112" s="4">
        <v>17050</v>
      </c>
      <c r="E112" s="25">
        <v>14845</v>
      </c>
      <c r="F112" s="4">
        <v>9005</v>
      </c>
      <c r="G112" s="20">
        <v>0.42</v>
      </c>
      <c r="H112" s="5">
        <v>0.36</v>
      </c>
      <c r="I112" s="20">
        <v>0.22</v>
      </c>
    </row>
    <row r="113" spans="1:9" x14ac:dyDescent="0.3">
      <c r="A113" s="16" t="s">
        <v>375</v>
      </c>
      <c r="B113" t="s">
        <v>440</v>
      </c>
      <c r="C113" s="25">
        <v>31435</v>
      </c>
      <c r="D113" s="4">
        <v>13790</v>
      </c>
      <c r="E113" s="25">
        <v>10640</v>
      </c>
      <c r="F113" s="4">
        <v>7005</v>
      </c>
      <c r="G113" s="20">
        <v>0.44</v>
      </c>
      <c r="H113" s="5">
        <v>0.34</v>
      </c>
      <c r="I113" s="20">
        <v>0.22</v>
      </c>
    </row>
    <row r="114" spans="1:9" x14ac:dyDescent="0.3">
      <c r="A114" s="37" t="s">
        <v>375</v>
      </c>
      <c r="B114" t="s">
        <v>441</v>
      </c>
      <c r="C114" s="39">
        <v>3770</v>
      </c>
      <c r="D114" s="4">
        <v>1720</v>
      </c>
      <c r="E114" s="39">
        <v>1250</v>
      </c>
      <c r="F114" s="4">
        <v>795</v>
      </c>
      <c r="G114" s="38">
        <v>0.46</v>
      </c>
      <c r="H114" s="5">
        <v>0.33</v>
      </c>
      <c r="I114" s="38">
        <v>0.21</v>
      </c>
    </row>
    <row r="115" spans="1:9" x14ac:dyDescent="0.3">
      <c r="A115" t="s">
        <v>22</v>
      </c>
      <c r="B115" t="s">
        <v>23</v>
      </c>
    </row>
    <row r="116" spans="1:9" x14ac:dyDescent="0.3">
      <c r="A116" t="s">
        <v>24</v>
      </c>
      <c r="B116" t="s">
        <v>25</v>
      </c>
    </row>
    <row r="117" spans="1:9" x14ac:dyDescent="0.3">
      <c r="A117" t="s">
        <v>26</v>
      </c>
      <c r="B117" t="s">
        <v>27</v>
      </c>
    </row>
    <row r="118" spans="1:9" x14ac:dyDescent="0.3">
      <c r="A118" t="s">
        <v>28</v>
      </c>
      <c r="B118" t="s">
        <v>29</v>
      </c>
    </row>
    <row r="119" spans="1:9" x14ac:dyDescent="0.3">
      <c r="A119" t="s">
        <v>30</v>
      </c>
      <c r="B119" t="s">
        <v>31</v>
      </c>
    </row>
    <row r="120" spans="1:9" x14ac:dyDescent="0.3">
      <c r="A120" t="s">
        <v>32</v>
      </c>
      <c r="B120" t="s">
        <v>33</v>
      </c>
    </row>
    <row r="121" spans="1:9" x14ac:dyDescent="0.3">
      <c r="A121" t="s">
        <v>34</v>
      </c>
      <c r="B121" t="s">
        <v>35</v>
      </c>
    </row>
  </sheetData>
  <conditionalFormatting sqref="G1:I1048576">
    <cfRule type="dataBar" priority="1">
      <dataBar>
        <cfvo type="num" val="0"/>
        <cfvo type="num" val="1"/>
        <color theme="7" tint="0.39997558519241921"/>
      </dataBar>
      <extLst>
        <ext xmlns:x14="http://schemas.microsoft.com/office/spreadsheetml/2009/9/main" uri="{B025F937-C7B1-47D3-B67F-A62EFF666E3E}">
          <x14:id>{8DBF8A89-A81C-4FB6-8AF2-7CB1CBA956EB}</x14:id>
        </ext>
      </extLst>
    </cfRule>
  </conditionalFormatting>
  <pageMargins left="0.7" right="0.7" top="0.75" bottom="0.75" header="0.3" footer="0.3"/>
  <pageSetup paperSize="9" orientation="portrait" horizontalDpi="300" verticalDpi="300"/>
  <tableParts count="2">
    <tablePart r:id="rId1"/>
    <tablePart r:id="rId2"/>
  </tableParts>
  <extLst>
    <ext xmlns:x14="http://schemas.microsoft.com/office/spreadsheetml/2009/9/main" uri="{78C0D931-6437-407d-A8EE-F0AAD7539E65}">
      <x14:conditionalFormattings>
        <x14:conditionalFormatting xmlns:xm="http://schemas.microsoft.com/office/excel/2006/main">
          <x14:cfRule type="dataBar" id="{8DBF8A89-A81C-4FB6-8AF2-7CB1CBA956EB}">
            <x14:dataBar minLength="0" maxLength="100" gradient="0">
              <x14:cfvo type="num">
                <xm:f>0</xm:f>
              </x14:cfvo>
              <x14:cfvo type="num">
                <xm:f>1</xm:f>
              </x14:cfvo>
              <x14:negativeFillColor rgb="FFFF0000"/>
              <x14:axisColor rgb="FF000000"/>
            </x14:dataBar>
          </x14:cfRule>
          <xm:sqref>G1:I1048576</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C12"/>
  <sheetViews>
    <sheetView showGridLines="0" workbookViewId="0"/>
  </sheetViews>
  <sheetFormatPr defaultColWidth="11.19921875" defaultRowHeight="15.6" x14ac:dyDescent="0.3"/>
  <cols>
    <col min="1" max="1" width="34.19921875" customWidth="1"/>
    <col min="2" max="3" width="20.69921875" customWidth="1"/>
  </cols>
  <sheetData>
    <row r="1" spans="1:3" ht="19.8" x14ac:dyDescent="0.4">
      <c r="A1" s="2" t="s">
        <v>543</v>
      </c>
    </row>
    <row r="2" spans="1:3" x14ac:dyDescent="0.3">
      <c r="A2" t="s">
        <v>175</v>
      </c>
    </row>
    <row r="3" spans="1:3" x14ac:dyDescent="0.3">
      <c r="A3" t="s">
        <v>176</v>
      </c>
    </row>
    <row r="4" spans="1:3" x14ac:dyDescent="0.3">
      <c r="A4" t="s">
        <v>457</v>
      </c>
    </row>
    <row r="5" spans="1:3" x14ac:dyDescent="0.3">
      <c r="A5" t="s">
        <v>178</v>
      </c>
    </row>
    <row r="6" spans="1:3" x14ac:dyDescent="0.3">
      <c r="A6" s="23" t="s">
        <v>362</v>
      </c>
      <c r="B6" s="3" t="s">
        <v>388</v>
      </c>
      <c r="C6" s="23" t="s">
        <v>424</v>
      </c>
    </row>
    <row r="7" spans="1:3" x14ac:dyDescent="0.3">
      <c r="A7" s="28" t="s">
        <v>191</v>
      </c>
      <c r="B7" s="29">
        <v>433050</v>
      </c>
      <c r="C7" s="30">
        <v>1</v>
      </c>
    </row>
    <row r="8" spans="1:3" x14ac:dyDescent="0.3">
      <c r="A8" s="16" t="s">
        <v>458</v>
      </c>
      <c r="B8" s="4">
        <v>6810</v>
      </c>
      <c r="C8" s="20">
        <v>0.02</v>
      </c>
    </row>
    <row r="9" spans="1:3" x14ac:dyDescent="0.3">
      <c r="A9" s="37" t="s">
        <v>459</v>
      </c>
      <c r="B9" s="4">
        <v>426240</v>
      </c>
      <c r="C9" s="38">
        <v>0.98</v>
      </c>
    </row>
    <row r="10" spans="1:3" x14ac:dyDescent="0.3">
      <c r="A10" t="s">
        <v>22</v>
      </c>
      <c r="B10" t="s">
        <v>23</v>
      </c>
    </row>
    <row r="11" spans="1:3" x14ac:dyDescent="0.3">
      <c r="A11" t="s">
        <v>78</v>
      </c>
      <c r="B11" t="s">
        <v>79</v>
      </c>
    </row>
    <row r="12" spans="1:3" x14ac:dyDescent="0.3">
      <c r="A12" t="s">
        <v>98</v>
      </c>
      <c r="B12" t="s">
        <v>99</v>
      </c>
    </row>
  </sheetData>
  <conditionalFormatting sqref="C1:C1048576">
    <cfRule type="dataBar" priority="1">
      <dataBar>
        <cfvo type="num" val="0"/>
        <cfvo type="num" val="1"/>
        <color theme="7" tint="0.39997558519241921"/>
      </dataBar>
      <extLst>
        <ext xmlns:x14="http://schemas.microsoft.com/office/spreadsheetml/2009/9/main" uri="{B025F937-C7B1-47D3-B67F-A62EFF666E3E}">
          <x14:id>{22D752A9-8F9B-4397-A486-3CD0E24822D9}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2D752A9-8F9B-4397-A486-3CD0E24822D9}">
            <x14:dataBar minLength="0" maxLength="100" gradient="0">
              <x14:cfvo type="num">
                <xm:f>0</xm:f>
              </x14:cfvo>
              <x14:cfvo type="num">
                <xm:f>1</xm:f>
              </x14:cfvo>
              <x14:negativeFillColor rgb="FFFF0000"/>
              <x14:axisColor rgb="FF000000"/>
            </x14:dataBar>
          </x14:cfRule>
          <xm:sqref>C1:C1048576</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C19"/>
  <sheetViews>
    <sheetView showGridLines="0" workbookViewId="0"/>
  </sheetViews>
  <sheetFormatPr defaultColWidth="11.19921875" defaultRowHeight="15.6" x14ac:dyDescent="0.3"/>
  <cols>
    <col min="1" max="1" width="27.296875" customWidth="1"/>
    <col min="2" max="3" width="20.69921875" customWidth="1"/>
  </cols>
  <sheetData>
    <row r="1" spans="1:3" ht="19.8" x14ac:dyDescent="0.4">
      <c r="A1" s="2" t="s">
        <v>544</v>
      </c>
    </row>
    <row r="2" spans="1:3" x14ac:dyDescent="0.3">
      <c r="A2" t="s">
        <v>175</v>
      </c>
    </row>
    <row r="3" spans="1:3" x14ac:dyDescent="0.3">
      <c r="A3" t="s">
        <v>176</v>
      </c>
    </row>
    <row r="4" spans="1:3" x14ac:dyDescent="0.3">
      <c r="A4" t="s">
        <v>279</v>
      </c>
    </row>
    <row r="5" spans="1:3" x14ac:dyDescent="0.3">
      <c r="A5" t="s">
        <v>178</v>
      </c>
    </row>
    <row r="6" spans="1:3" x14ac:dyDescent="0.3">
      <c r="A6" s="23" t="s">
        <v>460</v>
      </c>
      <c r="B6" s="3" t="s">
        <v>388</v>
      </c>
      <c r="C6" s="23" t="s">
        <v>424</v>
      </c>
    </row>
    <row r="7" spans="1:3" x14ac:dyDescent="0.3">
      <c r="A7" s="28" t="s">
        <v>191</v>
      </c>
      <c r="B7" s="29">
        <v>433050</v>
      </c>
      <c r="C7" s="30">
        <v>1</v>
      </c>
    </row>
    <row r="8" spans="1:3" x14ac:dyDescent="0.3">
      <c r="A8" s="16" t="s">
        <v>461</v>
      </c>
      <c r="B8" s="4">
        <v>62090</v>
      </c>
      <c r="C8" s="20">
        <v>0.14000000000000001</v>
      </c>
    </row>
    <row r="9" spans="1:3" x14ac:dyDescent="0.3">
      <c r="A9" s="16" t="s">
        <v>462</v>
      </c>
      <c r="B9" s="4">
        <v>62410</v>
      </c>
      <c r="C9" s="20">
        <v>0.14000000000000001</v>
      </c>
    </row>
    <row r="10" spans="1:3" x14ac:dyDescent="0.3">
      <c r="A10" s="16" t="s">
        <v>463</v>
      </c>
      <c r="B10" s="4">
        <v>122690</v>
      </c>
      <c r="C10" s="20">
        <v>0.28000000000000003</v>
      </c>
    </row>
    <row r="11" spans="1:3" x14ac:dyDescent="0.3">
      <c r="A11" s="16" t="s">
        <v>464</v>
      </c>
      <c r="B11" s="4">
        <v>164120</v>
      </c>
      <c r="C11" s="20">
        <v>0.38</v>
      </c>
    </row>
    <row r="12" spans="1:3" x14ac:dyDescent="0.3">
      <c r="A12" s="16" t="s">
        <v>465</v>
      </c>
      <c r="B12" s="4">
        <v>21740</v>
      </c>
      <c r="C12" s="20">
        <v>0.05</v>
      </c>
    </row>
    <row r="13" spans="1:3" x14ac:dyDescent="0.3">
      <c r="A13" s="16" t="s">
        <v>466</v>
      </c>
      <c r="B13" s="4">
        <v>0</v>
      </c>
      <c r="C13" s="20">
        <v>0</v>
      </c>
    </row>
    <row r="14" spans="1:3" x14ac:dyDescent="0.3">
      <c r="A14" s="16" t="s">
        <v>467</v>
      </c>
      <c r="B14" s="4">
        <v>0</v>
      </c>
      <c r="C14" s="20">
        <v>0</v>
      </c>
    </row>
    <row r="15" spans="1:3" x14ac:dyDescent="0.3">
      <c r="A15" s="37" t="s">
        <v>468</v>
      </c>
      <c r="B15" s="4">
        <v>0</v>
      </c>
      <c r="C15" s="38">
        <v>0</v>
      </c>
    </row>
    <row r="16" spans="1:3" x14ac:dyDescent="0.3">
      <c r="A16" t="s">
        <v>22</v>
      </c>
      <c r="B16" t="s">
        <v>23</v>
      </c>
    </row>
    <row r="17" spans="1:2" x14ac:dyDescent="0.3">
      <c r="A17" t="s">
        <v>24</v>
      </c>
      <c r="B17" t="s">
        <v>25</v>
      </c>
    </row>
    <row r="18" spans="1:2" x14ac:dyDescent="0.3">
      <c r="A18" t="s">
        <v>98</v>
      </c>
      <c r="B18" t="s">
        <v>99</v>
      </c>
    </row>
    <row r="19" spans="1:2" x14ac:dyDescent="0.3">
      <c r="A19" t="s">
        <v>134</v>
      </c>
      <c r="B19" t="s">
        <v>135</v>
      </c>
    </row>
  </sheetData>
  <conditionalFormatting sqref="C1:C1048576">
    <cfRule type="dataBar" priority="1">
      <dataBar>
        <cfvo type="num" val="0"/>
        <cfvo type="num" val="1"/>
        <color theme="7" tint="0.39997558519241921"/>
      </dataBar>
      <extLst>
        <ext xmlns:x14="http://schemas.microsoft.com/office/spreadsheetml/2009/9/main" uri="{B025F937-C7B1-47D3-B67F-A62EFF666E3E}">
          <x14:id>{815F1DFF-957F-43C2-9A13-26D5DDC6D7BA}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15F1DFF-957F-43C2-9A13-26D5DDC6D7BA}">
            <x14:dataBar minLength="0" maxLength="100" gradient="0">
              <x14:cfvo type="num">
                <xm:f>0</xm:f>
              </x14:cfvo>
              <x14:cfvo type="num">
                <xm:f>1</xm:f>
              </x14:cfvo>
              <x14:negativeFillColor rgb="FFFF0000"/>
              <x14:axisColor rgb="FF000000"/>
            </x14:dataBar>
          </x14:cfRule>
          <xm:sqref>C1:C1048576</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C44"/>
  <sheetViews>
    <sheetView showGridLines="0" workbookViewId="0"/>
  </sheetViews>
  <sheetFormatPr defaultColWidth="11.19921875" defaultRowHeight="15.6" x14ac:dyDescent="0.3"/>
  <cols>
    <col min="1" max="3" width="20.69921875" customWidth="1"/>
  </cols>
  <sheetData>
    <row r="1" spans="1:3" ht="19.8" x14ac:dyDescent="0.4">
      <c r="A1" s="2" t="s">
        <v>545</v>
      </c>
    </row>
    <row r="2" spans="1:3" x14ac:dyDescent="0.3">
      <c r="A2" t="s">
        <v>175</v>
      </c>
    </row>
    <row r="3" spans="1:3" x14ac:dyDescent="0.3">
      <c r="A3" t="s">
        <v>176</v>
      </c>
    </row>
    <row r="4" spans="1:3" x14ac:dyDescent="0.3">
      <c r="A4" t="s">
        <v>291</v>
      </c>
    </row>
    <row r="5" spans="1:3" x14ac:dyDescent="0.3">
      <c r="A5" t="s">
        <v>178</v>
      </c>
    </row>
    <row r="6" spans="1:3" x14ac:dyDescent="0.3">
      <c r="A6" s="23" t="s">
        <v>469</v>
      </c>
      <c r="B6" s="3" t="s">
        <v>388</v>
      </c>
      <c r="C6" s="23" t="s">
        <v>424</v>
      </c>
    </row>
    <row r="7" spans="1:3" x14ac:dyDescent="0.3">
      <c r="A7" s="28" t="s">
        <v>191</v>
      </c>
      <c r="B7" s="29">
        <v>433050</v>
      </c>
      <c r="C7" s="30">
        <v>1</v>
      </c>
    </row>
    <row r="8" spans="1:3" x14ac:dyDescent="0.3">
      <c r="A8" s="16" t="s">
        <v>293</v>
      </c>
      <c r="B8" s="4">
        <v>11545</v>
      </c>
      <c r="C8" s="20">
        <v>0.03</v>
      </c>
    </row>
    <row r="9" spans="1:3" x14ac:dyDescent="0.3">
      <c r="A9" s="16" t="s">
        <v>294</v>
      </c>
      <c r="B9" s="4">
        <v>11555</v>
      </c>
      <c r="C9" s="20">
        <v>0.03</v>
      </c>
    </row>
    <row r="10" spans="1:3" x14ac:dyDescent="0.3">
      <c r="A10" s="16" t="s">
        <v>295</v>
      </c>
      <c r="B10" s="4">
        <v>8690</v>
      </c>
      <c r="C10" s="20">
        <v>0.02</v>
      </c>
    </row>
    <row r="11" spans="1:3" x14ac:dyDescent="0.3">
      <c r="A11" s="16" t="s">
        <v>296</v>
      </c>
      <c r="B11" s="4">
        <v>5825</v>
      </c>
      <c r="C11" s="20">
        <v>0.01</v>
      </c>
    </row>
    <row r="12" spans="1:3" x14ac:dyDescent="0.3">
      <c r="A12" s="16" t="s">
        <v>297</v>
      </c>
      <c r="B12" s="4">
        <v>4865</v>
      </c>
      <c r="C12" s="20">
        <v>0.01</v>
      </c>
    </row>
    <row r="13" spans="1:3" x14ac:dyDescent="0.3">
      <c r="A13" s="16" t="s">
        <v>298</v>
      </c>
      <c r="B13" s="4">
        <v>12360</v>
      </c>
      <c r="C13" s="20">
        <v>0.03</v>
      </c>
    </row>
    <row r="14" spans="1:3" x14ac:dyDescent="0.3">
      <c r="A14" s="16" t="s">
        <v>299</v>
      </c>
      <c r="B14" s="4">
        <v>15575</v>
      </c>
      <c r="C14" s="20">
        <v>0.04</v>
      </c>
    </row>
    <row r="15" spans="1:3" x14ac:dyDescent="0.3">
      <c r="A15" s="16" t="s">
        <v>300</v>
      </c>
      <c r="B15" s="4">
        <v>11645</v>
      </c>
      <c r="C15" s="20">
        <v>0.03</v>
      </c>
    </row>
    <row r="16" spans="1:3" x14ac:dyDescent="0.3">
      <c r="A16" s="16" t="s">
        <v>301</v>
      </c>
      <c r="B16" s="4">
        <v>6040</v>
      </c>
      <c r="C16" s="20">
        <v>0.01</v>
      </c>
    </row>
    <row r="17" spans="1:3" x14ac:dyDescent="0.3">
      <c r="A17" s="16" t="s">
        <v>302</v>
      </c>
      <c r="B17" s="4">
        <v>7225</v>
      </c>
      <c r="C17" s="20">
        <v>0.02</v>
      </c>
    </row>
    <row r="18" spans="1:3" x14ac:dyDescent="0.3">
      <c r="A18" s="16" t="s">
        <v>303</v>
      </c>
      <c r="B18" s="4">
        <v>5035</v>
      </c>
      <c r="C18" s="20">
        <v>0.01</v>
      </c>
    </row>
    <row r="19" spans="1:3" x14ac:dyDescent="0.3">
      <c r="A19" s="16" t="s">
        <v>304</v>
      </c>
      <c r="B19" s="4">
        <v>28180</v>
      </c>
      <c r="C19" s="20">
        <v>7.0000000000000007E-2</v>
      </c>
    </row>
    <row r="20" spans="1:3" x14ac:dyDescent="0.3">
      <c r="A20" s="16" t="s">
        <v>305</v>
      </c>
      <c r="B20" s="4">
        <v>13320</v>
      </c>
      <c r="C20" s="20">
        <v>0.03</v>
      </c>
    </row>
    <row r="21" spans="1:3" x14ac:dyDescent="0.3">
      <c r="A21" s="16" t="s">
        <v>306</v>
      </c>
      <c r="B21" s="4">
        <v>30495</v>
      </c>
      <c r="C21" s="20">
        <v>7.0000000000000007E-2</v>
      </c>
    </row>
    <row r="22" spans="1:3" x14ac:dyDescent="0.3">
      <c r="A22" s="16" t="s">
        <v>307</v>
      </c>
      <c r="B22" s="4">
        <v>65470</v>
      </c>
      <c r="C22" s="20">
        <v>0.15</v>
      </c>
    </row>
    <row r="23" spans="1:3" x14ac:dyDescent="0.3">
      <c r="A23" s="16" t="s">
        <v>308</v>
      </c>
      <c r="B23" s="4">
        <v>15700</v>
      </c>
      <c r="C23" s="20">
        <v>0.04</v>
      </c>
    </row>
    <row r="24" spans="1:3" x14ac:dyDescent="0.3">
      <c r="A24" s="16" t="s">
        <v>309</v>
      </c>
      <c r="B24" s="4">
        <v>8560</v>
      </c>
      <c r="C24" s="20">
        <v>0.02</v>
      </c>
    </row>
    <row r="25" spans="1:3" x14ac:dyDescent="0.3">
      <c r="A25" s="16" t="s">
        <v>310</v>
      </c>
      <c r="B25" s="4">
        <v>7535</v>
      </c>
      <c r="C25" s="20">
        <v>0.02</v>
      </c>
    </row>
    <row r="26" spans="1:3" x14ac:dyDescent="0.3">
      <c r="A26" s="16" t="s">
        <v>311</v>
      </c>
      <c r="B26" s="4">
        <v>5945</v>
      </c>
      <c r="C26" s="20">
        <v>0.01</v>
      </c>
    </row>
    <row r="27" spans="1:3" x14ac:dyDescent="0.3">
      <c r="A27" s="16" t="s">
        <v>312</v>
      </c>
      <c r="B27" s="4">
        <v>1865</v>
      </c>
      <c r="C27" s="20">
        <v>0</v>
      </c>
    </row>
    <row r="28" spans="1:3" x14ac:dyDescent="0.3">
      <c r="A28" s="16" t="s">
        <v>313</v>
      </c>
      <c r="B28" s="4">
        <v>13825</v>
      </c>
      <c r="C28" s="20">
        <v>0.03</v>
      </c>
    </row>
    <row r="29" spans="1:3" x14ac:dyDescent="0.3">
      <c r="A29" s="16" t="s">
        <v>314</v>
      </c>
      <c r="B29" s="4">
        <v>35895</v>
      </c>
      <c r="C29" s="20">
        <v>0.08</v>
      </c>
    </row>
    <row r="30" spans="1:3" x14ac:dyDescent="0.3">
      <c r="A30" s="16" t="s">
        <v>315</v>
      </c>
      <c r="B30" s="4">
        <v>1255</v>
      </c>
      <c r="C30" s="20">
        <v>0</v>
      </c>
    </row>
    <row r="31" spans="1:3" x14ac:dyDescent="0.3">
      <c r="A31" s="16" t="s">
        <v>316</v>
      </c>
      <c r="B31" s="4">
        <v>9970</v>
      </c>
      <c r="C31" s="20">
        <v>0.02</v>
      </c>
    </row>
    <row r="32" spans="1:3" x14ac:dyDescent="0.3">
      <c r="A32" s="16" t="s">
        <v>317</v>
      </c>
      <c r="B32" s="4">
        <v>15960</v>
      </c>
      <c r="C32" s="20">
        <v>0.04</v>
      </c>
    </row>
    <row r="33" spans="1:3" x14ac:dyDescent="0.3">
      <c r="A33" s="16" t="s">
        <v>318</v>
      </c>
      <c r="B33" s="4">
        <v>7090</v>
      </c>
      <c r="C33" s="20">
        <v>0.02</v>
      </c>
    </row>
    <row r="34" spans="1:3" x14ac:dyDescent="0.3">
      <c r="A34" s="16" t="s">
        <v>319</v>
      </c>
      <c r="B34" s="4">
        <v>1170</v>
      </c>
      <c r="C34" s="20">
        <v>0</v>
      </c>
    </row>
    <row r="35" spans="1:3" x14ac:dyDescent="0.3">
      <c r="A35" s="16" t="s">
        <v>320</v>
      </c>
      <c r="B35" s="4">
        <v>9215</v>
      </c>
      <c r="C35" s="20">
        <v>0.02</v>
      </c>
    </row>
    <row r="36" spans="1:3" x14ac:dyDescent="0.3">
      <c r="A36" s="16" t="s">
        <v>321</v>
      </c>
      <c r="B36" s="4">
        <v>29130</v>
      </c>
      <c r="C36" s="20">
        <v>7.0000000000000007E-2</v>
      </c>
    </row>
    <row r="37" spans="1:3" x14ac:dyDescent="0.3">
      <c r="A37" s="16" t="s">
        <v>322</v>
      </c>
      <c r="B37" s="4">
        <v>5765</v>
      </c>
      <c r="C37" s="20">
        <v>0.01</v>
      </c>
    </row>
    <row r="38" spans="1:3" x14ac:dyDescent="0.3">
      <c r="A38" s="16" t="s">
        <v>323</v>
      </c>
      <c r="B38" s="4">
        <v>9545</v>
      </c>
      <c r="C38" s="20">
        <v>0.02</v>
      </c>
    </row>
    <row r="39" spans="1:3" x14ac:dyDescent="0.3">
      <c r="A39" s="16" t="s">
        <v>324</v>
      </c>
      <c r="B39" s="4">
        <v>16135</v>
      </c>
      <c r="C39" s="20">
        <v>0.04</v>
      </c>
    </row>
    <row r="40" spans="1:3" x14ac:dyDescent="0.3">
      <c r="A40" s="37" t="s">
        <v>325</v>
      </c>
      <c r="B40" s="4">
        <v>670</v>
      </c>
      <c r="C40" s="38">
        <v>0</v>
      </c>
    </row>
    <row r="41" spans="1:3" x14ac:dyDescent="0.3">
      <c r="A41" t="s">
        <v>22</v>
      </c>
      <c r="B41" t="s">
        <v>23</v>
      </c>
    </row>
    <row r="42" spans="1:3" x14ac:dyDescent="0.3">
      <c r="A42" t="s">
        <v>24</v>
      </c>
      <c r="B42" t="s">
        <v>25</v>
      </c>
    </row>
    <row r="43" spans="1:3" x14ac:dyDescent="0.3">
      <c r="A43" t="s">
        <v>78</v>
      </c>
      <c r="B43" t="s">
        <v>79</v>
      </c>
    </row>
    <row r="44" spans="1:3" x14ac:dyDescent="0.3">
      <c r="A44" t="s">
        <v>98</v>
      </c>
      <c r="B44" t="s">
        <v>99</v>
      </c>
    </row>
  </sheetData>
  <conditionalFormatting sqref="C1:C1048576">
    <cfRule type="dataBar" priority="1">
      <dataBar>
        <cfvo type="num" val="0"/>
        <cfvo type="num" val="1"/>
        <color theme="7" tint="0.39997558519241921"/>
      </dataBar>
      <extLst>
        <ext xmlns:x14="http://schemas.microsoft.com/office/spreadsheetml/2009/9/main" uri="{B025F937-C7B1-47D3-B67F-A62EFF666E3E}">
          <x14:id>{0C42DDF0-F1C6-40E8-AF20-A9D68B813307}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C42DDF0-F1C6-40E8-AF20-A9D68B813307}">
            <x14:dataBar minLength="0" maxLength="100" gradient="0">
              <x14:cfvo type="num">
                <xm:f>0</xm:f>
              </x14:cfvo>
              <x14:cfvo type="num">
                <xm:f>1</xm:f>
              </x14:cfvo>
              <x14:negativeFillColor rgb="FFFF0000"/>
              <x14:axisColor rgb="FF000000"/>
            </x14:dataBar>
          </x14:cfRule>
          <xm:sqref>C1:C1048576</xm:sqref>
        </x14:conditionalFormatting>
      </x14:conditionalFormatting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CEF7-436F-40B8-9C4B-F0B00649ECE4}">
  <dimension ref="A1:M133"/>
  <sheetViews>
    <sheetView showGridLines="0" zoomScale="70" zoomScaleNormal="70" workbookViewId="0"/>
  </sheetViews>
  <sheetFormatPr defaultColWidth="11.19921875" defaultRowHeight="15.6" x14ac:dyDescent="0.3"/>
  <cols>
    <col min="1" max="1" width="20.69921875" customWidth="1"/>
    <col min="2" max="2" width="24.59765625" customWidth="1"/>
    <col min="3" max="15" width="20.69921875" customWidth="1"/>
  </cols>
  <sheetData>
    <row r="1" spans="1:13" ht="19.8" x14ac:dyDescent="0.4">
      <c r="A1" s="2" t="s">
        <v>494</v>
      </c>
    </row>
    <row r="2" spans="1:13" x14ac:dyDescent="0.3">
      <c r="A2" s="114" t="s">
        <v>521</v>
      </c>
    </row>
    <row r="3" spans="1:13" x14ac:dyDescent="0.3">
      <c r="A3" t="s">
        <v>175</v>
      </c>
    </row>
    <row r="4" spans="1:13" x14ac:dyDescent="0.3">
      <c r="A4" t="s">
        <v>176</v>
      </c>
    </row>
    <row r="5" spans="1:13" x14ac:dyDescent="0.3">
      <c r="A5" t="s">
        <v>495</v>
      </c>
    </row>
    <row r="6" spans="1:13" x14ac:dyDescent="0.3">
      <c r="A6" t="s">
        <v>178</v>
      </c>
    </row>
    <row r="7" spans="1:13" ht="78" x14ac:dyDescent="0.3">
      <c r="A7" s="23" t="s">
        <v>362</v>
      </c>
      <c r="B7" s="3" t="s">
        <v>179</v>
      </c>
      <c r="C7" s="23" t="s">
        <v>496</v>
      </c>
      <c r="D7" s="3" t="s">
        <v>497</v>
      </c>
      <c r="E7" s="23" t="s">
        <v>498</v>
      </c>
      <c r="F7" s="3" t="s">
        <v>499</v>
      </c>
      <c r="G7" s="23" t="s">
        <v>500</v>
      </c>
      <c r="H7" s="3" t="s">
        <v>501</v>
      </c>
      <c r="I7" s="23" t="s">
        <v>502</v>
      </c>
      <c r="J7" s="3" t="s">
        <v>503</v>
      </c>
      <c r="K7" s="23" t="s">
        <v>504</v>
      </c>
      <c r="L7" s="3" t="s">
        <v>505</v>
      </c>
      <c r="M7" s="23" t="s">
        <v>506</v>
      </c>
    </row>
    <row r="8" spans="1:13" x14ac:dyDescent="0.3">
      <c r="A8" s="28" t="s">
        <v>373</v>
      </c>
      <c r="B8" s="54" t="s">
        <v>191</v>
      </c>
      <c r="C8" s="31">
        <v>44835</v>
      </c>
      <c r="D8" s="29">
        <v>41755</v>
      </c>
      <c r="E8" s="31">
        <v>18675</v>
      </c>
      <c r="F8" s="29">
        <v>21695</v>
      </c>
      <c r="G8" s="31">
        <v>1060</v>
      </c>
      <c r="H8" s="29">
        <v>300</v>
      </c>
      <c r="I8" s="30">
        <v>0.45</v>
      </c>
      <c r="J8" s="32">
        <v>0.52</v>
      </c>
      <c r="K8" s="30">
        <v>0.03</v>
      </c>
      <c r="L8" s="32">
        <v>0.01</v>
      </c>
      <c r="M8" s="30">
        <v>0.83</v>
      </c>
    </row>
    <row r="9" spans="1:13" x14ac:dyDescent="0.3">
      <c r="A9" s="16" t="s">
        <v>373</v>
      </c>
      <c r="B9" t="s">
        <v>193</v>
      </c>
      <c r="C9" s="25" t="s">
        <v>231</v>
      </c>
      <c r="D9" s="4">
        <v>0</v>
      </c>
      <c r="E9" s="25">
        <v>0</v>
      </c>
      <c r="F9" s="4">
        <v>0</v>
      </c>
      <c r="G9" s="25">
        <v>0</v>
      </c>
      <c r="H9" s="4">
        <v>0</v>
      </c>
      <c r="I9" s="20" t="s">
        <v>350</v>
      </c>
      <c r="J9" s="5" t="s">
        <v>350</v>
      </c>
      <c r="K9" s="20" t="s">
        <v>350</v>
      </c>
      <c r="L9" s="5" t="s">
        <v>350</v>
      </c>
      <c r="M9" s="20">
        <v>0</v>
      </c>
    </row>
    <row r="10" spans="1:13" x14ac:dyDescent="0.3">
      <c r="A10" s="16" t="s">
        <v>373</v>
      </c>
      <c r="B10" t="s">
        <v>194</v>
      </c>
      <c r="C10" s="25" t="s">
        <v>231</v>
      </c>
      <c r="D10" s="4">
        <v>0</v>
      </c>
      <c r="E10" s="25">
        <v>0</v>
      </c>
      <c r="F10" s="4">
        <v>0</v>
      </c>
      <c r="G10" s="25">
        <v>0</v>
      </c>
      <c r="H10" s="4">
        <v>0</v>
      </c>
      <c r="I10" s="20" t="s">
        <v>350</v>
      </c>
      <c r="J10" s="5" t="s">
        <v>350</v>
      </c>
      <c r="K10" s="20" t="s">
        <v>350</v>
      </c>
      <c r="L10" s="5" t="s">
        <v>350</v>
      </c>
      <c r="M10" s="20">
        <v>0</v>
      </c>
    </row>
    <row r="11" spans="1:13" x14ac:dyDescent="0.3">
      <c r="A11" s="16" t="s">
        <v>373</v>
      </c>
      <c r="B11" t="s">
        <v>195</v>
      </c>
      <c r="C11" s="25">
        <v>5</v>
      </c>
      <c r="D11" s="4" t="s">
        <v>231</v>
      </c>
      <c r="E11" s="25">
        <v>0</v>
      </c>
      <c r="F11" s="4" t="s">
        <v>231</v>
      </c>
      <c r="G11" s="25">
        <v>0</v>
      </c>
      <c r="H11" s="4">
        <v>0</v>
      </c>
      <c r="I11" s="20">
        <v>0</v>
      </c>
      <c r="J11" s="5" t="s">
        <v>231</v>
      </c>
      <c r="K11" s="20">
        <v>0</v>
      </c>
      <c r="L11" s="5">
        <v>0</v>
      </c>
      <c r="M11" s="20">
        <v>1</v>
      </c>
    </row>
    <row r="12" spans="1:13" x14ac:dyDescent="0.3">
      <c r="A12" s="16" t="s">
        <v>373</v>
      </c>
      <c r="B12" t="s">
        <v>196</v>
      </c>
      <c r="C12" s="25">
        <v>10</v>
      </c>
      <c r="D12" s="4" t="s">
        <v>231</v>
      </c>
      <c r="E12" s="25" t="s">
        <v>231</v>
      </c>
      <c r="F12" s="4" t="s">
        <v>231</v>
      </c>
      <c r="G12" s="25">
        <v>0</v>
      </c>
      <c r="H12" s="4">
        <v>0</v>
      </c>
      <c r="I12" s="20" t="s">
        <v>231</v>
      </c>
      <c r="J12" s="5" t="s">
        <v>231</v>
      </c>
      <c r="K12" s="20">
        <v>0</v>
      </c>
      <c r="L12" s="5">
        <v>0</v>
      </c>
      <c r="M12" s="20">
        <v>1</v>
      </c>
    </row>
    <row r="13" spans="1:13" x14ac:dyDescent="0.3">
      <c r="A13" s="16" t="s">
        <v>373</v>
      </c>
      <c r="B13" t="s">
        <v>197</v>
      </c>
      <c r="C13" s="25">
        <v>20</v>
      </c>
      <c r="D13" s="4">
        <v>15</v>
      </c>
      <c r="E13" s="25" t="s">
        <v>231</v>
      </c>
      <c r="F13" s="4">
        <v>10</v>
      </c>
      <c r="G13" s="25" t="s">
        <v>231</v>
      </c>
      <c r="H13" s="4">
        <v>0</v>
      </c>
      <c r="I13" s="20" t="s">
        <v>231</v>
      </c>
      <c r="J13" s="5" t="s">
        <v>231</v>
      </c>
      <c r="K13" s="20" t="s">
        <v>231</v>
      </c>
      <c r="L13" s="5">
        <v>0</v>
      </c>
      <c r="M13" s="20">
        <v>1</v>
      </c>
    </row>
    <row r="14" spans="1:13" x14ac:dyDescent="0.3">
      <c r="A14" s="16" t="s">
        <v>373</v>
      </c>
      <c r="B14" t="s">
        <v>198</v>
      </c>
      <c r="C14" s="25">
        <v>50</v>
      </c>
      <c r="D14" s="4">
        <v>20</v>
      </c>
      <c r="E14" s="25" t="s">
        <v>231</v>
      </c>
      <c r="F14" s="4">
        <v>15</v>
      </c>
      <c r="G14" s="25" t="s">
        <v>231</v>
      </c>
      <c r="H14" s="4">
        <v>0</v>
      </c>
      <c r="I14" s="20" t="s">
        <v>231</v>
      </c>
      <c r="J14" s="5" t="s">
        <v>231</v>
      </c>
      <c r="K14" s="20" t="s">
        <v>231</v>
      </c>
      <c r="L14" s="5">
        <v>0</v>
      </c>
      <c r="M14" s="20">
        <v>1</v>
      </c>
    </row>
    <row r="15" spans="1:13" x14ac:dyDescent="0.3">
      <c r="A15" s="16" t="s">
        <v>373</v>
      </c>
      <c r="B15" t="s">
        <v>199</v>
      </c>
      <c r="C15" s="25">
        <v>75</v>
      </c>
      <c r="D15" s="4">
        <v>50</v>
      </c>
      <c r="E15" s="25">
        <v>10</v>
      </c>
      <c r="F15" s="4">
        <v>35</v>
      </c>
      <c r="G15" s="25">
        <v>5</v>
      </c>
      <c r="H15" s="4">
        <v>0</v>
      </c>
      <c r="I15" s="20">
        <v>0.2</v>
      </c>
      <c r="J15" s="5">
        <v>0.71</v>
      </c>
      <c r="K15" s="20">
        <v>0.08</v>
      </c>
      <c r="L15" s="5">
        <v>0</v>
      </c>
      <c r="M15" s="20">
        <v>1</v>
      </c>
    </row>
    <row r="16" spans="1:13" x14ac:dyDescent="0.3">
      <c r="A16" s="16" t="s">
        <v>373</v>
      </c>
      <c r="B16" t="s">
        <v>200</v>
      </c>
      <c r="C16" s="25">
        <v>155</v>
      </c>
      <c r="D16" s="4">
        <v>80</v>
      </c>
      <c r="E16" s="25">
        <v>20</v>
      </c>
      <c r="F16" s="4">
        <v>50</v>
      </c>
      <c r="G16" s="25">
        <v>5</v>
      </c>
      <c r="H16" s="4">
        <v>0</v>
      </c>
      <c r="I16" s="20">
        <v>0.28000000000000003</v>
      </c>
      <c r="J16" s="5">
        <v>0.65</v>
      </c>
      <c r="K16" s="20">
        <v>0.06</v>
      </c>
      <c r="L16" s="5">
        <v>0</v>
      </c>
      <c r="M16" s="20">
        <v>0.97</v>
      </c>
    </row>
    <row r="17" spans="1:13" x14ac:dyDescent="0.3">
      <c r="A17" s="16" t="s">
        <v>373</v>
      </c>
      <c r="B17" t="s">
        <v>201</v>
      </c>
      <c r="C17" s="25">
        <v>180</v>
      </c>
      <c r="D17" s="4">
        <v>115</v>
      </c>
      <c r="E17" s="25">
        <v>40</v>
      </c>
      <c r="F17" s="4">
        <v>65</v>
      </c>
      <c r="G17" s="25">
        <v>10</v>
      </c>
      <c r="H17" s="4">
        <v>0</v>
      </c>
      <c r="I17" s="20">
        <v>0.35</v>
      </c>
      <c r="J17" s="5">
        <v>0.56999999999999995</v>
      </c>
      <c r="K17" s="20">
        <v>0.08</v>
      </c>
      <c r="L17" s="5">
        <v>0</v>
      </c>
      <c r="M17" s="20">
        <v>1</v>
      </c>
    </row>
    <row r="18" spans="1:13" x14ac:dyDescent="0.3">
      <c r="A18" s="16" t="s">
        <v>373</v>
      </c>
      <c r="B18" t="s">
        <v>202</v>
      </c>
      <c r="C18" s="25">
        <v>365</v>
      </c>
      <c r="D18" s="4">
        <v>140</v>
      </c>
      <c r="E18" s="25">
        <v>45</v>
      </c>
      <c r="F18" s="4">
        <v>85</v>
      </c>
      <c r="G18" s="25">
        <v>10</v>
      </c>
      <c r="H18" s="4">
        <v>0</v>
      </c>
      <c r="I18" s="20">
        <v>0.33</v>
      </c>
      <c r="J18" s="5">
        <v>0.59</v>
      </c>
      <c r="K18" s="20">
        <v>0.08</v>
      </c>
      <c r="L18" s="5">
        <v>0</v>
      </c>
      <c r="M18" s="20">
        <v>0.98</v>
      </c>
    </row>
    <row r="19" spans="1:13" x14ac:dyDescent="0.3">
      <c r="A19" s="16" t="s">
        <v>373</v>
      </c>
      <c r="B19" t="s">
        <v>203</v>
      </c>
      <c r="C19" s="25">
        <v>455</v>
      </c>
      <c r="D19" s="4">
        <v>215</v>
      </c>
      <c r="E19" s="25">
        <v>65</v>
      </c>
      <c r="F19" s="4">
        <v>145</v>
      </c>
      <c r="G19" s="25">
        <v>5</v>
      </c>
      <c r="H19" s="4">
        <v>0</v>
      </c>
      <c r="I19" s="20">
        <v>0.28999999999999998</v>
      </c>
      <c r="J19" s="5">
        <v>0.68</v>
      </c>
      <c r="K19" s="20">
        <v>0.02</v>
      </c>
      <c r="L19" s="5">
        <v>0</v>
      </c>
      <c r="M19" s="20">
        <v>0.99</v>
      </c>
    </row>
    <row r="20" spans="1:13" x14ac:dyDescent="0.3">
      <c r="A20" s="16" t="s">
        <v>373</v>
      </c>
      <c r="B20" t="s">
        <v>204</v>
      </c>
      <c r="C20" s="25">
        <v>615</v>
      </c>
      <c r="D20" s="4">
        <v>405</v>
      </c>
      <c r="E20" s="25">
        <v>145</v>
      </c>
      <c r="F20" s="4">
        <v>225</v>
      </c>
      <c r="G20" s="25">
        <v>30</v>
      </c>
      <c r="H20" s="4">
        <v>0</v>
      </c>
      <c r="I20" s="20">
        <v>0.36</v>
      </c>
      <c r="J20" s="5">
        <v>0.56000000000000005</v>
      </c>
      <c r="K20" s="20">
        <v>0.08</v>
      </c>
      <c r="L20" s="5">
        <v>0</v>
      </c>
      <c r="M20" s="20">
        <v>0.99</v>
      </c>
    </row>
    <row r="21" spans="1:13" x14ac:dyDescent="0.3">
      <c r="A21" s="16" t="s">
        <v>373</v>
      </c>
      <c r="B21" t="s">
        <v>205</v>
      </c>
      <c r="C21" s="25">
        <v>685</v>
      </c>
      <c r="D21" s="4">
        <v>455</v>
      </c>
      <c r="E21" s="25">
        <v>160</v>
      </c>
      <c r="F21" s="4">
        <v>265</v>
      </c>
      <c r="G21" s="25">
        <v>30</v>
      </c>
      <c r="H21" s="4">
        <v>0</v>
      </c>
      <c r="I21" s="20">
        <v>0.35</v>
      </c>
      <c r="J21" s="5">
        <v>0.59</v>
      </c>
      <c r="K21" s="20">
        <v>0.06</v>
      </c>
      <c r="L21" s="5">
        <v>0</v>
      </c>
      <c r="M21" s="20">
        <v>0.98</v>
      </c>
    </row>
    <row r="22" spans="1:13" x14ac:dyDescent="0.3">
      <c r="A22" s="16" t="s">
        <v>373</v>
      </c>
      <c r="B22" t="s">
        <v>206</v>
      </c>
      <c r="C22" s="25">
        <v>825</v>
      </c>
      <c r="D22" s="4">
        <v>620</v>
      </c>
      <c r="E22" s="25">
        <v>220</v>
      </c>
      <c r="F22" s="4">
        <v>370</v>
      </c>
      <c r="G22" s="25">
        <v>35</v>
      </c>
      <c r="H22" s="4" t="s">
        <v>231</v>
      </c>
      <c r="I22" s="20">
        <v>0.35</v>
      </c>
      <c r="J22" s="5">
        <v>0.59</v>
      </c>
      <c r="K22" s="20" t="s">
        <v>231</v>
      </c>
      <c r="L22" s="5" t="s">
        <v>231</v>
      </c>
      <c r="M22" s="20">
        <v>0.94</v>
      </c>
    </row>
    <row r="23" spans="1:13" x14ac:dyDescent="0.3">
      <c r="A23" s="16" t="s">
        <v>373</v>
      </c>
      <c r="B23" t="s">
        <v>207</v>
      </c>
      <c r="C23" s="25">
        <v>1155</v>
      </c>
      <c r="D23" s="4">
        <v>805</v>
      </c>
      <c r="E23" s="25">
        <v>290</v>
      </c>
      <c r="F23" s="4">
        <v>470</v>
      </c>
      <c r="G23" s="25">
        <v>45</v>
      </c>
      <c r="H23" s="4" t="s">
        <v>231</v>
      </c>
      <c r="I23" s="20">
        <v>0.36</v>
      </c>
      <c r="J23" s="5">
        <v>0.57999999999999996</v>
      </c>
      <c r="K23" s="20" t="s">
        <v>231</v>
      </c>
      <c r="L23" s="5" t="s">
        <v>231</v>
      </c>
      <c r="M23" s="20">
        <v>0.91</v>
      </c>
    </row>
    <row r="24" spans="1:13" x14ac:dyDescent="0.3">
      <c r="A24" s="16" t="s">
        <v>373</v>
      </c>
      <c r="B24" t="s">
        <v>208</v>
      </c>
      <c r="C24" s="25">
        <v>1305</v>
      </c>
      <c r="D24" s="4">
        <v>875</v>
      </c>
      <c r="E24" s="25">
        <v>325</v>
      </c>
      <c r="F24" s="4">
        <v>490</v>
      </c>
      <c r="G24" s="25">
        <v>60</v>
      </c>
      <c r="H24" s="4">
        <v>0</v>
      </c>
      <c r="I24" s="20">
        <v>0.37</v>
      </c>
      <c r="J24" s="5">
        <v>0.56000000000000005</v>
      </c>
      <c r="K24" s="20">
        <v>7.0000000000000007E-2</v>
      </c>
      <c r="L24" s="5">
        <v>0</v>
      </c>
      <c r="M24" s="20">
        <v>0.94</v>
      </c>
    </row>
    <row r="25" spans="1:13" x14ac:dyDescent="0.3">
      <c r="A25" s="16" t="s">
        <v>373</v>
      </c>
      <c r="B25" t="s">
        <v>209</v>
      </c>
      <c r="C25" s="25">
        <v>1490</v>
      </c>
      <c r="D25" s="4">
        <v>1095</v>
      </c>
      <c r="E25" s="25">
        <v>425</v>
      </c>
      <c r="F25" s="4">
        <v>600</v>
      </c>
      <c r="G25" s="25">
        <v>65</v>
      </c>
      <c r="H25" s="4">
        <v>5</v>
      </c>
      <c r="I25" s="20">
        <v>0.39</v>
      </c>
      <c r="J25" s="5">
        <v>0.55000000000000004</v>
      </c>
      <c r="K25" s="20">
        <v>0.06</v>
      </c>
      <c r="L25" s="5">
        <v>0.01</v>
      </c>
      <c r="M25" s="20">
        <v>0.9</v>
      </c>
    </row>
    <row r="26" spans="1:13" x14ac:dyDescent="0.3">
      <c r="A26" s="16" t="s">
        <v>373</v>
      </c>
      <c r="B26" t="s">
        <v>210</v>
      </c>
      <c r="C26" s="25">
        <v>1570</v>
      </c>
      <c r="D26" s="4">
        <v>1150</v>
      </c>
      <c r="E26" s="25">
        <v>470</v>
      </c>
      <c r="F26" s="4">
        <v>570</v>
      </c>
      <c r="G26" s="25">
        <v>70</v>
      </c>
      <c r="H26" s="4">
        <v>40</v>
      </c>
      <c r="I26" s="20">
        <v>0.41</v>
      </c>
      <c r="J26" s="5">
        <v>0.49</v>
      </c>
      <c r="K26" s="20">
        <v>0.06</v>
      </c>
      <c r="L26" s="5">
        <v>0.04</v>
      </c>
      <c r="M26" s="20">
        <v>0.78</v>
      </c>
    </row>
    <row r="27" spans="1:13" x14ac:dyDescent="0.3">
      <c r="A27" s="16" t="s">
        <v>373</v>
      </c>
      <c r="B27" t="s">
        <v>211</v>
      </c>
      <c r="C27" s="25">
        <v>1800</v>
      </c>
      <c r="D27" s="4">
        <v>1380</v>
      </c>
      <c r="E27" s="25">
        <v>630</v>
      </c>
      <c r="F27" s="4">
        <v>670</v>
      </c>
      <c r="G27" s="25">
        <v>75</v>
      </c>
      <c r="H27" s="4">
        <v>10</v>
      </c>
      <c r="I27" s="20">
        <v>0.45</v>
      </c>
      <c r="J27" s="5">
        <v>0.48</v>
      </c>
      <c r="K27" s="20">
        <v>0.05</v>
      </c>
      <c r="L27" s="5">
        <v>0.01</v>
      </c>
      <c r="M27" s="20">
        <v>0.62</v>
      </c>
    </row>
    <row r="28" spans="1:13" x14ac:dyDescent="0.3">
      <c r="A28" s="16" t="s">
        <v>373</v>
      </c>
      <c r="B28" t="s">
        <v>212</v>
      </c>
      <c r="C28" s="25">
        <v>1710</v>
      </c>
      <c r="D28" s="4">
        <v>1465</v>
      </c>
      <c r="E28" s="25">
        <v>580</v>
      </c>
      <c r="F28" s="4">
        <v>765</v>
      </c>
      <c r="G28" s="25">
        <v>30</v>
      </c>
      <c r="H28" s="4">
        <v>85</v>
      </c>
      <c r="I28" s="20">
        <v>0.4</v>
      </c>
      <c r="J28" s="5">
        <v>0.52</v>
      </c>
      <c r="K28" s="20">
        <v>0.02</v>
      </c>
      <c r="L28" s="5">
        <v>0.06</v>
      </c>
      <c r="M28" s="20">
        <v>0.67</v>
      </c>
    </row>
    <row r="29" spans="1:13" x14ac:dyDescent="0.3">
      <c r="A29" s="16" t="s">
        <v>373</v>
      </c>
      <c r="B29" t="s">
        <v>213</v>
      </c>
      <c r="C29" s="25">
        <v>1780</v>
      </c>
      <c r="D29" s="4">
        <v>1215</v>
      </c>
      <c r="E29" s="25">
        <v>520</v>
      </c>
      <c r="F29" s="4">
        <v>650</v>
      </c>
      <c r="G29" s="25">
        <v>15</v>
      </c>
      <c r="H29" s="4">
        <v>35</v>
      </c>
      <c r="I29" s="20">
        <v>0.43</v>
      </c>
      <c r="J29" s="5">
        <v>0.53</v>
      </c>
      <c r="K29" s="20">
        <v>0.01</v>
      </c>
      <c r="L29" s="5">
        <v>0.03</v>
      </c>
      <c r="M29" s="20">
        <v>0.49</v>
      </c>
    </row>
    <row r="30" spans="1:13" x14ac:dyDescent="0.3">
      <c r="A30" s="16" t="s">
        <v>373</v>
      </c>
      <c r="B30" t="s">
        <v>214</v>
      </c>
      <c r="C30" s="25">
        <v>2035</v>
      </c>
      <c r="D30" s="4">
        <v>1690</v>
      </c>
      <c r="E30" s="25">
        <v>760</v>
      </c>
      <c r="F30" s="4">
        <v>875</v>
      </c>
      <c r="G30" s="25">
        <v>30</v>
      </c>
      <c r="H30" s="4">
        <v>25</v>
      </c>
      <c r="I30" s="20">
        <v>0.45</v>
      </c>
      <c r="J30" s="5">
        <v>0.52</v>
      </c>
      <c r="K30" s="20">
        <v>0.02</v>
      </c>
      <c r="L30" s="5">
        <v>0.02</v>
      </c>
      <c r="M30" s="20">
        <v>0.43</v>
      </c>
    </row>
    <row r="31" spans="1:13" x14ac:dyDescent="0.3">
      <c r="A31" s="16" t="s">
        <v>373</v>
      </c>
      <c r="B31" t="s">
        <v>215</v>
      </c>
      <c r="C31" s="25">
        <v>2120</v>
      </c>
      <c r="D31" s="4">
        <v>2135</v>
      </c>
      <c r="E31" s="25">
        <v>930</v>
      </c>
      <c r="F31" s="4">
        <v>1145</v>
      </c>
      <c r="G31" s="25">
        <v>30</v>
      </c>
      <c r="H31" s="4">
        <v>30</v>
      </c>
      <c r="I31" s="20">
        <v>0.44</v>
      </c>
      <c r="J31" s="5">
        <v>0.54</v>
      </c>
      <c r="K31" s="20">
        <v>0.01</v>
      </c>
      <c r="L31" s="5">
        <v>0.01</v>
      </c>
      <c r="M31" s="20">
        <v>0.49</v>
      </c>
    </row>
    <row r="32" spans="1:13" x14ac:dyDescent="0.3">
      <c r="A32" s="16" t="s">
        <v>373</v>
      </c>
      <c r="B32" t="s">
        <v>216</v>
      </c>
      <c r="C32" s="25">
        <v>2170</v>
      </c>
      <c r="D32" s="4">
        <v>2720</v>
      </c>
      <c r="E32" s="25">
        <v>1220</v>
      </c>
      <c r="F32" s="4">
        <v>1400</v>
      </c>
      <c r="G32" s="25">
        <v>70</v>
      </c>
      <c r="H32" s="4">
        <v>25</v>
      </c>
      <c r="I32" s="20">
        <v>0.45</v>
      </c>
      <c r="J32" s="5">
        <v>0.52</v>
      </c>
      <c r="K32" s="20">
        <v>0.03</v>
      </c>
      <c r="L32" s="5">
        <v>0.01</v>
      </c>
      <c r="M32" s="20">
        <v>0.57999999999999996</v>
      </c>
    </row>
    <row r="33" spans="1:13" x14ac:dyDescent="0.3">
      <c r="A33" s="16" t="s">
        <v>373</v>
      </c>
      <c r="B33" t="s">
        <v>217</v>
      </c>
      <c r="C33" s="25">
        <v>2310</v>
      </c>
      <c r="D33" s="4">
        <v>2760</v>
      </c>
      <c r="E33" s="25">
        <v>1215</v>
      </c>
      <c r="F33" s="4">
        <v>1455</v>
      </c>
      <c r="G33" s="25">
        <v>55</v>
      </c>
      <c r="H33" s="4">
        <v>30</v>
      </c>
      <c r="I33" s="20">
        <v>0.44</v>
      </c>
      <c r="J33" s="5">
        <v>0.53</v>
      </c>
      <c r="K33" s="20">
        <v>0.02</v>
      </c>
      <c r="L33" s="5">
        <v>0.01</v>
      </c>
      <c r="M33" s="20">
        <v>0.79</v>
      </c>
    </row>
    <row r="34" spans="1:13" x14ac:dyDescent="0.3">
      <c r="A34" s="16" t="s">
        <v>373</v>
      </c>
      <c r="B34" t="s">
        <v>218</v>
      </c>
      <c r="C34" s="25">
        <v>2305</v>
      </c>
      <c r="D34" s="4">
        <v>2390</v>
      </c>
      <c r="E34" s="25">
        <v>1120</v>
      </c>
      <c r="F34" s="4">
        <v>1240</v>
      </c>
      <c r="G34" s="25">
        <v>25</v>
      </c>
      <c r="H34" s="4">
        <v>0</v>
      </c>
      <c r="I34" s="20">
        <v>0.47</v>
      </c>
      <c r="J34" s="5">
        <v>0.52</v>
      </c>
      <c r="K34" s="20">
        <v>0.01</v>
      </c>
      <c r="L34" s="5">
        <v>0</v>
      </c>
      <c r="M34" s="20">
        <v>0.93</v>
      </c>
    </row>
    <row r="35" spans="1:13" x14ac:dyDescent="0.3">
      <c r="A35" s="16" t="s">
        <v>373</v>
      </c>
      <c r="B35" t="s">
        <v>219</v>
      </c>
      <c r="C35" s="25">
        <v>2235</v>
      </c>
      <c r="D35" s="4">
        <v>2335</v>
      </c>
      <c r="E35" s="25">
        <v>1150</v>
      </c>
      <c r="F35" s="4">
        <v>1145</v>
      </c>
      <c r="G35" s="25">
        <v>40</v>
      </c>
      <c r="H35" s="4" t="s">
        <v>231</v>
      </c>
      <c r="I35" s="20">
        <v>0.49</v>
      </c>
      <c r="J35" s="5">
        <v>0.49</v>
      </c>
      <c r="K35" s="20" t="s">
        <v>231</v>
      </c>
      <c r="L35" s="5" t="s">
        <v>231</v>
      </c>
      <c r="M35" s="20">
        <v>0.93</v>
      </c>
    </row>
    <row r="36" spans="1:13" x14ac:dyDescent="0.3">
      <c r="A36" s="16" t="s">
        <v>373</v>
      </c>
      <c r="B36" t="s">
        <v>220</v>
      </c>
      <c r="C36" s="25">
        <v>2555</v>
      </c>
      <c r="D36" s="4">
        <v>2805</v>
      </c>
      <c r="E36" s="25">
        <v>1320</v>
      </c>
      <c r="F36" s="4">
        <v>1440</v>
      </c>
      <c r="G36" s="25">
        <v>40</v>
      </c>
      <c r="H36" s="4">
        <v>5</v>
      </c>
      <c r="I36" s="20">
        <v>0.47</v>
      </c>
      <c r="J36" s="5">
        <v>0.51</v>
      </c>
      <c r="K36" s="20">
        <v>0.01</v>
      </c>
      <c r="L36" s="5">
        <v>0</v>
      </c>
      <c r="M36" s="20">
        <v>0.95</v>
      </c>
    </row>
    <row r="37" spans="1:13" x14ac:dyDescent="0.3">
      <c r="A37" s="16" t="s">
        <v>373</v>
      </c>
      <c r="B37" t="s">
        <v>221</v>
      </c>
      <c r="C37" s="25">
        <v>2515</v>
      </c>
      <c r="D37" s="4">
        <v>2630</v>
      </c>
      <c r="E37" s="25">
        <v>1185</v>
      </c>
      <c r="F37" s="4">
        <v>1390</v>
      </c>
      <c r="G37" s="25">
        <v>45</v>
      </c>
      <c r="H37" s="4">
        <v>0</v>
      </c>
      <c r="I37" s="20">
        <v>0.45</v>
      </c>
      <c r="J37" s="5">
        <v>0.53</v>
      </c>
      <c r="K37" s="20">
        <v>0.02</v>
      </c>
      <c r="L37" s="5">
        <v>0</v>
      </c>
      <c r="M37" s="20">
        <v>0.96</v>
      </c>
    </row>
    <row r="38" spans="1:13" x14ac:dyDescent="0.3">
      <c r="A38" s="16" t="s">
        <v>373</v>
      </c>
      <c r="B38" t="s">
        <v>222</v>
      </c>
      <c r="C38" s="25">
        <v>2545</v>
      </c>
      <c r="D38" s="4">
        <v>2630</v>
      </c>
      <c r="E38" s="25">
        <v>1220</v>
      </c>
      <c r="F38" s="4">
        <v>1370</v>
      </c>
      <c r="G38" s="25">
        <v>35</v>
      </c>
      <c r="H38" s="4">
        <v>5</v>
      </c>
      <c r="I38" s="20">
        <v>0.46</v>
      </c>
      <c r="J38" s="5">
        <v>0.52</v>
      </c>
      <c r="K38" s="20">
        <v>0.01</v>
      </c>
      <c r="L38" s="5">
        <v>0</v>
      </c>
      <c r="M38" s="20">
        <v>0.97</v>
      </c>
    </row>
    <row r="39" spans="1:13" x14ac:dyDescent="0.3">
      <c r="A39" s="16" t="s">
        <v>373</v>
      </c>
      <c r="B39" t="s">
        <v>223</v>
      </c>
      <c r="C39" s="25">
        <v>2660</v>
      </c>
      <c r="D39" s="4">
        <v>2480</v>
      </c>
      <c r="E39" s="25">
        <v>1155</v>
      </c>
      <c r="F39" s="4">
        <v>1275</v>
      </c>
      <c r="G39" s="25">
        <v>50</v>
      </c>
      <c r="H39" s="4" t="s">
        <v>231</v>
      </c>
      <c r="I39" s="20">
        <v>0.47</v>
      </c>
      <c r="J39" s="5">
        <v>0.51</v>
      </c>
      <c r="K39" s="20" t="s">
        <v>231</v>
      </c>
      <c r="L39" s="5" t="s">
        <v>231</v>
      </c>
      <c r="M39" s="20">
        <v>0.97</v>
      </c>
    </row>
    <row r="40" spans="1:13" x14ac:dyDescent="0.3">
      <c r="A40" s="16" t="s">
        <v>373</v>
      </c>
      <c r="B40" t="s">
        <v>224</v>
      </c>
      <c r="C40" s="25">
        <v>2475</v>
      </c>
      <c r="D40" s="4">
        <v>2455</v>
      </c>
      <c r="E40" s="25">
        <v>1160</v>
      </c>
      <c r="F40" s="4">
        <v>1240</v>
      </c>
      <c r="G40" s="25">
        <v>55</v>
      </c>
      <c r="H40" s="4" t="s">
        <v>231</v>
      </c>
      <c r="I40" s="20">
        <v>0.47</v>
      </c>
      <c r="J40" s="5">
        <v>0.5</v>
      </c>
      <c r="K40" s="20" t="s">
        <v>231</v>
      </c>
      <c r="L40" s="5" t="s">
        <v>231</v>
      </c>
      <c r="M40" s="20">
        <v>0.97</v>
      </c>
    </row>
    <row r="41" spans="1:13" x14ac:dyDescent="0.3">
      <c r="A41" s="16" t="s">
        <v>373</v>
      </c>
      <c r="B41" t="s">
        <v>225</v>
      </c>
      <c r="C41" s="25">
        <v>2375</v>
      </c>
      <c r="D41" s="4">
        <v>2105</v>
      </c>
      <c r="E41" s="25">
        <v>1030</v>
      </c>
      <c r="F41" s="4">
        <v>1025</v>
      </c>
      <c r="G41" s="25">
        <v>45</v>
      </c>
      <c r="H41" s="4">
        <v>0</v>
      </c>
      <c r="I41" s="20">
        <v>0.49</v>
      </c>
      <c r="J41" s="5">
        <v>0.49</v>
      </c>
      <c r="K41" s="20">
        <v>0.02</v>
      </c>
      <c r="L41" s="5">
        <v>0</v>
      </c>
      <c r="M41" s="20">
        <v>0.96</v>
      </c>
    </row>
    <row r="42" spans="1:13" x14ac:dyDescent="0.3">
      <c r="A42" s="16" t="s">
        <v>373</v>
      </c>
      <c r="B42" t="s">
        <v>226</v>
      </c>
      <c r="C42" s="25">
        <v>2285</v>
      </c>
      <c r="D42" s="4">
        <v>2510</v>
      </c>
      <c r="E42" s="25">
        <v>1255</v>
      </c>
      <c r="F42" s="4">
        <v>1205</v>
      </c>
      <c r="G42" s="25">
        <v>50</v>
      </c>
      <c r="H42" s="4">
        <v>0</v>
      </c>
      <c r="I42" s="20">
        <v>0.5</v>
      </c>
      <c r="J42" s="5">
        <v>0.48</v>
      </c>
      <c r="K42" s="20">
        <v>0.02</v>
      </c>
      <c r="L42" s="5">
        <v>0</v>
      </c>
      <c r="M42" s="20">
        <v>0.94</v>
      </c>
    </row>
    <row r="43" spans="1:13" x14ac:dyDescent="0.3">
      <c r="A43" s="28" t="s">
        <v>374</v>
      </c>
      <c r="B43" s="54" t="s">
        <v>191</v>
      </c>
      <c r="C43" s="31">
        <v>36545</v>
      </c>
      <c r="D43" s="29">
        <v>34090</v>
      </c>
      <c r="E43" s="31">
        <v>15135</v>
      </c>
      <c r="F43" s="29">
        <v>17880</v>
      </c>
      <c r="G43" s="31">
        <v>825</v>
      </c>
      <c r="H43" s="29">
        <v>240</v>
      </c>
      <c r="I43" s="30">
        <v>0.44</v>
      </c>
      <c r="J43" s="32">
        <v>0.52</v>
      </c>
      <c r="K43" s="30">
        <v>0.02</v>
      </c>
      <c r="L43" s="32">
        <v>0.01</v>
      </c>
      <c r="M43" s="30">
        <v>0.82</v>
      </c>
    </row>
    <row r="44" spans="1:13" x14ac:dyDescent="0.3">
      <c r="A44" s="16" t="s">
        <v>374</v>
      </c>
      <c r="B44" t="s">
        <v>193</v>
      </c>
      <c r="C44" s="25" t="s">
        <v>231</v>
      </c>
      <c r="D44" s="4">
        <v>0</v>
      </c>
      <c r="E44" s="25">
        <v>0</v>
      </c>
      <c r="F44" s="4">
        <v>0</v>
      </c>
      <c r="G44" s="25">
        <v>0</v>
      </c>
      <c r="H44" s="4">
        <v>0</v>
      </c>
      <c r="I44" s="20" t="s">
        <v>350</v>
      </c>
      <c r="J44" s="5" t="s">
        <v>350</v>
      </c>
      <c r="K44" s="20" t="s">
        <v>350</v>
      </c>
      <c r="L44" s="5" t="s">
        <v>350</v>
      </c>
      <c r="M44" s="20">
        <v>0</v>
      </c>
    </row>
    <row r="45" spans="1:13" x14ac:dyDescent="0.3">
      <c r="A45" s="16" t="s">
        <v>374</v>
      </c>
      <c r="B45" t="s">
        <v>194</v>
      </c>
      <c r="C45" s="25" t="s">
        <v>231</v>
      </c>
      <c r="D45" s="4">
        <v>0</v>
      </c>
      <c r="E45" s="25">
        <v>0</v>
      </c>
      <c r="F45" s="4">
        <v>0</v>
      </c>
      <c r="G45" s="25">
        <v>0</v>
      </c>
      <c r="H45" s="4">
        <v>0</v>
      </c>
      <c r="I45" s="20" t="s">
        <v>350</v>
      </c>
      <c r="J45" s="5" t="s">
        <v>350</v>
      </c>
      <c r="K45" s="20" t="s">
        <v>350</v>
      </c>
      <c r="L45" s="5" t="s">
        <v>350</v>
      </c>
      <c r="M45" s="20">
        <v>0</v>
      </c>
    </row>
    <row r="46" spans="1:13" x14ac:dyDescent="0.3">
      <c r="A46" s="16" t="s">
        <v>374</v>
      </c>
      <c r="B46" t="s">
        <v>195</v>
      </c>
      <c r="C46" s="25">
        <v>5</v>
      </c>
      <c r="D46" s="4" t="s">
        <v>231</v>
      </c>
      <c r="E46" s="25">
        <v>0</v>
      </c>
      <c r="F46" s="4" t="s">
        <v>231</v>
      </c>
      <c r="G46" s="25">
        <v>0</v>
      </c>
      <c r="H46" s="4">
        <v>0</v>
      </c>
      <c r="I46" s="20">
        <v>0</v>
      </c>
      <c r="J46" s="5" t="s">
        <v>231</v>
      </c>
      <c r="K46" s="20">
        <v>0</v>
      </c>
      <c r="L46" s="5">
        <v>0</v>
      </c>
      <c r="M46" s="20">
        <v>1</v>
      </c>
    </row>
    <row r="47" spans="1:13" x14ac:dyDescent="0.3">
      <c r="A47" s="16" t="s">
        <v>374</v>
      </c>
      <c r="B47" t="s">
        <v>196</v>
      </c>
      <c r="C47" s="25">
        <v>10</v>
      </c>
      <c r="D47" s="4" t="s">
        <v>231</v>
      </c>
      <c r="E47" s="25" t="s">
        <v>231</v>
      </c>
      <c r="F47" s="4" t="s">
        <v>231</v>
      </c>
      <c r="G47" s="25">
        <v>0</v>
      </c>
      <c r="H47" s="4">
        <v>0</v>
      </c>
      <c r="I47" s="20" t="s">
        <v>231</v>
      </c>
      <c r="J47" s="5" t="s">
        <v>231</v>
      </c>
      <c r="K47" s="20">
        <v>0</v>
      </c>
      <c r="L47" s="5">
        <v>0</v>
      </c>
      <c r="M47" s="20">
        <v>1</v>
      </c>
    </row>
    <row r="48" spans="1:13" x14ac:dyDescent="0.3">
      <c r="A48" s="16" t="s">
        <v>374</v>
      </c>
      <c r="B48" t="s">
        <v>197</v>
      </c>
      <c r="C48" s="25">
        <v>20</v>
      </c>
      <c r="D48" s="4">
        <v>15</v>
      </c>
      <c r="E48" s="25" t="s">
        <v>231</v>
      </c>
      <c r="F48" s="4">
        <v>10</v>
      </c>
      <c r="G48" s="25" t="s">
        <v>231</v>
      </c>
      <c r="H48" s="4">
        <v>0</v>
      </c>
      <c r="I48" s="20" t="s">
        <v>231</v>
      </c>
      <c r="J48" s="5" t="s">
        <v>231</v>
      </c>
      <c r="K48" s="20" t="s">
        <v>231</v>
      </c>
      <c r="L48" s="5">
        <v>0</v>
      </c>
      <c r="M48" s="20">
        <v>1</v>
      </c>
    </row>
    <row r="49" spans="1:13" x14ac:dyDescent="0.3">
      <c r="A49" s="16" t="s">
        <v>374</v>
      </c>
      <c r="B49" t="s">
        <v>198</v>
      </c>
      <c r="C49" s="25">
        <v>50</v>
      </c>
      <c r="D49" s="4">
        <v>20</v>
      </c>
      <c r="E49" s="25" t="s">
        <v>231</v>
      </c>
      <c r="F49" s="4">
        <v>15</v>
      </c>
      <c r="G49" s="25" t="s">
        <v>231</v>
      </c>
      <c r="H49" s="4">
        <v>0</v>
      </c>
      <c r="I49" s="20" t="s">
        <v>231</v>
      </c>
      <c r="J49" s="5" t="s">
        <v>231</v>
      </c>
      <c r="K49" s="20" t="s">
        <v>231</v>
      </c>
      <c r="L49" s="5">
        <v>0</v>
      </c>
      <c r="M49" s="20">
        <v>1</v>
      </c>
    </row>
    <row r="50" spans="1:13" x14ac:dyDescent="0.3">
      <c r="A50" s="16" t="s">
        <v>374</v>
      </c>
      <c r="B50" t="s">
        <v>199</v>
      </c>
      <c r="C50" s="25">
        <v>75</v>
      </c>
      <c r="D50" s="4">
        <v>50</v>
      </c>
      <c r="E50" s="25">
        <v>10</v>
      </c>
      <c r="F50" s="4">
        <v>35</v>
      </c>
      <c r="G50" s="25">
        <v>5</v>
      </c>
      <c r="H50" s="4">
        <v>0</v>
      </c>
      <c r="I50" s="20">
        <v>0.21</v>
      </c>
      <c r="J50" s="5">
        <v>0.73</v>
      </c>
      <c r="K50" s="20">
        <v>0.06</v>
      </c>
      <c r="L50" s="5">
        <v>0</v>
      </c>
      <c r="M50" s="20">
        <v>1</v>
      </c>
    </row>
    <row r="51" spans="1:13" x14ac:dyDescent="0.3">
      <c r="A51" s="16" t="s">
        <v>374</v>
      </c>
      <c r="B51" t="s">
        <v>200</v>
      </c>
      <c r="C51" s="25">
        <v>155</v>
      </c>
      <c r="D51" s="4">
        <v>80</v>
      </c>
      <c r="E51" s="25">
        <v>20</v>
      </c>
      <c r="F51" s="4">
        <v>50</v>
      </c>
      <c r="G51" s="25">
        <v>5</v>
      </c>
      <c r="H51" s="4">
        <v>0</v>
      </c>
      <c r="I51" s="20">
        <v>0.28000000000000003</v>
      </c>
      <c r="J51" s="5">
        <v>0.65</v>
      </c>
      <c r="K51" s="20">
        <v>0.06</v>
      </c>
      <c r="L51" s="5">
        <v>0</v>
      </c>
      <c r="M51" s="20">
        <v>0.97</v>
      </c>
    </row>
    <row r="52" spans="1:13" x14ac:dyDescent="0.3">
      <c r="A52" s="16" t="s">
        <v>374</v>
      </c>
      <c r="B52" t="s">
        <v>201</v>
      </c>
      <c r="C52" s="25">
        <v>175</v>
      </c>
      <c r="D52" s="4">
        <v>115</v>
      </c>
      <c r="E52" s="25">
        <v>40</v>
      </c>
      <c r="F52" s="4">
        <v>65</v>
      </c>
      <c r="G52" s="25">
        <v>10</v>
      </c>
      <c r="H52" s="4">
        <v>0</v>
      </c>
      <c r="I52" s="20">
        <v>0.35</v>
      </c>
      <c r="J52" s="5">
        <v>0.57999999999999996</v>
      </c>
      <c r="K52" s="20">
        <v>7.0000000000000007E-2</v>
      </c>
      <c r="L52" s="5">
        <v>0</v>
      </c>
      <c r="M52" s="20">
        <v>1</v>
      </c>
    </row>
    <row r="53" spans="1:13" x14ac:dyDescent="0.3">
      <c r="A53" s="16" t="s">
        <v>374</v>
      </c>
      <c r="B53" t="s">
        <v>202</v>
      </c>
      <c r="C53" s="25">
        <v>355</v>
      </c>
      <c r="D53" s="4">
        <v>140</v>
      </c>
      <c r="E53" s="25">
        <v>45</v>
      </c>
      <c r="F53" s="4">
        <v>85</v>
      </c>
      <c r="G53" s="25">
        <v>10</v>
      </c>
      <c r="H53" s="4">
        <v>0</v>
      </c>
      <c r="I53" s="20">
        <v>0.32</v>
      </c>
      <c r="J53" s="5">
        <v>0.6</v>
      </c>
      <c r="K53" s="20">
        <v>0.08</v>
      </c>
      <c r="L53" s="5">
        <v>0</v>
      </c>
      <c r="M53" s="20">
        <v>0.98</v>
      </c>
    </row>
    <row r="54" spans="1:13" x14ac:dyDescent="0.3">
      <c r="A54" s="16" t="s">
        <v>374</v>
      </c>
      <c r="B54" t="s">
        <v>203</v>
      </c>
      <c r="C54" s="25">
        <v>445</v>
      </c>
      <c r="D54" s="4">
        <v>210</v>
      </c>
      <c r="E54" s="25">
        <v>65</v>
      </c>
      <c r="F54" s="4">
        <v>145</v>
      </c>
      <c r="G54" s="25">
        <v>5</v>
      </c>
      <c r="H54" s="4">
        <v>0</v>
      </c>
      <c r="I54" s="20">
        <v>0.3</v>
      </c>
      <c r="J54" s="5">
        <v>0.68</v>
      </c>
      <c r="K54" s="20">
        <v>0.02</v>
      </c>
      <c r="L54" s="5">
        <v>0</v>
      </c>
      <c r="M54" s="20">
        <v>0.99</v>
      </c>
    </row>
    <row r="55" spans="1:13" x14ac:dyDescent="0.3">
      <c r="A55" s="16" t="s">
        <v>374</v>
      </c>
      <c r="B55" t="s">
        <v>204</v>
      </c>
      <c r="C55" s="25">
        <v>600</v>
      </c>
      <c r="D55" s="4">
        <v>385</v>
      </c>
      <c r="E55" s="25">
        <v>145</v>
      </c>
      <c r="F55" s="4">
        <v>215</v>
      </c>
      <c r="G55" s="25">
        <v>20</v>
      </c>
      <c r="H55" s="4">
        <v>0</v>
      </c>
      <c r="I55" s="20">
        <v>0.38</v>
      </c>
      <c r="J55" s="5">
        <v>0.56000000000000005</v>
      </c>
      <c r="K55" s="20">
        <v>0.05</v>
      </c>
      <c r="L55" s="5">
        <v>0</v>
      </c>
      <c r="M55" s="20">
        <v>0.99</v>
      </c>
    </row>
    <row r="56" spans="1:13" x14ac:dyDescent="0.3">
      <c r="A56" s="16" t="s">
        <v>374</v>
      </c>
      <c r="B56" t="s">
        <v>205</v>
      </c>
      <c r="C56" s="25">
        <v>660</v>
      </c>
      <c r="D56" s="4">
        <v>445</v>
      </c>
      <c r="E56" s="25">
        <v>160</v>
      </c>
      <c r="F56" s="4">
        <v>260</v>
      </c>
      <c r="G56" s="25">
        <v>25</v>
      </c>
      <c r="H56" s="4">
        <v>0</v>
      </c>
      <c r="I56" s="20">
        <v>0.36</v>
      </c>
      <c r="J56" s="5">
        <v>0.59</v>
      </c>
      <c r="K56" s="20">
        <v>0.06</v>
      </c>
      <c r="L56" s="5">
        <v>0</v>
      </c>
      <c r="M56" s="20">
        <v>0.98</v>
      </c>
    </row>
    <row r="57" spans="1:13" x14ac:dyDescent="0.3">
      <c r="A57" s="16" t="s">
        <v>374</v>
      </c>
      <c r="B57" t="s">
        <v>206</v>
      </c>
      <c r="C57" s="25">
        <v>800</v>
      </c>
      <c r="D57" s="4">
        <v>610</v>
      </c>
      <c r="E57" s="25">
        <v>215</v>
      </c>
      <c r="F57" s="4">
        <v>365</v>
      </c>
      <c r="G57" s="25">
        <v>30</v>
      </c>
      <c r="H57" s="4" t="s">
        <v>231</v>
      </c>
      <c r="I57" s="20">
        <v>0.35</v>
      </c>
      <c r="J57" s="5">
        <v>0.6</v>
      </c>
      <c r="K57" s="20" t="s">
        <v>231</v>
      </c>
      <c r="L57" s="5" t="s">
        <v>231</v>
      </c>
      <c r="M57" s="20">
        <v>0.94</v>
      </c>
    </row>
    <row r="58" spans="1:13" x14ac:dyDescent="0.3">
      <c r="A58" s="16" t="s">
        <v>374</v>
      </c>
      <c r="B58" t="s">
        <v>207</v>
      </c>
      <c r="C58" s="25">
        <v>1120</v>
      </c>
      <c r="D58" s="4">
        <v>780</v>
      </c>
      <c r="E58" s="25">
        <v>285</v>
      </c>
      <c r="F58" s="4">
        <v>455</v>
      </c>
      <c r="G58" s="25">
        <v>35</v>
      </c>
      <c r="H58" s="4" t="s">
        <v>231</v>
      </c>
      <c r="I58" s="20">
        <v>0.36</v>
      </c>
      <c r="J58" s="5">
        <v>0.59</v>
      </c>
      <c r="K58" s="20" t="s">
        <v>231</v>
      </c>
      <c r="L58" s="5" t="s">
        <v>231</v>
      </c>
      <c r="M58" s="20">
        <v>0.91</v>
      </c>
    </row>
    <row r="59" spans="1:13" x14ac:dyDescent="0.3">
      <c r="A59" s="16" t="s">
        <v>374</v>
      </c>
      <c r="B59" t="s">
        <v>208</v>
      </c>
      <c r="C59" s="25">
        <v>1265</v>
      </c>
      <c r="D59" s="4">
        <v>850</v>
      </c>
      <c r="E59" s="25">
        <v>315</v>
      </c>
      <c r="F59" s="4">
        <v>485</v>
      </c>
      <c r="G59" s="25">
        <v>45</v>
      </c>
      <c r="H59" s="4">
        <v>0</v>
      </c>
      <c r="I59" s="20">
        <v>0.37</v>
      </c>
      <c r="J59" s="5">
        <v>0.56999999999999995</v>
      </c>
      <c r="K59" s="20">
        <v>0.06</v>
      </c>
      <c r="L59" s="5">
        <v>0</v>
      </c>
      <c r="M59" s="20">
        <v>0.94</v>
      </c>
    </row>
    <row r="60" spans="1:13" x14ac:dyDescent="0.3">
      <c r="A60" s="16" t="s">
        <v>374</v>
      </c>
      <c r="B60" t="s">
        <v>209</v>
      </c>
      <c r="C60" s="25">
        <v>1405</v>
      </c>
      <c r="D60" s="4">
        <v>1065</v>
      </c>
      <c r="E60" s="25">
        <v>420</v>
      </c>
      <c r="F60" s="4">
        <v>585</v>
      </c>
      <c r="G60" s="25">
        <v>55</v>
      </c>
      <c r="H60" s="4">
        <v>5</v>
      </c>
      <c r="I60" s="20">
        <v>0.39</v>
      </c>
      <c r="J60" s="5">
        <v>0.55000000000000004</v>
      </c>
      <c r="K60" s="20">
        <v>0.05</v>
      </c>
      <c r="L60" s="5">
        <v>0.01</v>
      </c>
      <c r="M60" s="20">
        <v>0.9</v>
      </c>
    </row>
    <row r="61" spans="1:13" x14ac:dyDescent="0.3">
      <c r="A61" s="16" t="s">
        <v>374</v>
      </c>
      <c r="B61" t="s">
        <v>210</v>
      </c>
      <c r="C61" s="25">
        <v>1485</v>
      </c>
      <c r="D61" s="4">
        <v>1105</v>
      </c>
      <c r="E61" s="25">
        <v>455</v>
      </c>
      <c r="F61" s="4">
        <v>555</v>
      </c>
      <c r="G61" s="25">
        <v>55</v>
      </c>
      <c r="H61" s="4">
        <v>35</v>
      </c>
      <c r="I61" s="20">
        <v>0.41</v>
      </c>
      <c r="J61" s="5">
        <v>0.5</v>
      </c>
      <c r="K61" s="20">
        <v>0.05</v>
      </c>
      <c r="L61" s="5">
        <v>0.03</v>
      </c>
      <c r="M61" s="20">
        <v>0.78</v>
      </c>
    </row>
    <row r="62" spans="1:13" x14ac:dyDescent="0.3">
      <c r="A62" s="16" t="s">
        <v>374</v>
      </c>
      <c r="B62" t="s">
        <v>211</v>
      </c>
      <c r="C62" s="25">
        <v>1695</v>
      </c>
      <c r="D62" s="4">
        <v>1310</v>
      </c>
      <c r="E62" s="25">
        <v>595</v>
      </c>
      <c r="F62" s="4">
        <v>645</v>
      </c>
      <c r="G62" s="25">
        <v>60</v>
      </c>
      <c r="H62" s="4">
        <v>10</v>
      </c>
      <c r="I62" s="20">
        <v>0.45</v>
      </c>
      <c r="J62" s="5">
        <v>0.49</v>
      </c>
      <c r="K62" s="20">
        <v>0.05</v>
      </c>
      <c r="L62" s="5">
        <v>0.01</v>
      </c>
      <c r="M62" s="20">
        <v>0.62</v>
      </c>
    </row>
    <row r="63" spans="1:13" x14ac:dyDescent="0.3">
      <c r="A63" s="16" t="s">
        <v>374</v>
      </c>
      <c r="B63" t="s">
        <v>212</v>
      </c>
      <c r="C63" s="25">
        <v>1540</v>
      </c>
      <c r="D63" s="4">
        <v>1395</v>
      </c>
      <c r="E63" s="25">
        <v>555</v>
      </c>
      <c r="F63" s="4">
        <v>740</v>
      </c>
      <c r="G63" s="25">
        <v>20</v>
      </c>
      <c r="H63" s="4">
        <v>80</v>
      </c>
      <c r="I63" s="20">
        <v>0.4</v>
      </c>
      <c r="J63" s="5">
        <v>0.53</v>
      </c>
      <c r="K63" s="20">
        <v>0.02</v>
      </c>
      <c r="L63" s="5">
        <v>0.06</v>
      </c>
      <c r="M63" s="20">
        <v>0.66</v>
      </c>
    </row>
    <row r="64" spans="1:13" x14ac:dyDescent="0.3">
      <c r="A64" s="16" t="s">
        <v>374</v>
      </c>
      <c r="B64" t="s">
        <v>213</v>
      </c>
      <c r="C64" s="25">
        <v>1605</v>
      </c>
      <c r="D64" s="4">
        <v>1155</v>
      </c>
      <c r="E64" s="25">
        <v>490</v>
      </c>
      <c r="F64" s="4">
        <v>625</v>
      </c>
      <c r="G64" s="25">
        <v>10</v>
      </c>
      <c r="H64" s="4">
        <v>25</v>
      </c>
      <c r="I64" s="20">
        <v>0.43</v>
      </c>
      <c r="J64" s="5">
        <v>0.54</v>
      </c>
      <c r="K64" s="20">
        <v>0.01</v>
      </c>
      <c r="L64" s="5">
        <v>0.02</v>
      </c>
      <c r="M64" s="20">
        <v>0.5</v>
      </c>
    </row>
    <row r="65" spans="1:13" x14ac:dyDescent="0.3">
      <c r="A65" s="16" t="s">
        <v>374</v>
      </c>
      <c r="B65" t="s">
        <v>214</v>
      </c>
      <c r="C65" s="25">
        <v>1800</v>
      </c>
      <c r="D65" s="4">
        <v>1570</v>
      </c>
      <c r="E65" s="25">
        <v>695</v>
      </c>
      <c r="F65" s="4">
        <v>830</v>
      </c>
      <c r="G65" s="25">
        <v>20</v>
      </c>
      <c r="H65" s="4">
        <v>25</v>
      </c>
      <c r="I65" s="20">
        <v>0.44</v>
      </c>
      <c r="J65" s="5">
        <v>0.53</v>
      </c>
      <c r="K65" s="20">
        <v>0.01</v>
      </c>
      <c r="L65" s="5">
        <v>0.02</v>
      </c>
      <c r="M65" s="20">
        <v>0.43</v>
      </c>
    </row>
    <row r="66" spans="1:13" x14ac:dyDescent="0.3">
      <c r="A66" s="16" t="s">
        <v>374</v>
      </c>
      <c r="B66" t="s">
        <v>215</v>
      </c>
      <c r="C66" s="25">
        <v>1810</v>
      </c>
      <c r="D66" s="4">
        <v>1935</v>
      </c>
      <c r="E66" s="25">
        <v>840</v>
      </c>
      <c r="F66" s="4">
        <v>1055</v>
      </c>
      <c r="G66" s="25">
        <v>25</v>
      </c>
      <c r="H66" s="4">
        <v>20</v>
      </c>
      <c r="I66" s="20">
        <v>0.43</v>
      </c>
      <c r="J66" s="5">
        <v>0.54</v>
      </c>
      <c r="K66" s="20">
        <v>0.01</v>
      </c>
      <c r="L66" s="5">
        <v>0.01</v>
      </c>
      <c r="M66" s="20">
        <v>0.5</v>
      </c>
    </row>
    <row r="67" spans="1:13" x14ac:dyDescent="0.3">
      <c r="A67" s="16" t="s">
        <v>374</v>
      </c>
      <c r="B67" t="s">
        <v>216</v>
      </c>
      <c r="C67" s="25">
        <v>1790</v>
      </c>
      <c r="D67" s="4">
        <v>2405</v>
      </c>
      <c r="E67" s="25">
        <v>1065</v>
      </c>
      <c r="F67" s="4">
        <v>1265</v>
      </c>
      <c r="G67" s="25">
        <v>55</v>
      </c>
      <c r="H67" s="4">
        <v>20</v>
      </c>
      <c r="I67" s="20">
        <v>0.44</v>
      </c>
      <c r="J67" s="5">
        <v>0.53</v>
      </c>
      <c r="K67" s="20">
        <v>0.02</v>
      </c>
      <c r="L67" s="5">
        <v>0.01</v>
      </c>
      <c r="M67" s="20">
        <v>0.59</v>
      </c>
    </row>
    <row r="68" spans="1:13" x14ac:dyDescent="0.3">
      <c r="A68" s="16" t="s">
        <v>374</v>
      </c>
      <c r="B68" t="s">
        <v>217</v>
      </c>
      <c r="C68" s="25">
        <v>1675</v>
      </c>
      <c r="D68" s="4">
        <v>2325</v>
      </c>
      <c r="E68" s="25">
        <v>1025</v>
      </c>
      <c r="F68" s="4">
        <v>1240</v>
      </c>
      <c r="G68" s="25">
        <v>50</v>
      </c>
      <c r="H68" s="4">
        <v>10</v>
      </c>
      <c r="I68" s="20">
        <v>0.44</v>
      </c>
      <c r="J68" s="5">
        <v>0.53</v>
      </c>
      <c r="K68" s="20">
        <v>0.02</v>
      </c>
      <c r="L68" s="5">
        <v>0</v>
      </c>
      <c r="M68" s="20">
        <v>0.8</v>
      </c>
    </row>
    <row r="69" spans="1:13" x14ac:dyDescent="0.3">
      <c r="A69" s="16" t="s">
        <v>374</v>
      </c>
      <c r="B69" t="s">
        <v>218</v>
      </c>
      <c r="C69" s="25">
        <v>1565</v>
      </c>
      <c r="D69" s="4">
        <v>1810</v>
      </c>
      <c r="E69" s="25">
        <v>825</v>
      </c>
      <c r="F69" s="4">
        <v>970</v>
      </c>
      <c r="G69" s="25">
        <v>15</v>
      </c>
      <c r="H69" s="4">
        <v>0</v>
      </c>
      <c r="I69" s="20">
        <v>0.45</v>
      </c>
      <c r="J69" s="5">
        <v>0.54</v>
      </c>
      <c r="K69" s="20">
        <v>0.01</v>
      </c>
      <c r="L69" s="5">
        <v>0</v>
      </c>
      <c r="M69" s="20">
        <v>0.93</v>
      </c>
    </row>
    <row r="70" spans="1:13" x14ac:dyDescent="0.3">
      <c r="A70" s="16" t="s">
        <v>374</v>
      </c>
      <c r="B70" t="s">
        <v>219</v>
      </c>
      <c r="C70" s="25">
        <v>1475</v>
      </c>
      <c r="D70" s="4">
        <v>1655</v>
      </c>
      <c r="E70" s="25">
        <v>830</v>
      </c>
      <c r="F70" s="4">
        <v>795</v>
      </c>
      <c r="G70" s="25">
        <v>30</v>
      </c>
      <c r="H70" s="4" t="s">
        <v>231</v>
      </c>
      <c r="I70" s="20">
        <v>0.5</v>
      </c>
      <c r="J70" s="5">
        <v>0.48</v>
      </c>
      <c r="K70" s="20" t="s">
        <v>231</v>
      </c>
      <c r="L70" s="5" t="s">
        <v>231</v>
      </c>
      <c r="M70" s="20">
        <v>0.93</v>
      </c>
    </row>
    <row r="71" spans="1:13" x14ac:dyDescent="0.3">
      <c r="A71" s="16" t="s">
        <v>374</v>
      </c>
      <c r="B71" t="s">
        <v>220</v>
      </c>
      <c r="C71" s="25">
        <v>1720</v>
      </c>
      <c r="D71" s="4">
        <v>1845</v>
      </c>
      <c r="E71" s="25">
        <v>885</v>
      </c>
      <c r="F71" s="4">
        <v>930</v>
      </c>
      <c r="G71" s="25">
        <v>30</v>
      </c>
      <c r="H71" s="4" t="s">
        <v>231</v>
      </c>
      <c r="I71" s="20">
        <v>0.48</v>
      </c>
      <c r="J71" s="5">
        <v>0.5</v>
      </c>
      <c r="K71" s="20" t="s">
        <v>231</v>
      </c>
      <c r="L71" s="5" t="s">
        <v>231</v>
      </c>
      <c r="M71" s="20">
        <v>0.95</v>
      </c>
    </row>
    <row r="72" spans="1:13" x14ac:dyDescent="0.3">
      <c r="A72" s="16" t="s">
        <v>374</v>
      </c>
      <c r="B72" t="s">
        <v>221</v>
      </c>
      <c r="C72" s="25">
        <v>1730</v>
      </c>
      <c r="D72" s="4">
        <v>1770</v>
      </c>
      <c r="E72" s="25">
        <v>815</v>
      </c>
      <c r="F72" s="4">
        <v>925</v>
      </c>
      <c r="G72" s="25">
        <v>30</v>
      </c>
      <c r="H72" s="4">
        <v>0</v>
      </c>
      <c r="I72" s="20">
        <v>0.46</v>
      </c>
      <c r="J72" s="5">
        <v>0.52</v>
      </c>
      <c r="K72" s="20">
        <v>0.02</v>
      </c>
      <c r="L72" s="5">
        <v>0</v>
      </c>
      <c r="M72" s="20">
        <v>0.96</v>
      </c>
    </row>
    <row r="73" spans="1:13" x14ac:dyDescent="0.3">
      <c r="A73" s="16" t="s">
        <v>374</v>
      </c>
      <c r="B73" t="s">
        <v>222</v>
      </c>
      <c r="C73" s="25">
        <v>1790</v>
      </c>
      <c r="D73" s="4">
        <v>1835</v>
      </c>
      <c r="E73" s="25">
        <v>870</v>
      </c>
      <c r="F73" s="4">
        <v>940</v>
      </c>
      <c r="G73" s="25">
        <v>20</v>
      </c>
      <c r="H73" s="4">
        <v>5</v>
      </c>
      <c r="I73" s="20">
        <v>0.47</v>
      </c>
      <c r="J73" s="5">
        <v>0.51</v>
      </c>
      <c r="K73" s="20">
        <v>0.01</v>
      </c>
      <c r="L73" s="5">
        <v>0</v>
      </c>
      <c r="M73" s="20">
        <v>0.97</v>
      </c>
    </row>
    <row r="74" spans="1:13" x14ac:dyDescent="0.3">
      <c r="A74" s="16" t="s">
        <v>374</v>
      </c>
      <c r="B74" t="s">
        <v>223</v>
      </c>
      <c r="C74" s="25">
        <v>2030</v>
      </c>
      <c r="D74" s="4">
        <v>1735</v>
      </c>
      <c r="E74" s="25">
        <v>815</v>
      </c>
      <c r="F74" s="4">
        <v>885</v>
      </c>
      <c r="G74" s="25">
        <v>35</v>
      </c>
      <c r="H74" s="4">
        <v>0</v>
      </c>
      <c r="I74" s="20">
        <v>0.47</v>
      </c>
      <c r="J74" s="5">
        <v>0.51</v>
      </c>
      <c r="K74" s="20">
        <v>0.02</v>
      </c>
      <c r="L74" s="5">
        <v>0</v>
      </c>
      <c r="M74" s="20">
        <v>0.97</v>
      </c>
    </row>
    <row r="75" spans="1:13" x14ac:dyDescent="0.3">
      <c r="A75" s="16" t="s">
        <v>374</v>
      </c>
      <c r="B75" t="s">
        <v>224</v>
      </c>
      <c r="C75" s="25">
        <v>1930</v>
      </c>
      <c r="D75" s="4">
        <v>1855</v>
      </c>
      <c r="E75" s="25">
        <v>865</v>
      </c>
      <c r="F75" s="4">
        <v>950</v>
      </c>
      <c r="G75" s="25">
        <v>40</v>
      </c>
      <c r="H75" s="4" t="s">
        <v>231</v>
      </c>
      <c r="I75" s="20">
        <v>0.47</v>
      </c>
      <c r="J75" s="5">
        <v>0.51</v>
      </c>
      <c r="K75" s="20" t="s">
        <v>231</v>
      </c>
      <c r="L75" s="5" t="s">
        <v>231</v>
      </c>
      <c r="M75" s="20">
        <v>0.97</v>
      </c>
    </row>
    <row r="76" spans="1:13" x14ac:dyDescent="0.3">
      <c r="A76" s="16" t="s">
        <v>374</v>
      </c>
      <c r="B76" t="s">
        <v>225</v>
      </c>
      <c r="C76" s="25">
        <v>1930</v>
      </c>
      <c r="D76" s="4">
        <v>1610</v>
      </c>
      <c r="E76" s="25">
        <v>790</v>
      </c>
      <c r="F76" s="4">
        <v>785</v>
      </c>
      <c r="G76" s="25">
        <v>40</v>
      </c>
      <c r="H76" s="4">
        <v>0</v>
      </c>
      <c r="I76" s="20">
        <v>0.49</v>
      </c>
      <c r="J76" s="5">
        <v>0.49</v>
      </c>
      <c r="K76" s="20">
        <v>0.02</v>
      </c>
      <c r="L76" s="5">
        <v>0</v>
      </c>
      <c r="M76" s="20">
        <v>0.97</v>
      </c>
    </row>
    <row r="77" spans="1:13" x14ac:dyDescent="0.3">
      <c r="A77" s="16" t="s">
        <v>374</v>
      </c>
      <c r="B77" t="s">
        <v>226</v>
      </c>
      <c r="C77" s="25">
        <v>1830</v>
      </c>
      <c r="D77" s="4">
        <v>2000</v>
      </c>
      <c r="E77" s="25">
        <v>995</v>
      </c>
      <c r="F77" s="4">
        <v>965</v>
      </c>
      <c r="G77" s="25">
        <v>40</v>
      </c>
      <c r="H77" s="4">
        <v>0</v>
      </c>
      <c r="I77" s="20">
        <v>0.5</v>
      </c>
      <c r="J77" s="5">
        <v>0.48</v>
      </c>
      <c r="K77" s="20">
        <v>0.02</v>
      </c>
      <c r="L77" s="5">
        <v>0</v>
      </c>
      <c r="M77" s="20">
        <v>0.95</v>
      </c>
    </row>
    <row r="78" spans="1:13" x14ac:dyDescent="0.3">
      <c r="A78" s="28" t="s">
        <v>375</v>
      </c>
      <c r="B78" s="54" t="s">
        <v>191</v>
      </c>
      <c r="C78" s="31">
        <v>8290</v>
      </c>
      <c r="D78" s="29">
        <v>7665</v>
      </c>
      <c r="E78" s="31">
        <v>3545</v>
      </c>
      <c r="F78" s="29">
        <v>3815</v>
      </c>
      <c r="G78" s="31">
        <v>230</v>
      </c>
      <c r="H78" s="29">
        <v>60</v>
      </c>
      <c r="I78" s="30">
        <v>0.46</v>
      </c>
      <c r="J78" s="32">
        <v>0.5</v>
      </c>
      <c r="K78" s="30">
        <v>0.03</v>
      </c>
      <c r="L78" s="32">
        <v>0.01</v>
      </c>
      <c r="M78" s="30">
        <v>0.9</v>
      </c>
    </row>
    <row r="79" spans="1:13" x14ac:dyDescent="0.3">
      <c r="A79" s="16" t="s">
        <v>375</v>
      </c>
      <c r="B79" t="s">
        <v>193</v>
      </c>
      <c r="C79" s="25">
        <v>0</v>
      </c>
      <c r="D79" s="4">
        <v>0</v>
      </c>
      <c r="E79" s="25">
        <v>0</v>
      </c>
      <c r="F79" s="4">
        <v>0</v>
      </c>
      <c r="G79" s="25">
        <v>0</v>
      </c>
      <c r="H79" s="4">
        <v>0</v>
      </c>
      <c r="I79" s="20" t="s">
        <v>350</v>
      </c>
      <c r="J79" s="5" t="s">
        <v>350</v>
      </c>
      <c r="K79" s="20" t="s">
        <v>350</v>
      </c>
      <c r="L79" s="5" t="s">
        <v>350</v>
      </c>
      <c r="M79" s="20">
        <v>0</v>
      </c>
    </row>
    <row r="80" spans="1:13" x14ac:dyDescent="0.3">
      <c r="A80" s="16" t="s">
        <v>375</v>
      </c>
      <c r="B80" t="s">
        <v>194</v>
      </c>
      <c r="C80" s="25">
        <v>0</v>
      </c>
      <c r="D80" s="4">
        <v>0</v>
      </c>
      <c r="E80" s="25">
        <v>0</v>
      </c>
      <c r="F80" s="4">
        <v>0</v>
      </c>
      <c r="G80" s="25">
        <v>0</v>
      </c>
      <c r="H80" s="4">
        <v>0</v>
      </c>
      <c r="I80" s="20" t="s">
        <v>350</v>
      </c>
      <c r="J80" s="5" t="s">
        <v>350</v>
      </c>
      <c r="K80" s="20" t="s">
        <v>350</v>
      </c>
      <c r="L80" s="5" t="s">
        <v>350</v>
      </c>
      <c r="M80" s="20">
        <v>0</v>
      </c>
    </row>
    <row r="81" spans="1:13" x14ac:dyDescent="0.3">
      <c r="A81" s="16" t="s">
        <v>375</v>
      </c>
      <c r="B81" t="s">
        <v>195</v>
      </c>
      <c r="C81" s="25">
        <v>0</v>
      </c>
      <c r="D81" s="4">
        <v>0</v>
      </c>
      <c r="E81" s="25">
        <v>0</v>
      </c>
      <c r="F81" s="4">
        <v>0</v>
      </c>
      <c r="G81" s="25">
        <v>0</v>
      </c>
      <c r="H81" s="4">
        <v>0</v>
      </c>
      <c r="I81" s="20" t="s">
        <v>350</v>
      </c>
      <c r="J81" s="5" t="s">
        <v>350</v>
      </c>
      <c r="K81" s="20" t="s">
        <v>350</v>
      </c>
      <c r="L81" s="5" t="s">
        <v>350</v>
      </c>
      <c r="M81" s="20">
        <v>0</v>
      </c>
    </row>
    <row r="82" spans="1:13" x14ac:dyDescent="0.3">
      <c r="A82" s="16" t="s">
        <v>375</v>
      </c>
      <c r="B82" t="s">
        <v>196</v>
      </c>
      <c r="C82" s="25">
        <v>0</v>
      </c>
      <c r="D82" s="4">
        <v>0</v>
      </c>
      <c r="E82" s="25">
        <v>0</v>
      </c>
      <c r="F82" s="4">
        <v>0</v>
      </c>
      <c r="G82" s="25">
        <v>0</v>
      </c>
      <c r="H82" s="4">
        <v>0</v>
      </c>
      <c r="I82" s="20" t="s">
        <v>350</v>
      </c>
      <c r="J82" s="5" t="s">
        <v>350</v>
      </c>
      <c r="K82" s="20" t="s">
        <v>350</v>
      </c>
      <c r="L82" s="5" t="s">
        <v>350</v>
      </c>
      <c r="M82" s="20">
        <v>0</v>
      </c>
    </row>
    <row r="83" spans="1:13" x14ac:dyDescent="0.3">
      <c r="A83" s="16" t="s">
        <v>375</v>
      </c>
      <c r="B83" t="s">
        <v>197</v>
      </c>
      <c r="C83" s="25">
        <v>0</v>
      </c>
      <c r="D83" s="4">
        <v>0</v>
      </c>
      <c r="E83" s="25">
        <v>0</v>
      </c>
      <c r="F83" s="4">
        <v>0</v>
      </c>
      <c r="G83" s="25">
        <v>0</v>
      </c>
      <c r="H83" s="4">
        <v>0</v>
      </c>
      <c r="I83" s="20" t="s">
        <v>350</v>
      </c>
      <c r="J83" s="5" t="s">
        <v>350</v>
      </c>
      <c r="K83" s="20" t="s">
        <v>350</v>
      </c>
      <c r="L83" s="5" t="s">
        <v>350</v>
      </c>
      <c r="M83" s="20">
        <v>0</v>
      </c>
    </row>
    <row r="84" spans="1:13" x14ac:dyDescent="0.3">
      <c r="A84" s="16" t="s">
        <v>375</v>
      </c>
      <c r="B84" t="s">
        <v>198</v>
      </c>
      <c r="C84" s="25">
        <v>0</v>
      </c>
      <c r="D84" s="4">
        <v>0</v>
      </c>
      <c r="E84" s="25">
        <v>0</v>
      </c>
      <c r="F84" s="4">
        <v>0</v>
      </c>
      <c r="G84" s="25">
        <v>0</v>
      </c>
      <c r="H84" s="4">
        <v>0</v>
      </c>
      <c r="I84" s="20" t="s">
        <v>350</v>
      </c>
      <c r="J84" s="5" t="s">
        <v>350</v>
      </c>
      <c r="K84" s="20" t="s">
        <v>350</v>
      </c>
      <c r="L84" s="5" t="s">
        <v>350</v>
      </c>
      <c r="M84" s="20">
        <v>0</v>
      </c>
    </row>
    <row r="85" spans="1:13" x14ac:dyDescent="0.3">
      <c r="A85" s="16" t="s">
        <v>375</v>
      </c>
      <c r="B85" t="s">
        <v>199</v>
      </c>
      <c r="C85" s="25" t="s">
        <v>231</v>
      </c>
      <c r="D85" s="4" t="s">
        <v>231</v>
      </c>
      <c r="E85" s="25">
        <v>0</v>
      </c>
      <c r="F85" s="4">
        <v>0</v>
      </c>
      <c r="G85" s="25" t="s">
        <v>231</v>
      </c>
      <c r="H85" s="4">
        <v>0</v>
      </c>
      <c r="I85" s="20">
        <v>0</v>
      </c>
      <c r="J85" s="5">
        <v>0</v>
      </c>
      <c r="K85" s="20" t="s">
        <v>231</v>
      </c>
      <c r="L85" s="5">
        <v>0</v>
      </c>
      <c r="M85" s="20">
        <v>0</v>
      </c>
    </row>
    <row r="86" spans="1:13" x14ac:dyDescent="0.3">
      <c r="A86" s="16" t="s">
        <v>375</v>
      </c>
      <c r="B86" t="s">
        <v>200</v>
      </c>
      <c r="C86" s="25" t="s">
        <v>231</v>
      </c>
      <c r="D86" s="4">
        <v>0</v>
      </c>
      <c r="E86" s="25">
        <v>0</v>
      </c>
      <c r="F86" s="4">
        <v>0</v>
      </c>
      <c r="G86" s="25">
        <v>0</v>
      </c>
      <c r="H86" s="4">
        <v>0</v>
      </c>
      <c r="I86" s="20" t="s">
        <v>350</v>
      </c>
      <c r="J86" s="5" t="s">
        <v>350</v>
      </c>
      <c r="K86" s="20" t="s">
        <v>350</v>
      </c>
      <c r="L86" s="5" t="s">
        <v>350</v>
      </c>
      <c r="M86" s="20">
        <v>0</v>
      </c>
    </row>
    <row r="87" spans="1:13" x14ac:dyDescent="0.3">
      <c r="A87" s="16" t="s">
        <v>375</v>
      </c>
      <c r="B87" t="s">
        <v>201</v>
      </c>
      <c r="C87" s="25" t="s">
        <v>231</v>
      </c>
      <c r="D87" s="4" t="s">
        <v>231</v>
      </c>
      <c r="E87" s="25">
        <v>0</v>
      </c>
      <c r="F87" s="4">
        <v>0</v>
      </c>
      <c r="G87" s="25" t="s">
        <v>231</v>
      </c>
      <c r="H87" s="4">
        <v>0</v>
      </c>
      <c r="I87" s="20">
        <v>0</v>
      </c>
      <c r="J87" s="5">
        <v>0</v>
      </c>
      <c r="K87" s="20" t="s">
        <v>231</v>
      </c>
      <c r="L87" s="5">
        <v>0</v>
      </c>
      <c r="M87" s="20">
        <v>0</v>
      </c>
    </row>
    <row r="88" spans="1:13" x14ac:dyDescent="0.3">
      <c r="A88" s="16" t="s">
        <v>375</v>
      </c>
      <c r="B88" t="s">
        <v>202</v>
      </c>
      <c r="C88" s="25">
        <v>10</v>
      </c>
      <c r="D88" s="4" t="s">
        <v>231</v>
      </c>
      <c r="E88" s="25" t="s">
        <v>231</v>
      </c>
      <c r="F88" s="4">
        <v>0</v>
      </c>
      <c r="G88" s="25">
        <v>0</v>
      </c>
      <c r="H88" s="4">
        <v>0</v>
      </c>
      <c r="I88" s="20" t="s">
        <v>231</v>
      </c>
      <c r="J88" s="5">
        <v>0</v>
      </c>
      <c r="K88" s="20">
        <v>0</v>
      </c>
      <c r="L88" s="5">
        <v>0</v>
      </c>
      <c r="M88" s="20">
        <v>1</v>
      </c>
    </row>
    <row r="89" spans="1:13" x14ac:dyDescent="0.3">
      <c r="A89" s="16" t="s">
        <v>375</v>
      </c>
      <c r="B89" t="s">
        <v>203</v>
      </c>
      <c r="C89" s="25">
        <v>10</v>
      </c>
      <c r="D89" s="4">
        <v>5</v>
      </c>
      <c r="E89" s="25">
        <v>0</v>
      </c>
      <c r="F89" s="4" t="s">
        <v>231</v>
      </c>
      <c r="G89" s="25" t="s">
        <v>231</v>
      </c>
      <c r="H89" s="4">
        <v>0</v>
      </c>
      <c r="I89" s="20">
        <v>0</v>
      </c>
      <c r="J89" s="5" t="s">
        <v>231</v>
      </c>
      <c r="K89" s="20" t="s">
        <v>231</v>
      </c>
      <c r="L89" s="5">
        <v>0</v>
      </c>
      <c r="M89" s="20">
        <v>1</v>
      </c>
    </row>
    <row r="90" spans="1:13" x14ac:dyDescent="0.3">
      <c r="A90" s="16" t="s">
        <v>375</v>
      </c>
      <c r="B90" t="s">
        <v>204</v>
      </c>
      <c r="C90" s="25">
        <v>15</v>
      </c>
      <c r="D90" s="4">
        <v>20</v>
      </c>
      <c r="E90" s="25">
        <v>0</v>
      </c>
      <c r="F90" s="4">
        <v>10</v>
      </c>
      <c r="G90" s="25">
        <v>10</v>
      </c>
      <c r="H90" s="4">
        <v>0</v>
      </c>
      <c r="I90" s="20">
        <v>0</v>
      </c>
      <c r="J90" s="5">
        <v>0.42</v>
      </c>
      <c r="K90" s="20">
        <v>0.57999999999999996</v>
      </c>
      <c r="L90" s="5">
        <v>0</v>
      </c>
      <c r="M90" s="20">
        <v>1</v>
      </c>
    </row>
    <row r="91" spans="1:13" x14ac:dyDescent="0.3">
      <c r="A91" s="16" t="s">
        <v>375</v>
      </c>
      <c r="B91" t="s">
        <v>205</v>
      </c>
      <c r="C91" s="25">
        <v>25</v>
      </c>
      <c r="D91" s="4">
        <v>10</v>
      </c>
      <c r="E91" s="25" t="s">
        <v>231</v>
      </c>
      <c r="F91" s="4">
        <v>5</v>
      </c>
      <c r="G91" s="25">
        <v>5</v>
      </c>
      <c r="H91" s="4">
        <v>0</v>
      </c>
      <c r="I91" s="20" t="s">
        <v>231</v>
      </c>
      <c r="J91" s="5">
        <v>0.56000000000000005</v>
      </c>
      <c r="K91" s="20" t="s">
        <v>231</v>
      </c>
      <c r="L91" s="5">
        <v>0</v>
      </c>
      <c r="M91" s="20">
        <v>1</v>
      </c>
    </row>
    <row r="92" spans="1:13" x14ac:dyDescent="0.3">
      <c r="A92" s="16" t="s">
        <v>375</v>
      </c>
      <c r="B92" t="s">
        <v>206</v>
      </c>
      <c r="C92" s="25">
        <v>25</v>
      </c>
      <c r="D92" s="4">
        <v>10</v>
      </c>
      <c r="E92" s="25">
        <v>5</v>
      </c>
      <c r="F92" s="4">
        <v>5</v>
      </c>
      <c r="G92" s="25">
        <v>5</v>
      </c>
      <c r="H92" s="4">
        <v>0</v>
      </c>
      <c r="I92" s="20">
        <v>0.33</v>
      </c>
      <c r="J92" s="5">
        <v>0.25</v>
      </c>
      <c r="K92" s="20">
        <v>0.42</v>
      </c>
      <c r="L92" s="5">
        <v>0</v>
      </c>
      <c r="M92" s="20">
        <v>1</v>
      </c>
    </row>
    <row r="93" spans="1:13" x14ac:dyDescent="0.3">
      <c r="A93" s="16" t="s">
        <v>375</v>
      </c>
      <c r="B93" t="s">
        <v>207</v>
      </c>
      <c r="C93" s="25">
        <v>35</v>
      </c>
      <c r="D93" s="4">
        <v>30</v>
      </c>
      <c r="E93" s="25">
        <v>5</v>
      </c>
      <c r="F93" s="4">
        <v>15</v>
      </c>
      <c r="G93" s="25">
        <v>10</v>
      </c>
      <c r="H93" s="4">
        <v>0</v>
      </c>
      <c r="I93" s="20">
        <v>0.24</v>
      </c>
      <c r="J93" s="5">
        <v>0.45</v>
      </c>
      <c r="K93" s="20">
        <v>0.31</v>
      </c>
      <c r="L93" s="5">
        <v>0</v>
      </c>
      <c r="M93" s="20">
        <v>0.8</v>
      </c>
    </row>
    <row r="94" spans="1:13" x14ac:dyDescent="0.3">
      <c r="A94" s="16" t="s">
        <v>375</v>
      </c>
      <c r="B94" t="s">
        <v>208</v>
      </c>
      <c r="C94" s="25">
        <v>35</v>
      </c>
      <c r="D94" s="4">
        <v>25</v>
      </c>
      <c r="E94" s="25">
        <v>10</v>
      </c>
      <c r="F94" s="4">
        <v>5</v>
      </c>
      <c r="G94" s="25">
        <v>10</v>
      </c>
      <c r="H94" s="4">
        <v>0</v>
      </c>
      <c r="I94" s="20">
        <v>0.33</v>
      </c>
      <c r="J94" s="5">
        <v>0.22</v>
      </c>
      <c r="K94" s="20">
        <v>0.44</v>
      </c>
      <c r="L94" s="5">
        <v>0</v>
      </c>
      <c r="M94" s="20">
        <v>1</v>
      </c>
    </row>
    <row r="95" spans="1:13" x14ac:dyDescent="0.3">
      <c r="A95" s="16" t="s">
        <v>375</v>
      </c>
      <c r="B95" t="s">
        <v>209</v>
      </c>
      <c r="C95" s="25">
        <v>85</v>
      </c>
      <c r="D95" s="4">
        <v>30</v>
      </c>
      <c r="E95" s="25">
        <v>5</v>
      </c>
      <c r="F95" s="4">
        <v>20</v>
      </c>
      <c r="G95" s="25">
        <v>5</v>
      </c>
      <c r="H95" s="4">
        <v>0</v>
      </c>
      <c r="I95" s="20">
        <v>0.19</v>
      </c>
      <c r="J95" s="5">
        <v>0.57999999999999996</v>
      </c>
      <c r="K95" s="20">
        <v>0.23</v>
      </c>
      <c r="L95" s="5">
        <v>0</v>
      </c>
      <c r="M95" s="20">
        <v>0.88</v>
      </c>
    </row>
    <row r="96" spans="1:13" x14ac:dyDescent="0.3">
      <c r="A96" s="16" t="s">
        <v>375</v>
      </c>
      <c r="B96" t="s">
        <v>210</v>
      </c>
      <c r="C96" s="25">
        <v>90</v>
      </c>
      <c r="D96" s="4">
        <v>45</v>
      </c>
      <c r="E96" s="25">
        <v>10</v>
      </c>
      <c r="F96" s="4">
        <v>15</v>
      </c>
      <c r="G96" s="25">
        <v>15</v>
      </c>
      <c r="H96" s="4">
        <v>5</v>
      </c>
      <c r="I96" s="20">
        <v>0.27</v>
      </c>
      <c r="J96" s="5">
        <v>0.31</v>
      </c>
      <c r="K96" s="20">
        <v>0.31</v>
      </c>
      <c r="L96" s="5">
        <v>0.11</v>
      </c>
      <c r="M96" s="20">
        <v>0.65</v>
      </c>
    </row>
    <row r="97" spans="1:13" x14ac:dyDescent="0.3">
      <c r="A97" s="16" t="s">
        <v>375</v>
      </c>
      <c r="B97" t="s">
        <v>211</v>
      </c>
      <c r="C97" s="25">
        <v>100</v>
      </c>
      <c r="D97" s="4">
        <v>70</v>
      </c>
      <c r="E97" s="25">
        <v>35</v>
      </c>
      <c r="F97" s="4">
        <v>25</v>
      </c>
      <c r="G97" s="25">
        <v>15</v>
      </c>
      <c r="H97" s="4">
        <v>0</v>
      </c>
      <c r="I97" s="20">
        <v>0.49</v>
      </c>
      <c r="J97" s="5">
        <v>0.32</v>
      </c>
      <c r="K97" s="20">
        <v>0.19</v>
      </c>
      <c r="L97" s="5">
        <v>0</v>
      </c>
      <c r="M97" s="20">
        <v>0.64</v>
      </c>
    </row>
    <row r="98" spans="1:13" x14ac:dyDescent="0.3">
      <c r="A98" s="16" t="s">
        <v>375</v>
      </c>
      <c r="B98" t="s">
        <v>212</v>
      </c>
      <c r="C98" s="25">
        <v>165</v>
      </c>
      <c r="D98" s="4">
        <v>70</v>
      </c>
      <c r="E98" s="25">
        <v>25</v>
      </c>
      <c r="F98" s="4">
        <v>30</v>
      </c>
      <c r="G98" s="25">
        <v>10</v>
      </c>
      <c r="H98" s="4">
        <v>10</v>
      </c>
      <c r="I98" s="20">
        <v>0.36</v>
      </c>
      <c r="J98" s="5">
        <v>0.41</v>
      </c>
      <c r="K98" s="20">
        <v>0.12</v>
      </c>
      <c r="L98" s="5">
        <v>0.12</v>
      </c>
      <c r="M98" s="20">
        <v>0.68</v>
      </c>
    </row>
    <row r="99" spans="1:13" x14ac:dyDescent="0.3">
      <c r="A99" s="16" t="s">
        <v>375</v>
      </c>
      <c r="B99" t="s">
        <v>213</v>
      </c>
      <c r="C99" s="25">
        <v>170</v>
      </c>
      <c r="D99" s="4">
        <v>60</v>
      </c>
      <c r="E99" s="25">
        <v>30</v>
      </c>
      <c r="F99" s="4">
        <v>20</v>
      </c>
      <c r="G99" s="25">
        <v>5</v>
      </c>
      <c r="H99" s="4">
        <v>5</v>
      </c>
      <c r="I99" s="20">
        <v>0.48</v>
      </c>
      <c r="J99" s="5">
        <v>0.36</v>
      </c>
      <c r="K99" s="20">
        <v>7.0000000000000007E-2</v>
      </c>
      <c r="L99" s="5">
        <v>0.1</v>
      </c>
      <c r="M99" s="20">
        <v>0.45</v>
      </c>
    </row>
    <row r="100" spans="1:13" x14ac:dyDescent="0.3">
      <c r="A100" s="16" t="s">
        <v>375</v>
      </c>
      <c r="B100" t="s">
        <v>214</v>
      </c>
      <c r="C100" s="25">
        <v>235</v>
      </c>
      <c r="D100" s="4">
        <v>120</v>
      </c>
      <c r="E100" s="25">
        <v>65</v>
      </c>
      <c r="F100" s="4">
        <v>40</v>
      </c>
      <c r="G100" s="25">
        <v>10</v>
      </c>
      <c r="H100" s="4" t="s">
        <v>231</v>
      </c>
      <c r="I100" s="20">
        <v>0.55000000000000004</v>
      </c>
      <c r="J100" s="5">
        <v>0.35</v>
      </c>
      <c r="K100" s="20" t="s">
        <v>231</v>
      </c>
      <c r="L100" s="5" t="s">
        <v>231</v>
      </c>
      <c r="M100" s="20">
        <v>0.47</v>
      </c>
    </row>
    <row r="101" spans="1:13" x14ac:dyDescent="0.3">
      <c r="A101" s="16" t="s">
        <v>375</v>
      </c>
      <c r="B101" t="s">
        <v>215</v>
      </c>
      <c r="C101" s="25">
        <v>310</v>
      </c>
      <c r="D101" s="4">
        <v>200</v>
      </c>
      <c r="E101" s="25">
        <v>90</v>
      </c>
      <c r="F101" s="4">
        <v>90</v>
      </c>
      <c r="G101" s="25">
        <v>5</v>
      </c>
      <c r="H101" s="4">
        <v>10</v>
      </c>
      <c r="I101" s="20">
        <v>0.46</v>
      </c>
      <c r="J101" s="5">
        <v>0.45</v>
      </c>
      <c r="K101" s="20">
        <v>0.04</v>
      </c>
      <c r="L101" s="5">
        <v>0.05</v>
      </c>
      <c r="M101" s="20">
        <v>0.48</v>
      </c>
    </row>
    <row r="102" spans="1:13" x14ac:dyDescent="0.3">
      <c r="A102" s="16" t="s">
        <v>375</v>
      </c>
      <c r="B102" t="s">
        <v>216</v>
      </c>
      <c r="C102" s="25">
        <v>380</v>
      </c>
      <c r="D102" s="4">
        <v>310</v>
      </c>
      <c r="E102" s="25">
        <v>155</v>
      </c>
      <c r="F102" s="4">
        <v>135</v>
      </c>
      <c r="G102" s="25">
        <v>15</v>
      </c>
      <c r="H102" s="4">
        <v>5</v>
      </c>
      <c r="I102" s="20">
        <v>0.5</v>
      </c>
      <c r="J102" s="5">
        <v>0.44</v>
      </c>
      <c r="K102" s="20">
        <v>0.05</v>
      </c>
      <c r="L102" s="5">
        <v>0.01</v>
      </c>
      <c r="M102" s="20">
        <v>0.54</v>
      </c>
    </row>
    <row r="103" spans="1:13" x14ac:dyDescent="0.3">
      <c r="A103" s="16" t="s">
        <v>375</v>
      </c>
      <c r="B103" t="s">
        <v>217</v>
      </c>
      <c r="C103" s="25">
        <v>635</v>
      </c>
      <c r="D103" s="4">
        <v>435</v>
      </c>
      <c r="E103" s="25">
        <v>190</v>
      </c>
      <c r="F103" s="4">
        <v>220</v>
      </c>
      <c r="G103" s="25">
        <v>5</v>
      </c>
      <c r="H103" s="4">
        <v>25</v>
      </c>
      <c r="I103" s="20">
        <v>0.44</v>
      </c>
      <c r="J103" s="5">
        <v>0.5</v>
      </c>
      <c r="K103" s="20">
        <v>0.01</v>
      </c>
      <c r="L103" s="5">
        <v>0.05</v>
      </c>
      <c r="M103" s="20">
        <v>0.76</v>
      </c>
    </row>
    <row r="104" spans="1:13" x14ac:dyDescent="0.3">
      <c r="A104" s="16" t="s">
        <v>375</v>
      </c>
      <c r="B104" t="s">
        <v>218</v>
      </c>
      <c r="C104" s="25">
        <v>735</v>
      </c>
      <c r="D104" s="4">
        <v>575</v>
      </c>
      <c r="E104" s="25">
        <v>295</v>
      </c>
      <c r="F104" s="4">
        <v>270</v>
      </c>
      <c r="G104" s="25">
        <v>10</v>
      </c>
      <c r="H104" s="4">
        <v>0</v>
      </c>
      <c r="I104" s="20">
        <v>0.51</v>
      </c>
      <c r="J104" s="5">
        <v>0.47</v>
      </c>
      <c r="K104" s="20">
        <v>0.02</v>
      </c>
      <c r="L104" s="5">
        <v>0</v>
      </c>
      <c r="M104" s="20">
        <v>0.92</v>
      </c>
    </row>
    <row r="105" spans="1:13" x14ac:dyDescent="0.3">
      <c r="A105" s="16" t="s">
        <v>375</v>
      </c>
      <c r="B105" t="s">
        <v>219</v>
      </c>
      <c r="C105" s="25">
        <v>765</v>
      </c>
      <c r="D105" s="4">
        <v>680</v>
      </c>
      <c r="E105" s="25">
        <v>320</v>
      </c>
      <c r="F105" s="4">
        <v>350</v>
      </c>
      <c r="G105" s="25">
        <v>10</v>
      </c>
      <c r="H105" s="4">
        <v>0</v>
      </c>
      <c r="I105" s="20">
        <v>0.47</v>
      </c>
      <c r="J105" s="5">
        <v>0.52</v>
      </c>
      <c r="K105" s="20">
        <v>0.01</v>
      </c>
      <c r="L105" s="5">
        <v>0</v>
      </c>
      <c r="M105" s="20">
        <v>0.93</v>
      </c>
    </row>
    <row r="106" spans="1:13" x14ac:dyDescent="0.3">
      <c r="A106" s="16" t="s">
        <v>375</v>
      </c>
      <c r="B106" t="s">
        <v>220</v>
      </c>
      <c r="C106" s="25">
        <v>835</v>
      </c>
      <c r="D106" s="4">
        <v>960</v>
      </c>
      <c r="E106" s="25">
        <v>435</v>
      </c>
      <c r="F106" s="4">
        <v>510</v>
      </c>
      <c r="G106" s="25">
        <v>10</v>
      </c>
      <c r="H106" s="4" t="s">
        <v>231</v>
      </c>
      <c r="I106" s="20">
        <v>0.46</v>
      </c>
      <c r="J106" s="5">
        <v>0.53</v>
      </c>
      <c r="K106" s="20" t="s">
        <v>231</v>
      </c>
      <c r="L106" s="5" t="s">
        <v>231</v>
      </c>
      <c r="M106" s="20">
        <v>0.95</v>
      </c>
    </row>
    <row r="107" spans="1:13" x14ac:dyDescent="0.3">
      <c r="A107" s="16" t="s">
        <v>375</v>
      </c>
      <c r="B107" t="s">
        <v>221</v>
      </c>
      <c r="C107" s="25">
        <v>785</v>
      </c>
      <c r="D107" s="4">
        <v>860</v>
      </c>
      <c r="E107" s="25">
        <v>370</v>
      </c>
      <c r="F107" s="4">
        <v>465</v>
      </c>
      <c r="G107" s="25">
        <v>15</v>
      </c>
      <c r="H107" s="4">
        <v>0</v>
      </c>
      <c r="I107" s="20">
        <v>0.43</v>
      </c>
      <c r="J107" s="5">
        <v>0.54</v>
      </c>
      <c r="K107" s="20">
        <v>0.02</v>
      </c>
      <c r="L107" s="5">
        <v>0</v>
      </c>
      <c r="M107" s="20">
        <v>0.97</v>
      </c>
    </row>
    <row r="108" spans="1:13" x14ac:dyDescent="0.3">
      <c r="A108" s="16" t="s">
        <v>375</v>
      </c>
      <c r="B108" t="s">
        <v>222</v>
      </c>
      <c r="C108" s="25">
        <v>760</v>
      </c>
      <c r="D108" s="4">
        <v>795</v>
      </c>
      <c r="E108" s="25">
        <v>350</v>
      </c>
      <c r="F108" s="4">
        <v>425</v>
      </c>
      <c r="G108" s="25">
        <v>15</v>
      </c>
      <c r="H108" s="4">
        <v>0</v>
      </c>
      <c r="I108" s="20">
        <v>0.44</v>
      </c>
      <c r="J108" s="5">
        <v>0.54</v>
      </c>
      <c r="K108" s="20">
        <v>0.02</v>
      </c>
      <c r="L108" s="5">
        <v>0</v>
      </c>
      <c r="M108" s="20">
        <v>0.97</v>
      </c>
    </row>
    <row r="109" spans="1:13" x14ac:dyDescent="0.3">
      <c r="A109" s="16" t="s">
        <v>375</v>
      </c>
      <c r="B109" t="s">
        <v>223</v>
      </c>
      <c r="C109" s="25">
        <v>630</v>
      </c>
      <c r="D109" s="4">
        <v>750</v>
      </c>
      <c r="E109" s="25">
        <v>340</v>
      </c>
      <c r="F109" s="4">
        <v>390</v>
      </c>
      <c r="G109" s="25">
        <v>15</v>
      </c>
      <c r="H109" s="4" t="s">
        <v>231</v>
      </c>
      <c r="I109" s="20">
        <v>0.46</v>
      </c>
      <c r="J109" s="5">
        <v>0.52</v>
      </c>
      <c r="K109" s="20" t="s">
        <v>231</v>
      </c>
      <c r="L109" s="5" t="s">
        <v>231</v>
      </c>
      <c r="M109" s="20">
        <v>0.96</v>
      </c>
    </row>
    <row r="110" spans="1:13" x14ac:dyDescent="0.3">
      <c r="A110" s="16" t="s">
        <v>375</v>
      </c>
      <c r="B110" t="s">
        <v>224</v>
      </c>
      <c r="C110" s="25">
        <v>540</v>
      </c>
      <c r="D110" s="4">
        <v>600</v>
      </c>
      <c r="E110" s="25">
        <v>295</v>
      </c>
      <c r="F110" s="4">
        <v>290</v>
      </c>
      <c r="G110" s="25">
        <v>15</v>
      </c>
      <c r="H110" s="4">
        <v>0</v>
      </c>
      <c r="I110" s="20">
        <v>0.49</v>
      </c>
      <c r="J110" s="5">
        <v>0.48</v>
      </c>
      <c r="K110" s="20">
        <v>0.02</v>
      </c>
      <c r="L110" s="5">
        <v>0</v>
      </c>
      <c r="M110" s="20">
        <v>0.97</v>
      </c>
    </row>
    <row r="111" spans="1:13" x14ac:dyDescent="0.3">
      <c r="A111" s="16" t="s">
        <v>375</v>
      </c>
      <c r="B111" t="s">
        <v>225</v>
      </c>
      <c r="C111" s="25">
        <v>445</v>
      </c>
      <c r="D111" s="4">
        <v>495</v>
      </c>
      <c r="E111" s="25">
        <v>240</v>
      </c>
      <c r="F111" s="4">
        <v>245</v>
      </c>
      <c r="G111" s="25">
        <v>5</v>
      </c>
      <c r="H111" s="4">
        <v>0</v>
      </c>
      <c r="I111" s="20">
        <v>0.49</v>
      </c>
      <c r="J111" s="5">
        <v>0.49</v>
      </c>
      <c r="K111" s="20">
        <v>0.01</v>
      </c>
      <c r="L111" s="5">
        <v>0</v>
      </c>
      <c r="M111" s="20">
        <v>0.94</v>
      </c>
    </row>
    <row r="112" spans="1:13" x14ac:dyDescent="0.3">
      <c r="A112" s="16" t="s">
        <v>375</v>
      </c>
      <c r="B112" t="s">
        <v>226</v>
      </c>
      <c r="C112" s="25">
        <v>455</v>
      </c>
      <c r="D112" s="4">
        <v>510</v>
      </c>
      <c r="E112" s="25">
        <v>260</v>
      </c>
      <c r="F112" s="4">
        <v>240</v>
      </c>
      <c r="G112" s="25">
        <v>10</v>
      </c>
      <c r="H112" s="4">
        <v>0</v>
      </c>
      <c r="I112" s="20">
        <v>0.51</v>
      </c>
      <c r="J112" s="5">
        <v>0.47</v>
      </c>
      <c r="K112" s="20">
        <v>0.02</v>
      </c>
      <c r="L112" s="5">
        <v>0</v>
      </c>
      <c r="M112" s="20">
        <v>0.94</v>
      </c>
    </row>
    <row r="113" spans="1:13" x14ac:dyDescent="0.3">
      <c r="A113" s="15" t="s">
        <v>373</v>
      </c>
      <c r="B113" s="56" t="s">
        <v>507</v>
      </c>
      <c r="C113" s="24">
        <v>1930</v>
      </c>
      <c r="D113" s="33">
        <v>1040</v>
      </c>
      <c r="E113" s="24">
        <v>335</v>
      </c>
      <c r="F113" s="33">
        <v>640</v>
      </c>
      <c r="G113" s="24">
        <v>70</v>
      </c>
      <c r="H113" s="33">
        <v>0</v>
      </c>
      <c r="I113" s="19">
        <v>0.32</v>
      </c>
      <c r="J113" s="34">
        <v>0.61</v>
      </c>
      <c r="K113" s="19">
        <v>7.0000000000000007E-2</v>
      </c>
      <c r="L113" s="34">
        <v>0</v>
      </c>
      <c r="M113" s="19">
        <v>0.99</v>
      </c>
    </row>
    <row r="114" spans="1:13" x14ac:dyDescent="0.3">
      <c r="A114" s="17" t="s">
        <v>373</v>
      </c>
      <c r="B114" s="8" t="s">
        <v>508</v>
      </c>
      <c r="C114" s="26">
        <v>18645</v>
      </c>
      <c r="D114" s="6">
        <v>15610</v>
      </c>
      <c r="E114" s="26">
        <v>6535</v>
      </c>
      <c r="F114" s="6">
        <v>8270</v>
      </c>
      <c r="G114" s="26">
        <v>550</v>
      </c>
      <c r="H114" s="6">
        <v>260</v>
      </c>
      <c r="I114" s="21">
        <v>0.42</v>
      </c>
      <c r="J114" s="7">
        <v>0.53</v>
      </c>
      <c r="K114" s="21">
        <v>0.04</v>
      </c>
      <c r="L114" s="7">
        <v>0.02</v>
      </c>
      <c r="M114" s="21">
        <v>0.66</v>
      </c>
    </row>
    <row r="115" spans="1:13" x14ac:dyDescent="0.3">
      <c r="A115" s="18" t="s">
        <v>373</v>
      </c>
      <c r="B115" s="58" t="s">
        <v>509</v>
      </c>
      <c r="C115" s="27">
        <v>24260</v>
      </c>
      <c r="D115" s="35">
        <v>25100</v>
      </c>
      <c r="E115" s="27">
        <v>11810</v>
      </c>
      <c r="F115" s="35">
        <v>12790</v>
      </c>
      <c r="G115" s="27">
        <v>435</v>
      </c>
      <c r="H115" s="35">
        <v>40</v>
      </c>
      <c r="I115" s="22">
        <v>0.47</v>
      </c>
      <c r="J115" s="36">
        <v>0.51</v>
      </c>
      <c r="K115" s="22">
        <v>0.02</v>
      </c>
      <c r="L115" s="36">
        <v>0</v>
      </c>
      <c r="M115" s="22">
        <v>0.94</v>
      </c>
    </row>
    <row r="116" spans="1:13" x14ac:dyDescent="0.3">
      <c r="A116" s="17" t="s">
        <v>374</v>
      </c>
      <c r="B116" s="8" t="s">
        <v>507</v>
      </c>
      <c r="C116" s="26">
        <v>1890</v>
      </c>
      <c r="D116" s="6">
        <v>1015</v>
      </c>
      <c r="E116" s="26">
        <v>335</v>
      </c>
      <c r="F116" s="6">
        <v>630</v>
      </c>
      <c r="G116" s="26">
        <v>55</v>
      </c>
      <c r="H116" s="6">
        <v>0</v>
      </c>
      <c r="I116" s="21">
        <v>0.33</v>
      </c>
      <c r="J116" s="7">
        <v>0.62</v>
      </c>
      <c r="K116" s="21">
        <v>0.06</v>
      </c>
      <c r="L116" s="7">
        <v>0</v>
      </c>
      <c r="M116" s="21">
        <v>0.99</v>
      </c>
    </row>
    <row r="117" spans="1:13" x14ac:dyDescent="0.3">
      <c r="A117" s="17" t="s">
        <v>374</v>
      </c>
      <c r="B117" s="8" t="s">
        <v>508</v>
      </c>
      <c r="C117" s="26">
        <v>16985</v>
      </c>
      <c r="D117" s="6">
        <v>14625</v>
      </c>
      <c r="E117" s="26">
        <v>6090</v>
      </c>
      <c r="F117" s="6">
        <v>7870</v>
      </c>
      <c r="G117" s="26">
        <v>445</v>
      </c>
      <c r="H117" s="6">
        <v>225</v>
      </c>
      <c r="I117" s="21">
        <v>0.42</v>
      </c>
      <c r="J117" s="7">
        <v>0.54</v>
      </c>
      <c r="K117" s="21">
        <v>0.03</v>
      </c>
      <c r="L117" s="7">
        <v>0.02</v>
      </c>
      <c r="M117" s="21">
        <v>0.66</v>
      </c>
    </row>
    <row r="118" spans="1:13" x14ac:dyDescent="0.3">
      <c r="A118" s="17" t="s">
        <v>374</v>
      </c>
      <c r="B118" s="8" t="s">
        <v>509</v>
      </c>
      <c r="C118" s="26">
        <v>17675</v>
      </c>
      <c r="D118" s="6">
        <v>18450</v>
      </c>
      <c r="E118" s="26">
        <v>8710</v>
      </c>
      <c r="F118" s="6">
        <v>9385</v>
      </c>
      <c r="G118" s="26">
        <v>330</v>
      </c>
      <c r="H118" s="6">
        <v>15</v>
      </c>
      <c r="I118" s="21">
        <v>0.47</v>
      </c>
      <c r="J118" s="7">
        <v>0.51</v>
      </c>
      <c r="K118" s="21">
        <v>0.02</v>
      </c>
      <c r="L118" s="7">
        <v>0</v>
      </c>
      <c r="M118" s="21">
        <v>0.93</v>
      </c>
    </row>
    <row r="119" spans="1:13" x14ac:dyDescent="0.3">
      <c r="A119" s="15" t="s">
        <v>375</v>
      </c>
      <c r="B119" s="56" t="s">
        <v>507</v>
      </c>
      <c r="C119" s="24">
        <v>40</v>
      </c>
      <c r="D119" s="33">
        <v>25</v>
      </c>
      <c r="E119" s="24" t="s">
        <v>231</v>
      </c>
      <c r="F119" s="33">
        <v>10</v>
      </c>
      <c r="G119" s="24">
        <v>15</v>
      </c>
      <c r="H119" s="33">
        <v>0</v>
      </c>
      <c r="I119" s="19" t="s">
        <v>231</v>
      </c>
      <c r="J119" s="34" t="s">
        <v>231</v>
      </c>
      <c r="K119" s="19">
        <v>0.56000000000000005</v>
      </c>
      <c r="L119" s="34">
        <v>0</v>
      </c>
      <c r="M119" s="19">
        <v>1</v>
      </c>
    </row>
    <row r="120" spans="1:13" x14ac:dyDescent="0.3">
      <c r="A120" s="17" t="s">
        <v>375</v>
      </c>
      <c r="B120" s="8" t="s">
        <v>508</v>
      </c>
      <c r="C120" s="26">
        <v>1660</v>
      </c>
      <c r="D120" s="6">
        <v>985</v>
      </c>
      <c r="E120" s="26">
        <v>445</v>
      </c>
      <c r="F120" s="6">
        <v>400</v>
      </c>
      <c r="G120" s="26">
        <v>110</v>
      </c>
      <c r="H120" s="6">
        <v>35</v>
      </c>
      <c r="I120" s="21">
        <v>0.45</v>
      </c>
      <c r="J120" s="7">
        <v>0.4</v>
      </c>
      <c r="K120" s="21">
        <v>0.11</v>
      </c>
      <c r="L120" s="7">
        <v>0.04</v>
      </c>
      <c r="M120" s="21">
        <v>0.56000000000000005</v>
      </c>
    </row>
    <row r="121" spans="1:13" x14ac:dyDescent="0.3">
      <c r="A121" s="18" t="s">
        <v>375</v>
      </c>
      <c r="B121" s="58" t="s">
        <v>509</v>
      </c>
      <c r="C121" s="27">
        <v>6585</v>
      </c>
      <c r="D121" s="35">
        <v>6655</v>
      </c>
      <c r="E121" s="27">
        <v>3100</v>
      </c>
      <c r="F121" s="35">
        <v>3405</v>
      </c>
      <c r="G121" s="27">
        <v>110</v>
      </c>
      <c r="H121" s="35">
        <v>25</v>
      </c>
      <c r="I121" s="22">
        <v>0.47</v>
      </c>
      <c r="J121" s="36">
        <v>0.51</v>
      </c>
      <c r="K121" s="22">
        <v>0.02</v>
      </c>
      <c r="L121" s="36">
        <v>0</v>
      </c>
      <c r="M121" s="22">
        <v>0.94</v>
      </c>
    </row>
    <row r="122" spans="1:13" x14ac:dyDescent="0.3">
      <c r="A122" t="s">
        <v>22</v>
      </c>
      <c r="B122" t="s">
        <v>23</v>
      </c>
    </row>
    <row r="123" spans="1:13" x14ac:dyDescent="0.3">
      <c r="A123" t="s">
        <v>40</v>
      </c>
      <c r="B123" t="s">
        <v>41</v>
      </c>
    </row>
    <row r="124" spans="1:13" x14ac:dyDescent="0.3">
      <c r="A124" t="s">
        <v>82</v>
      </c>
      <c r="B124" t="s">
        <v>83</v>
      </c>
    </row>
    <row r="125" spans="1:13" x14ac:dyDescent="0.3">
      <c r="A125" t="s">
        <v>84</v>
      </c>
      <c r="B125" t="s">
        <v>85</v>
      </c>
    </row>
    <row r="126" spans="1:13" x14ac:dyDescent="0.3">
      <c r="A126" t="s">
        <v>86</v>
      </c>
      <c r="B126" t="s">
        <v>87</v>
      </c>
    </row>
    <row r="127" spans="1:13" x14ac:dyDescent="0.3">
      <c r="A127" t="s">
        <v>88</v>
      </c>
      <c r="B127" t="s">
        <v>89</v>
      </c>
    </row>
    <row r="128" spans="1:13" x14ac:dyDescent="0.3">
      <c r="A128" t="s">
        <v>90</v>
      </c>
      <c r="B128" t="s">
        <v>91</v>
      </c>
    </row>
    <row r="129" spans="1:2" x14ac:dyDescent="0.3">
      <c r="A129" t="s">
        <v>140</v>
      </c>
      <c r="B129" t="s">
        <v>141</v>
      </c>
    </row>
    <row r="130" spans="1:2" x14ac:dyDescent="0.3">
      <c r="A130" t="s">
        <v>142</v>
      </c>
      <c r="B130" t="s">
        <v>143</v>
      </c>
    </row>
    <row r="131" spans="1:2" x14ac:dyDescent="0.3">
      <c r="A131" t="s">
        <v>144</v>
      </c>
      <c r="B131" t="s">
        <v>145</v>
      </c>
    </row>
    <row r="132" spans="1:2" x14ac:dyDescent="0.3">
      <c r="A132" t="s">
        <v>510</v>
      </c>
      <c r="B132" t="s">
        <v>511</v>
      </c>
    </row>
    <row r="133" spans="1:2" x14ac:dyDescent="0.3">
      <c r="A133" t="s">
        <v>512</v>
      </c>
      <c r="B133" t="s">
        <v>549</v>
      </c>
    </row>
  </sheetData>
  <conditionalFormatting sqref="I1:M1 I3:M1048576">
    <cfRule type="dataBar" priority="1">
      <dataBar>
        <cfvo type="num" val="0"/>
        <cfvo type="num" val="1"/>
        <color theme="7" tint="0.39997558519241921"/>
      </dataBar>
      <extLst>
        <ext xmlns:x14="http://schemas.microsoft.com/office/spreadsheetml/2009/9/main" uri="{B025F937-C7B1-47D3-B67F-A62EFF666E3E}">
          <x14:id>{765EFA53-0296-471D-B3F5-C39E32A8FBDA}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65EFA53-0296-471D-B3F5-C39E32A8FBDA}">
            <x14:dataBar minLength="0" maxLength="100" gradient="0">
              <x14:cfvo type="num">
                <xm:f>0</xm:f>
              </x14:cfvo>
              <x14:cfvo type="num">
                <xm:f>1</xm:f>
              </x14:cfvo>
              <x14:negativeFillColor rgb="FFFF0000"/>
              <x14:axisColor rgb="FF000000"/>
            </x14:dataBar>
          </x14:cfRule>
          <xm:sqref>I1:M1 I3:M1048576</xm:sqref>
        </x14:conditionalFormatting>
      </x14:conditionalFormatting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6DFC9-95C6-44B7-BA79-D44E8F7289F5}">
  <dimension ref="A1:G49"/>
  <sheetViews>
    <sheetView showGridLines="0" workbookViewId="0"/>
  </sheetViews>
  <sheetFormatPr defaultColWidth="11.19921875" defaultRowHeight="15.6" x14ac:dyDescent="0.3"/>
  <cols>
    <col min="1" max="1" width="26.19921875" customWidth="1"/>
    <col min="2" max="7" width="20.69921875" customWidth="1"/>
  </cols>
  <sheetData>
    <row r="1" spans="1:7" ht="19.8" x14ac:dyDescent="0.4">
      <c r="A1" s="2" t="s">
        <v>520</v>
      </c>
    </row>
    <row r="2" spans="1:7" x14ac:dyDescent="0.3">
      <c r="A2" t="s">
        <v>175</v>
      </c>
    </row>
    <row r="3" spans="1:7" x14ac:dyDescent="0.3">
      <c r="A3" t="s">
        <v>176</v>
      </c>
    </row>
    <row r="4" spans="1:7" x14ac:dyDescent="0.3">
      <c r="A4" t="s">
        <v>519</v>
      </c>
    </row>
    <row r="5" spans="1:7" x14ac:dyDescent="0.3">
      <c r="A5" t="s">
        <v>178</v>
      </c>
    </row>
    <row r="6" spans="1:7" ht="31.2" x14ac:dyDescent="0.3">
      <c r="A6" s="23" t="s">
        <v>179</v>
      </c>
      <c r="B6" s="3" t="s">
        <v>518</v>
      </c>
      <c r="C6" s="23" t="s">
        <v>517</v>
      </c>
      <c r="D6" s="3" t="s">
        <v>516</v>
      </c>
      <c r="E6" s="23" t="s">
        <v>515</v>
      </c>
      <c r="F6" s="3" t="s">
        <v>514</v>
      </c>
      <c r="G6" s="23" t="s">
        <v>513</v>
      </c>
    </row>
    <row r="7" spans="1:7" x14ac:dyDescent="0.3">
      <c r="A7" s="28" t="s">
        <v>191</v>
      </c>
      <c r="B7" s="29">
        <v>7520</v>
      </c>
      <c r="C7" s="31">
        <v>2580</v>
      </c>
      <c r="D7" s="29">
        <v>1310</v>
      </c>
      <c r="E7" s="31">
        <v>1265</v>
      </c>
      <c r="F7" s="32">
        <v>0.51</v>
      </c>
      <c r="G7" s="30">
        <v>0.49</v>
      </c>
    </row>
    <row r="8" spans="1:7" x14ac:dyDescent="0.3">
      <c r="A8" s="16" t="s">
        <v>200</v>
      </c>
      <c r="B8" s="4">
        <v>5</v>
      </c>
      <c r="C8" s="25">
        <v>0</v>
      </c>
      <c r="D8" s="4">
        <v>0</v>
      </c>
      <c r="E8" s="25">
        <v>0</v>
      </c>
      <c r="F8" s="5">
        <v>0</v>
      </c>
      <c r="G8" s="20">
        <v>0</v>
      </c>
    </row>
    <row r="9" spans="1:7" x14ac:dyDescent="0.3">
      <c r="A9" s="16" t="s">
        <v>201</v>
      </c>
      <c r="B9" s="4">
        <v>5</v>
      </c>
      <c r="C9" s="25">
        <v>0</v>
      </c>
      <c r="D9" s="4">
        <v>0</v>
      </c>
      <c r="E9" s="25">
        <v>0</v>
      </c>
      <c r="F9" s="5">
        <v>0</v>
      </c>
      <c r="G9" s="20">
        <v>0</v>
      </c>
    </row>
    <row r="10" spans="1:7" x14ac:dyDescent="0.3">
      <c r="A10" s="16" t="s">
        <v>202</v>
      </c>
      <c r="B10" s="4">
        <v>10</v>
      </c>
      <c r="C10" s="25">
        <v>0</v>
      </c>
      <c r="D10" s="4">
        <v>0</v>
      </c>
      <c r="E10" s="25">
        <v>0</v>
      </c>
      <c r="F10" s="5">
        <v>0</v>
      </c>
      <c r="G10" s="20">
        <v>0</v>
      </c>
    </row>
    <row r="11" spans="1:7" x14ac:dyDescent="0.3">
      <c r="A11" s="16" t="s">
        <v>203</v>
      </c>
      <c r="B11" s="4">
        <v>20</v>
      </c>
      <c r="C11" s="25">
        <v>0</v>
      </c>
      <c r="D11" s="4">
        <v>0</v>
      </c>
      <c r="E11" s="25">
        <v>0</v>
      </c>
      <c r="F11" s="5">
        <v>0</v>
      </c>
      <c r="G11" s="20">
        <v>0</v>
      </c>
    </row>
    <row r="12" spans="1:7" x14ac:dyDescent="0.3">
      <c r="A12" s="16" t="s">
        <v>204</v>
      </c>
      <c r="B12" s="4">
        <v>25</v>
      </c>
      <c r="C12" s="25" t="s">
        <v>231</v>
      </c>
      <c r="D12" s="4" t="s">
        <v>231</v>
      </c>
      <c r="E12" s="25">
        <v>0</v>
      </c>
      <c r="F12" s="5" t="s">
        <v>231</v>
      </c>
      <c r="G12" s="20" t="s">
        <v>231</v>
      </c>
    </row>
    <row r="13" spans="1:7" x14ac:dyDescent="0.3">
      <c r="A13" s="16" t="s">
        <v>205</v>
      </c>
      <c r="B13" s="4">
        <v>45</v>
      </c>
      <c r="C13" s="25">
        <v>5</v>
      </c>
      <c r="D13" s="4" t="s">
        <v>231</v>
      </c>
      <c r="E13" s="25" t="s">
        <v>231</v>
      </c>
      <c r="F13" s="5" t="s">
        <v>231</v>
      </c>
      <c r="G13" s="20" t="s">
        <v>231</v>
      </c>
    </row>
    <row r="14" spans="1:7" x14ac:dyDescent="0.3">
      <c r="A14" s="16" t="s">
        <v>206</v>
      </c>
      <c r="B14" s="4">
        <v>65</v>
      </c>
      <c r="C14" s="25">
        <v>5</v>
      </c>
      <c r="D14" s="4" t="s">
        <v>231</v>
      </c>
      <c r="E14" s="25" t="s">
        <v>231</v>
      </c>
      <c r="F14" s="5" t="s">
        <v>231</v>
      </c>
      <c r="G14" s="20" t="s">
        <v>231</v>
      </c>
    </row>
    <row r="15" spans="1:7" x14ac:dyDescent="0.3">
      <c r="A15" s="16" t="s">
        <v>207</v>
      </c>
      <c r="B15" s="4">
        <v>100</v>
      </c>
      <c r="C15" s="25">
        <v>10</v>
      </c>
      <c r="D15" s="4">
        <v>5</v>
      </c>
      <c r="E15" s="25">
        <v>5</v>
      </c>
      <c r="F15" s="5">
        <v>0.44</v>
      </c>
      <c r="G15" s="20">
        <v>0.56000000000000005</v>
      </c>
    </row>
    <row r="16" spans="1:7" x14ac:dyDescent="0.3">
      <c r="A16" s="16" t="s">
        <v>208</v>
      </c>
      <c r="B16" s="4">
        <v>125</v>
      </c>
      <c r="C16" s="25">
        <v>10</v>
      </c>
      <c r="D16" s="4">
        <v>5</v>
      </c>
      <c r="E16" s="25">
        <v>5</v>
      </c>
      <c r="F16" s="5">
        <v>0.55000000000000004</v>
      </c>
      <c r="G16" s="20">
        <v>0.45</v>
      </c>
    </row>
    <row r="17" spans="1:7" x14ac:dyDescent="0.3">
      <c r="A17" s="16" t="s">
        <v>209</v>
      </c>
      <c r="B17" s="4">
        <v>145</v>
      </c>
      <c r="C17" s="25">
        <v>30</v>
      </c>
      <c r="D17" s="4">
        <v>25</v>
      </c>
      <c r="E17" s="25">
        <v>10</v>
      </c>
      <c r="F17" s="5">
        <v>0.72</v>
      </c>
      <c r="G17" s="20">
        <v>0.28000000000000003</v>
      </c>
    </row>
    <row r="18" spans="1:7" x14ac:dyDescent="0.3">
      <c r="A18" s="16" t="s">
        <v>210</v>
      </c>
      <c r="B18" s="4">
        <v>215</v>
      </c>
      <c r="C18" s="25">
        <v>25</v>
      </c>
      <c r="D18" s="4">
        <v>10</v>
      </c>
      <c r="E18" s="25">
        <v>15</v>
      </c>
      <c r="F18" s="5">
        <v>0.35</v>
      </c>
      <c r="G18" s="20">
        <v>0.65</v>
      </c>
    </row>
    <row r="19" spans="1:7" x14ac:dyDescent="0.3">
      <c r="A19" s="16" t="s">
        <v>211</v>
      </c>
      <c r="B19" s="4">
        <v>230</v>
      </c>
      <c r="C19" s="25">
        <v>60</v>
      </c>
      <c r="D19" s="4">
        <v>30</v>
      </c>
      <c r="E19" s="25">
        <v>30</v>
      </c>
      <c r="F19" s="5">
        <v>0.5</v>
      </c>
      <c r="G19" s="20">
        <v>0.5</v>
      </c>
    </row>
    <row r="20" spans="1:7" x14ac:dyDescent="0.3">
      <c r="A20" s="16" t="s">
        <v>212</v>
      </c>
      <c r="B20" s="4">
        <v>320</v>
      </c>
      <c r="C20" s="25">
        <v>60</v>
      </c>
      <c r="D20" s="4">
        <v>45</v>
      </c>
      <c r="E20" s="25">
        <v>15</v>
      </c>
      <c r="F20" s="5">
        <v>0.78</v>
      </c>
      <c r="G20" s="20">
        <v>0.22</v>
      </c>
    </row>
    <row r="21" spans="1:7" x14ac:dyDescent="0.3">
      <c r="A21" s="16" t="s">
        <v>213</v>
      </c>
      <c r="B21" s="4">
        <v>235</v>
      </c>
      <c r="C21" s="25">
        <v>80</v>
      </c>
      <c r="D21" s="4">
        <v>35</v>
      </c>
      <c r="E21" s="25">
        <v>50</v>
      </c>
      <c r="F21" s="5">
        <v>0.41</v>
      </c>
      <c r="G21" s="20">
        <v>0.59</v>
      </c>
    </row>
    <row r="22" spans="1:7" x14ac:dyDescent="0.3">
      <c r="A22" s="16" t="s">
        <v>214</v>
      </c>
      <c r="B22" s="4">
        <v>270</v>
      </c>
      <c r="C22" s="25">
        <v>80</v>
      </c>
      <c r="D22" s="4">
        <v>50</v>
      </c>
      <c r="E22" s="25">
        <v>30</v>
      </c>
      <c r="F22" s="5">
        <v>0.63</v>
      </c>
      <c r="G22" s="20">
        <v>0.38</v>
      </c>
    </row>
    <row r="23" spans="1:7" x14ac:dyDescent="0.3">
      <c r="A23" s="16" t="s">
        <v>215</v>
      </c>
      <c r="B23" s="4">
        <v>350</v>
      </c>
      <c r="C23" s="25">
        <v>100</v>
      </c>
      <c r="D23" s="4">
        <v>55</v>
      </c>
      <c r="E23" s="25">
        <v>40</v>
      </c>
      <c r="F23" s="5">
        <v>0.57999999999999996</v>
      </c>
      <c r="G23" s="20">
        <v>0.42</v>
      </c>
    </row>
    <row r="24" spans="1:7" x14ac:dyDescent="0.3">
      <c r="A24" s="16" t="s">
        <v>216</v>
      </c>
      <c r="B24" s="4">
        <v>380</v>
      </c>
      <c r="C24" s="25">
        <v>100</v>
      </c>
      <c r="D24" s="4">
        <v>50</v>
      </c>
      <c r="E24" s="25">
        <v>50</v>
      </c>
      <c r="F24" s="5">
        <v>0.5</v>
      </c>
      <c r="G24" s="20">
        <v>0.5</v>
      </c>
    </row>
    <row r="25" spans="1:7" x14ac:dyDescent="0.3">
      <c r="A25" s="16" t="s">
        <v>217</v>
      </c>
      <c r="B25" s="4">
        <v>530</v>
      </c>
      <c r="C25" s="25">
        <v>120</v>
      </c>
      <c r="D25" s="4">
        <v>65</v>
      </c>
      <c r="E25" s="25">
        <v>50</v>
      </c>
      <c r="F25" s="5">
        <v>0.56000000000000005</v>
      </c>
      <c r="G25" s="20">
        <v>0.44</v>
      </c>
    </row>
    <row r="26" spans="1:7" x14ac:dyDescent="0.3">
      <c r="A26" s="16" t="s">
        <v>218</v>
      </c>
      <c r="B26" s="4">
        <v>545</v>
      </c>
      <c r="C26" s="25">
        <v>115</v>
      </c>
      <c r="D26" s="4">
        <v>55</v>
      </c>
      <c r="E26" s="25">
        <v>60</v>
      </c>
      <c r="F26" s="5">
        <v>0.48</v>
      </c>
      <c r="G26" s="20">
        <v>0.52</v>
      </c>
    </row>
    <row r="27" spans="1:7" x14ac:dyDescent="0.3">
      <c r="A27" s="16" t="s">
        <v>219</v>
      </c>
      <c r="B27" s="4">
        <v>445</v>
      </c>
      <c r="C27" s="25">
        <v>115</v>
      </c>
      <c r="D27" s="4">
        <v>60</v>
      </c>
      <c r="E27" s="25">
        <v>55</v>
      </c>
      <c r="F27" s="5">
        <v>0.52</v>
      </c>
      <c r="G27" s="20">
        <v>0.48</v>
      </c>
    </row>
    <row r="28" spans="1:7" x14ac:dyDescent="0.3">
      <c r="A28" s="16" t="s">
        <v>220</v>
      </c>
      <c r="B28" s="4">
        <v>555</v>
      </c>
      <c r="C28" s="25">
        <v>170</v>
      </c>
      <c r="D28" s="4">
        <v>75</v>
      </c>
      <c r="E28" s="25">
        <v>95</v>
      </c>
      <c r="F28" s="5">
        <v>0.44</v>
      </c>
      <c r="G28" s="20">
        <v>0.56000000000000005</v>
      </c>
    </row>
    <row r="29" spans="1:7" x14ac:dyDescent="0.3">
      <c r="A29" s="16" t="s">
        <v>221</v>
      </c>
      <c r="B29" s="4">
        <v>510</v>
      </c>
      <c r="C29" s="25">
        <v>200</v>
      </c>
      <c r="D29" s="4">
        <v>95</v>
      </c>
      <c r="E29" s="25">
        <v>105</v>
      </c>
      <c r="F29" s="5">
        <v>0.48</v>
      </c>
      <c r="G29" s="20">
        <v>0.52</v>
      </c>
    </row>
    <row r="30" spans="1:7" x14ac:dyDescent="0.3">
      <c r="A30" s="16" t="s">
        <v>222</v>
      </c>
      <c r="B30" s="4">
        <v>500</v>
      </c>
      <c r="C30" s="25">
        <v>205</v>
      </c>
      <c r="D30" s="4">
        <v>90</v>
      </c>
      <c r="E30" s="25">
        <v>110</v>
      </c>
      <c r="F30" s="5">
        <v>0.45</v>
      </c>
      <c r="G30" s="20">
        <v>0.55000000000000004</v>
      </c>
    </row>
    <row r="31" spans="1:7" x14ac:dyDescent="0.3">
      <c r="A31" s="16" t="s">
        <v>223</v>
      </c>
      <c r="B31" s="4">
        <v>540</v>
      </c>
      <c r="C31" s="25">
        <v>260</v>
      </c>
      <c r="D31" s="4">
        <v>125</v>
      </c>
      <c r="E31" s="25">
        <v>135</v>
      </c>
      <c r="F31" s="5">
        <v>0.48</v>
      </c>
      <c r="G31" s="20">
        <v>0.52</v>
      </c>
    </row>
    <row r="32" spans="1:7" x14ac:dyDescent="0.3">
      <c r="A32" s="16" t="s">
        <v>224</v>
      </c>
      <c r="B32" s="4">
        <v>460</v>
      </c>
      <c r="C32" s="25">
        <v>225</v>
      </c>
      <c r="D32" s="4">
        <v>130</v>
      </c>
      <c r="E32" s="25">
        <v>95</v>
      </c>
      <c r="F32" s="5">
        <v>0.57999999999999996</v>
      </c>
      <c r="G32" s="20">
        <v>0.42</v>
      </c>
    </row>
    <row r="33" spans="1:7" x14ac:dyDescent="0.3">
      <c r="A33" s="16" t="s">
        <v>225</v>
      </c>
      <c r="B33" s="4">
        <v>460</v>
      </c>
      <c r="C33" s="25">
        <v>310</v>
      </c>
      <c r="D33" s="4">
        <v>150</v>
      </c>
      <c r="E33" s="25">
        <v>165</v>
      </c>
      <c r="F33" s="5">
        <v>0.48</v>
      </c>
      <c r="G33" s="20">
        <v>0.52</v>
      </c>
    </row>
    <row r="34" spans="1:7" x14ac:dyDescent="0.3">
      <c r="A34" s="16" t="s">
        <v>226</v>
      </c>
      <c r="B34" s="4">
        <v>425</v>
      </c>
      <c r="C34" s="25">
        <v>295</v>
      </c>
      <c r="D34" s="4">
        <v>150</v>
      </c>
      <c r="E34" s="25">
        <v>145</v>
      </c>
      <c r="F34" s="5">
        <v>0.51</v>
      </c>
      <c r="G34" s="20">
        <v>0.49</v>
      </c>
    </row>
    <row r="35" spans="1:7" x14ac:dyDescent="0.3">
      <c r="A35" s="15" t="s">
        <v>507</v>
      </c>
      <c r="B35" s="33">
        <v>65</v>
      </c>
      <c r="C35" s="24" t="s">
        <v>231</v>
      </c>
      <c r="D35" s="33" t="s">
        <v>231</v>
      </c>
      <c r="E35" s="24">
        <v>0</v>
      </c>
      <c r="F35" s="34" t="s">
        <v>231</v>
      </c>
      <c r="G35" s="19" t="s">
        <v>231</v>
      </c>
    </row>
    <row r="36" spans="1:7" x14ac:dyDescent="0.3">
      <c r="A36" s="17" t="s">
        <v>508</v>
      </c>
      <c r="B36" s="6">
        <v>2480</v>
      </c>
      <c r="C36" s="26">
        <v>560</v>
      </c>
      <c r="D36" s="6">
        <v>310</v>
      </c>
      <c r="E36" s="26">
        <v>250</v>
      </c>
      <c r="F36" s="7">
        <v>0.55000000000000004</v>
      </c>
      <c r="G36" s="21">
        <v>0.45</v>
      </c>
    </row>
    <row r="37" spans="1:7" x14ac:dyDescent="0.3">
      <c r="A37" s="18" t="s">
        <v>509</v>
      </c>
      <c r="B37" s="35">
        <v>4975</v>
      </c>
      <c r="C37" s="27">
        <v>2015</v>
      </c>
      <c r="D37" s="35">
        <v>1000</v>
      </c>
      <c r="E37" s="27">
        <v>1015</v>
      </c>
      <c r="F37" s="36">
        <v>0.5</v>
      </c>
      <c r="G37" s="22">
        <v>0.5</v>
      </c>
    </row>
    <row r="38" spans="1:7" x14ac:dyDescent="0.3">
      <c r="A38" t="s">
        <v>22</v>
      </c>
      <c r="B38" t="s">
        <v>23</v>
      </c>
    </row>
    <row r="39" spans="1:7" x14ac:dyDescent="0.3">
      <c r="A39" t="s">
        <v>24</v>
      </c>
      <c r="B39" t="s">
        <v>25</v>
      </c>
    </row>
    <row r="40" spans="1:7" x14ac:dyDescent="0.3">
      <c r="A40" t="s">
        <v>40</v>
      </c>
      <c r="B40" t="s">
        <v>41</v>
      </c>
    </row>
    <row r="41" spans="1:7" x14ac:dyDescent="0.3">
      <c r="A41" t="s">
        <v>100</v>
      </c>
      <c r="B41" t="s">
        <v>101</v>
      </c>
    </row>
    <row r="42" spans="1:7" x14ac:dyDescent="0.3">
      <c r="A42" t="s">
        <v>102</v>
      </c>
      <c r="B42" t="s">
        <v>103</v>
      </c>
    </row>
    <row r="43" spans="1:7" x14ac:dyDescent="0.3">
      <c r="A43" t="s">
        <v>104</v>
      </c>
      <c r="B43" t="s">
        <v>105</v>
      </c>
    </row>
    <row r="44" spans="1:7" x14ac:dyDescent="0.3">
      <c r="A44" t="s">
        <v>106</v>
      </c>
      <c r="B44" t="s">
        <v>107</v>
      </c>
    </row>
    <row r="45" spans="1:7" x14ac:dyDescent="0.3">
      <c r="A45" t="s">
        <v>108</v>
      </c>
      <c r="B45" t="s">
        <v>109</v>
      </c>
    </row>
    <row r="46" spans="1:7" x14ac:dyDescent="0.3">
      <c r="A46" t="s">
        <v>110</v>
      </c>
      <c r="B46" t="s">
        <v>111</v>
      </c>
    </row>
    <row r="47" spans="1:7" x14ac:dyDescent="0.3">
      <c r="A47" t="s">
        <v>112</v>
      </c>
      <c r="B47" t="s">
        <v>113</v>
      </c>
    </row>
    <row r="48" spans="1:7" x14ac:dyDescent="0.3">
      <c r="A48" t="s">
        <v>114</v>
      </c>
      <c r="B48" t="s">
        <v>115</v>
      </c>
    </row>
    <row r="49" spans="1:2" x14ac:dyDescent="0.3">
      <c r="A49" t="s">
        <v>116</v>
      </c>
      <c r="B49" t="s">
        <v>117</v>
      </c>
    </row>
  </sheetData>
  <conditionalFormatting sqref="F1:G1048576">
    <cfRule type="dataBar" priority="1">
      <dataBar>
        <cfvo type="num" val="0"/>
        <cfvo type="num" val="1"/>
        <color theme="7" tint="0.39997558519241921"/>
      </dataBar>
      <extLst>
        <ext xmlns:x14="http://schemas.microsoft.com/office/spreadsheetml/2009/9/main" uri="{B025F937-C7B1-47D3-B67F-A62EFF666E3E}">
          <x14:id>{2B97AEA0-D966-42BA-B307-2F1320CB2789}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B97AEA0-D966-42BA-B307-2F1320CB2789}">
            <x14:dataBar minLength="0" maxLength="100" gradient="0">
              <x14:cfvo type="num">
                <xm:f>0</xm:f>
              </x14:cfvo>
              <x14:cfvo type="num">
                <xm:f>1</xm:f>
              </x14:cfvo>
              <x14:negativeFillColor rgb="FFFF0000"/>
              <x14:axisColor rgb="FF000000"/>
            </x14:dataBar>
          </x14:cfRule>
          <xm:sqref>F1:G1048576</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117"/>
  <sheetViews>
    <sheetView showGridLines="0" zoomScale="85" zoomScaleNormal="85" workbookViewId="0"/>
  </sheetViews>
  <sheetFormatPr defaultColWidth="11.19921875" defaultRowHeight="15.6" x14ac:dyDescent="0.3"/>
  <cols>
    <col min="1" max="1" width="26.296875" customWidth="1"/>
    <col min="2" max="2" width="25" customWidth="1"/>
    <col min="3" max="9" width="20.69921875" customWidth="1"/>
  </cols>
  <sheetData>
    <row r="1" spans="1:9" ht="19.8" x14ac:dyDescent="0.4">
      <c r="A1" s="2" t="s">
        <v>546</v>
      </c>
    </row>
    <row r="2" spans="1:9" x14ac:dyDescent="0.3">
      <c r="A2" t="s">
        <v>175</v>
      </c>
    </row>
    <row r="3" spans="1:9" x14ac:dyDescent="0.3">
      <c r="A3" t="s">
        <v>176</v>
      </c>
    </row>
    <row r="4" spans="1:9" x14ac:dyDescent="0.3">
      <c r="A4" t="s">
        <v>470</v>
      </c>
    </row>
    <row r="5" spans="1:9" x14ac:dyDescent="0.3">
      <c r="A5" t="s">
        <v>178</v>
      </c>
    </row>
    <row r="6" spans="1:9" ht="31.2" x14ac:dyDescent="0.3">
      <c r="A6" s="23" t="s">
        <v>471</v>
      </c>
      <c r="B6" s="3" t="s">
        <v>179</v>
      </c>
      <c r="C6" s="23" t="s">
        <v>472</v>
      </c>
      <c r="D6" s="3" t="s">
        <v>473</v>
      </c>
      <c r="E6" s="23" t="s">
        <v>474</v>
      </c>
      <c r="F6" s="3" t="s">
        <v>475</v>
      </c>
      <c r="G6" s="23" t="s">
        <v>476</v>
      </c>
      <c r="H6" s="3" t="s">
        <v>477</v>
      </c>
      <c r="I6" s="23" t="s">
        <v>478</v>
      </c>
    </row>
    <row r="7" spans="1:9" x14ac:dyDescent="0.3">
      <c r="A7" s="17" t="s">
        <v>191</v>
      </c>
      <c r="B7" s="8" t="s">
        <v>191</v>
      </c>
      <c r="C7" s="24">
        <v>142555</v>
      </c>
      <c r="D7" s="6">
        <v>3540</v>
      </c>
      <c r="E7" s="24">
        <v>29595</v>
      </c>
      <c r="F7" s="6">
        <v>109425</v>
      </c>
      <c r="G7" s="19">
        <v>0.02</v>
      </c>
      <c r="H7" s="7">
        <v>0.21</v>
      </c>
      <c r="I7" s="19">
        <v>0.77</v>
      </c>
    </row>
    <row r="8" spans="1:9" x14ac:dyDescent="0.3">
      <c r="A8" s="83" t="s">
        <v>191</v>
      </c>
      <c r="B8" s="74" t="s">
        <v>197</v>
      </c>
      <c r="C8" s="84" t="s">
        <v>231</v>
      </c>
      <c r="D8" s="75">
        <v>0</v>
      </c>
      <c r="E8" s="84" t="s">
        <v>231</v>
      </c>
      <c r="F8" s="75">
        <v>0</v>
      </c>
      <c r="G8" s="85">
        <v>0</v>
      </c>
      <c r="H8" s="76" t="s">
        <v>231</v>
      </c>
      <c r="I8" s="85">
        <v>0</v>
      </c>
    </row>
    <row r="9" spans="1:9" x14ac:dyDescent="0.3">
      <c r="A9" s="65" t="s">
        <v>191</v>
      </c>
      <c r="B9" s="77" t="s">
        <v>198</v>
      </c>
      <c r="C9" s="66" t="s">
        <v>231</v>
      </c>
      <c r="D9" s="78">
        <v>0</v>
      </c>
      <c r="E9" s="66" t="s">
        <v>231</v>
      </c>
      <c r="F9" s="78" t="s">
        <v>231</v>
      </c>
      <c r="G9" s="86">
        <v>0</v>
      </c>
      <c r="H9" s="79" t="s">
        <v>231</v>
      </c>
      <c r="I9" s="86" t="s">
        <v>231</v>
      </c>
    </row>
    <row r="10" spans="1:9" x14ac:dyDescent="0.3">
      <c r="A10" s="65" t="s">
        <v>191</v>
      </c>
      <c r="B10" s="77" t="s">
        <v>199</v>
      </c>
      <c r="C10" s="66" t="s">
        <v>231</v>
      </c>
      <c r="D10" s="78">
        <v>0</v>
      </c>
      <c r="E10" s="66">
        <v>0</v>
      </c>
      <c r="F10" s="78" t="s">
        <v>231</v>
      </c>
      <c r="G10" s="86">
        <v>0</v>
      </c>
      <c r="H10" s="79">
        <v>0</v>
      </c>
      <c r="I10" s="86" t="s">
        <v>231</v>
      </c>
    </row>
    <row r="11" spans="1:9" x14ac:dyDescent="0.3">
      <c r="A11" s="65" t="s">
        <v>191</v>
      </c>
      <c r="B11" s="77" t="s">
        <v>200</v>
      </c>
      <c r="C11" s="66" t="s">
        <v>231</v>
      </c>
      <c r="D11" s="78">
        <v>0</v>
      </c>
      <c r="E11" s="66" t="s">
        <v>231</v>
      </c>
      <c r="F11" s="78">
        <v>0</v>
      </c>
      <c r="G11" s="86">
        <v>0</v>
      </c>
      <c r="H11" s="79" t="s">
        <v>231</v>
      </c>
      <c r="I11" s="86">
        <v>0</v>
      </c>
    </row>
    <row r="12" spans="1:9" x14ac:dyDescent="0.3">
      <c r="A12" s="65" t="s">
        <v>191</v>
      </c>
      <c r="B12" s="77" t="s">
        <v>201</v>
      </c>
      <c r="C12" s="66">
        <v>5</v>
      </c>
      <c r="D12" s="78">
        <v>0</v>
      </c>
      <c r="E12" s="66" t="s">
        <v>231</v>
      </c>
      <c r="F12" s="78">
        <v>5</v>
      </c>
      <c r="G12" s="86">
        <v>0</v>
      </c>
      <c r="H12" s="79" t="s">
        <v>231</v>
      </c>
      <c r="I12" s="86" t="s">
        <v>231</v>
      </c>
    </row>
    <row r="13" spans="1:9" x14ac:dyDescent="0.3">
      <c r="A13" s="65" t="s">
        <v>191</v>
      </c>
      <c r="B13" s="77" t="s">
        <v>202</v>
      </c>
      <c r="C13" s="66">
        <v>50</v>
      </c>
      <c r="D13" s="78">
        <v>5</v>
      </c>
      <c r="E13" s="66">
        <v>25</v>
      </c>
      <c r="F13" s="78">
        <v>25</v>
      </c>
      <c r="G13" s="86">
        <v>0.08</v>
      </c>
      <c r="H13" s="79">
        <v>0.47</v>
      </c>
      <c r="I13" s="86">
        <v>0.45</v>
      </c>
    </row>
    <row r="14" spans="1:9" x14ac:dyDescent="0.3">
      <c r="A14" s="65" t="s">
        <v>191</v>
      </c>
      <c r="B14" s="77" t="s">
        <v>203</v>
      </c>
      <c r="C14" s="66">
        <v>130</v>
      </c>
      <c r="D14" s="78">
        <v>5</v>
      </c>
      <c r="E14" s="66">
        <v>55</v>
      </c>
      <c r="F14" s="78">
        <v>75</v>
      </c>
      <c r="G14" s="86">
        <v>0.02</v>
      </c>
      <c r="H14" s="79">
        <v>0.41</v>
      </c>
      <c r="I14" s="86">
        <v>0.56999999999999995</v>
      </c>
    </row>
    <row r="15" spans="1:9" x14ac:dyDescent="0.3">
      <c r="A15" s="65" t="s">
        <v>191</v>
      </c>
      <c r="B15" s="77" t="s">
        <v>204</v>
      </c>
      <c r="C15" s="66">
        <v>155</v>
      </c>
      <c r="D15" s="78">
        <v>5</v>
      </c>
      <c r="E15" s="66">
        <v>70</v>
      </c>
      <c r="F15" s="78">
        <v>85</v>
      </c>
      <c r="G15" s="86">
        <v>0.02</v>
      </c>
      <c r="H15" s="79">
        <v>0.44</v>
      </c>
      <c r="I15" s="86">
        <v>0.54</v>
      </c>
    </row>
    <row r="16" spans="1:9" x14ac:dyDescent="0.3">
      <c r="A16" s="65" t="s">
        <v>191</v>
      </c>
      <c r="B16" s="77" t="s">
        <v>205</v>
      </c>
      <c r="C16" s="66">
        <v>250</v>
      </c>
      <c r="D16" s="78" t="s">
        <v>231</v>
      </c>
      <c r="E16" s="66">
        <v>60</v>
      </c>
      <c r="F16" s="78">
        <v>190</v>
      </c>
      <c r="G16" s="86" t="s">
        <v>231</v>
      </c>
      <c r="H16" s="79" t="s">
        <v>231</v>
      </c>
      <c r="I16" s="86">
        <v>0.75</v>
      </c>
    </row>
    <row r="17" spans="1:9" x14ac:dyDescent="0.3">
      <c r="A17" s="65" t="s">
        <v>191</v>
      </c>
      <c r="B17" s="77" t="s">
        <v>206</v>
      </c>
      <c r="C17" s="66">
        <v>350</v>
      </c>
      <c r="D17" s="78">
        <v>5</v>
      </c>
      <c r="E17" s="66">
        <v>145</v>
      </c>
      <c r="F17" s="78">
        <v>200</v>
      </c>
      <c r="G17" s="86">
        <v>0.01</v>
      </c>
      <c r="H17" s="79">
        <v>0.42</v>
      </c>
      <c r="I17" s="86">
        <v>0.56999999999999995</v>
      </c>
    </row>
    <row r="18" spans="1:9" x14ac:dyDescent="0.3">
      <c r="A18" s="65" t="s">
        <v>191</v>
      </c>
      <c r="B18" s="77" t="s">
        <v>207</v>
      </c>
      <c r="C18" s="66">
        <v>555</v>
      </c>
      <c r="D18" s="78">
        <v>10</v>
      </c>
      <c r="E18" s="66">
        <v>180</v>
      </c>
      <c r="F18" s="78">
        <v>360</v>
      </c>
      <c r="G18" s="86">
        <v>0.02</v>
      </c>
      <c r="H18" s="79">
        <v>0.33</v>
      </c>
      <c r="I18" s="86">
        <v>0.65</v>
      </c>
    </row>
    <row r="19" spans="1:9" x14ac:dyDescent="0.3">
      <c r="A19" s="65" t="s">
        <v>191</v>
      </c>
      <c r="B19" s="77" t="s">
        <v>208</v>
      </c>
      <c r="C19" s="66">
        <v>2385</v>
      </c>
      <c r="D19" s="78">
        <v>15</v>
      </c>
      <c r="E19" s="66">
        <v>220</v>
      </c>
      <c r="F19" s="78">
        <v>2150</v>
      </c>
      <c r="G19" s="86">
        <v>0.01</v>
      </c>
      <c r="H19" s="79">
        <v>0.09</v>
      </c>
      <c r="I19" s="86">
        <v>0.9</v>
      </c>
    </row>
    <row r="20" spans="1:9" x14ac:dyDescent="0.3">
      <c r="A20" s="65" t="s">
        <v>191</v>
      </c>
      <c r="B20" s="77" t="s">
        <v>209</v>
      </c>
      <c r="C20" s="66">
        <v>3360</v>
      </c>
      <c r="D20" s="78">
        <v>10</v>
      </c>
      <c r="E20" s="66">
        <v>410</v>
      </c>
      <c r="F20" s="78">
        <v>2935</v>
      </c>
      <c r="G20" s="86">
        <v>0</v>
      </c>
      <c r="H20" s="79">
        <v>0.12</v>
      </c>
      <c r="I20" s="86">
        <v>0.87</v>
      </c>
    </row>
    <row r="21" spans="1:9" x14ac:dyDescent="0.3">
      <c r="A21" s="65" t="s">
        <v>191</v>
      </c>
      <c r="B21" s="77" t="s">
        <v>210</v>
      </c>
      <c r="C21" s="66">
        <v>3970</v>
      </c>
      <c r="D21" s="78">
        <v>10</v>
      </c>
      <c r="E21" s="66">
        <v>425</v>
      </c>
      <c r="F21" s="78">
        <v>3530</v>
      </c>
      <c r="G21" s="86">
        <v>0</v>
      </c>
      <c r="H21" s="79">
        <v>0.11</v>
      </c>
      <c r="I21" s="86">
        <v>0.89</v>
      </c>
    </row>
    <row r="22" spans="1:9" x14ac:dyDescent="0.3">
      <c r="A22" s="65" t="s">
        <v>191</v>
      </c>
      <c r="B22" s="77" t="s">
        <v>211</v>
      </c>
      <c r="C22" s="66">
        <v>3895</v>
      </c>
      <c r="D22" s="78">
        <v>15</v>
      </c>
      <c r="E22" s="66">
        <v>755</v>
      </c>
      <c r="F22" s="78">
        <v>3125</v>
      </c>
      <c r="G22" s="86">
        <v>0</v>
      </c>
      <c r="H22" s="79">
        <v>0.19</v>
      </c>
      <c r="I22" s="86">
        <v>0.8</v>
      </c>
    </row>
    <row r="23" spans="1:9" x14ac:dyDescent="0.3">
      <c r="A23" s="65" t="s">
        <v>191</v>
      </c>
      <c r="B23" s="77" t="s">
        <v>212</v>
      </c>
      <c r="C23" s="66">
        <v>4805</v>
      </c>
      <c r="D23" s="78">
        <v>35</v>
      </c>
      <c r="E23" s="66">
        <v>1200</v>
      </c>
      <c r="F23" s="78">
        <v>3570</v>
      </c>
      <c r="G23" s="86">
        <v>0.01</v>
      </c>
      <c r="H23" s="79">
        <v>0.25</v>
      </c>
      <c r="I23" s="86">
        <v>0.74</v>
      </c>
    </row>
    <row r="24" spans="1:9" x14ac:dyDescent="0.3">
      <c r="A24" s="65" t="s">
        <v>191</v>
      </c>
      <c r="B24" s="77" t="s">
        <v>213</v>
      </c>
      <c r="C24" s="66">
        <v>2875</v>
      </c>
      <c r="D24" s="78">
        <v>35</v>
      </c>
      <c r="E24" s="66">
        <v>975</v>
      </c>
      <c r="F24" s="78">
        <v>1865</v>
      </c>
      <c r="G24" s="86">
        <v>0.01</v>
      </c>
      <c r="H24" s="79">
        <v>0.34</v>
      </c>
      <c r="I24" s="86">
        <v>0.65</v>
      </c>
    </row>
    <row r="25" spans="1:9" x14ac:dyDescent="0.3">
      <c r="A25" s="65" t="s">
        <v>191</v>
      </c>
      <c r="B25" s="77" t="s">
        <v>214</v>
      </c>
      <c r="C25" s="66">
        <v>6490</v>
      </c>
      <c r="D25" s="78">
        <v>40</v>
      </c>
      <c r="E25" s="66">
        <v>1360</v>
      </c>
      <c r="F25" s="78">
        <v>5090</v>
      </c>
      <c r="G25" s="86">
        <v>0.01</v>
      </c>
      <c r="H25" s="79">
        <v>0.21</v>
      </c>
      <c r="I25" s="86">
        <v>0.78</v>
      </c>
    </row>
    <row r="26" spans="1:9" x14ac:dyDescent="0.3">
      <c r="A26" s="65" t="s">
        <v>191</v>
      </c>
      <c r="B26" s="77" t="s">
        <v>215</v>
      </c>
      <c r="C26" s="66">
        <v>5685</v>
      </c>
      <c r="D26" s="78">
        <v>100</v>
      </c>
      <c r="E26" s="66">
        <v>1810</v>
      </c>
      <c r="F26" s="78">
        <v>3770</v>
      </c>
      <c r="G26" s="86">
        <v>0.02</v>
      </c>
      <c r="H26" s="79">
        <v>0.32</v>
      </c>
      <c r="I26" s="86">
        <v>0.66</v>
      </c>
    </row>
    <row r="27" spans="1:9" x14ac:dyDescent="0.3">
      <c r="A27" s="65" t="s">
        <v>191</v>
      </c>
      <c r="B27" s="77" t="s">
        <v>216</v>
      </c>
      <c r="C27" s="66">
        <v>5980</v>
      </c>
      <c r="D27" s="78">
        <v>175</v>
      </c>
      <c r="E27" s="66">
        <v>2255</v>
      </c>
      <c r="F27" s="78">
        <v>3550</v>
      </c>
      <c r="G27" s="86">
        <v>0.03</v>
      </c>
      <c r="H27" s="79">
        <v>0.38</v>
      </c>
      <c r="I27" s="86">
        <v>0.59</v>
      </c>
    </row>
    <row r="28" spans="1:9" x14ac:dyDescent="0.3">
      <c r="A28" s="65" t="s">
        <v>191</v>
      </c>
      <c r="B28" s="77" t="s">
        <v>217</v>
      </c>
      <c r="C28" s="66">
        <v>7015</v>
      </c>
      <c r="D28" s="78">
        <v>140</v>
      </c>
      <c r="E28" s="66">
        <v>2560</v>
      </c>
      <c r="F28" s="78">
        <v>4315</v>
      </c>
      <c r="G28" s="86">
        <v>0.02</v>
      </c>
      <c r="H28" s="79">
        <v>0.36</v>
      </c>
      <c r="I28" s="86">
        <v>0.62</v>
      </c>
    </row>
    <row r="29" spans="1:9" x14ac:dyDescent="0.3">
      <c r="A29" s="65" t="s">
        <v>191</v>
      </c>
      <c r="B29" s="77" t="s">
        <v>218</v>
      </c>
      <c r="C29" s="66">
        <v>7635</v>
      </c>
      <c r="D29" s="78">
        <v>190</v>
      </c>
      <c r="E29" s="66">
        <v>2845</v>
      </c>
      <c r="F29" s="78">
        <v>4600</v>
      </c>
      <c r="G29" s="86">
        <v>0.02</v>
      </c>
      <c r="H29" s="79">
        <v>0.37</v>
      </c>
      <c r="I29" s="86">
        <v>0.6</v>
      </c>
    </row>
    <row r="30" spans="1:9" x14ac:dyDescent="0.3">
      <c r="A30" s="65" t="s">
        <v>191</v>
      </c>
      <c r="B30" s="77" t="s">
        <v>219</v>
      </c>
      <c r="C30" s="66">
        <v>13420</v>
      </c>
      <c r="D30" s="78">
        <v>240</v>
      </c>
      <c r="E30" s="66">
        <v>2490</v>
      </c>
      <c r="F30" s="78">
        <v>10690</v>
      </c>
      <c r="G30" s="86">
        <v>0.02</v>
      </c>
      <c r="H30" s="79">
        <v>0.19</v>
      </c>
      <c r="I30" s="86">
        <v>0.8</v>
      </c>
    </row>
    <row r="31" spans="1:9" x14ac:dyDescent="0.3">
      <c r="A31" s="65" t="s">
        <v>191</v>
      </c>
      <c r="B31" s="77" t="s">
        <v>220</v>
      </c>
      <c r="C31" s="66">
        <v>13465</v>
      </c>
      <c r="D31" s="78">
        <v>285</v>
      </c>
      <c r="E31" s="66">
        <v>2700</v>
      </c>
      <c r="F31" s="78">
        <v>10480</v>
      </c>
      <c r="G31" s="86">
        <v>0.02</v>
      </c>
      <c r="H31" s="79">
        <v>0.2</v>
      </c>
      <c r="I31" s="86">
        <v>0.78</v>
      </c>
    </row>
    <row r="32" spans="1:9" x14ac:dyDescent="0.3">
      <c r="A32" s="65" t="s">
        <v>191</v>
      </c>
      <c r="B32" s="77" t="s">
        <v>221</v>
      </c>
      <c r="C32" s="66">
        <v>14235</v>
      </c>
      <c r="D32" s="78">
        <v>335</v>
      </c>
      <c r="E32" s="66">
        <v>2395</v>
      </c>
      <c r="F32" s="78">
        <v>11505</v>
      </c>
      <c r="G32" s="86">
        <v>0.02</v>
      </c>
      <c r="H32" s="79">
        <v>0.17</v>
      </c>
      <c r="I32" s="86">
        <v>0.81</v>
      </c>
    </row>
    <row r="33" spans="1:9" x14ac:dyDescent="0.3">
      <c r="A33" s="65" t="s">
        <v>191</v>
      </c>
      <c r="B33" s="77" t="s">
        <v>222</v>
      </c>
      <c r="C33" s="66">
        <v>9945</v>
      </c>
      <c r="D33" s="78">
        <v>295</v>
      </c>
      <c r="E33" s="66">
        <v>1625</v>
      </c>
      <c r="F33" s="78">
        <v>8025</v>
      </c>
      <c r="G33" s="86">
        <v>0.03</v>
      </c>
      <c r="H33" s="79">
        <v>0.16</v>
      </c>
      <c r="I33" s="86">
        <v>0.81</v>
      </c>
    </row>
    <row r="34" spans="1:9" x14ac:dyDescent="0.3">
      <c r="A34" s="65" t="s">
        <v>191</v>
      </c>
      <c r="B34" s="77" t="s">
        <v>223</v>
      </c>
      <c r="C34" s="66">
        <v>9395</v>
      </c>
      <c r="D34" s="78">
        <v>350</v>
      </c>
      <c r="E34" s="66">
        <v>1495</v>
      </c>
      <c r="F34" s="78">
        <v>7545</v>
      </c>
      <c r="G34" s="86">
        <v>0.04</v>
      </c>
      <c r="H34" s="79">
        <v>0.16</v>
      </c>
      <c r="I34" s="86">
        <v>0.8</v>
      </c>
    </row>
    <row r="35" spans="1:9" x14ac:dyDescent="0.3">
      <c r="A35" s="65" t="s">
        <v>191</v>
      </c>
      <c r="B35" s="77" t="s">
        <v>224</v>
      </c>
      <c r="C35" s="66">
        <v>9265</v>
      </c>
      <c r="D35" s="78">
        <v>445</v>
      </c>
      <c r="E35" s="66">
        <v>1295</v>
      </c>
      <c r="F35" s="78">
        <v>7525</v>
      </c>
      <c r="G35" s="86">
        <v>0.05</v>
      </c>
      <c r="H35" s="79">
        <v>0.14000000000000001</v>
      </c>
      <c r="I35" s="86">
        <v>0.81</v>
      </c>
    </row>
    <row r="36" spans="1:9" x14ac:dyDescent="0.3">
      <c r="A36" s="65" t="s">
        <v>191</v>
      </c>
      <c r="B36" s="77" t="s">
        <v>225</v>
      </c>
      <c r="C36" s="66">
        <v>8230</v>
      </c>
      <c r="D36" s="78">
        <v>380</v>
      </c>
      <c r="E36" s="66">
        <v>1070</v>
      </c>
      <c r="F36" s="78">
        <v>6780</v>
      </c>
      <c r="G36" s="86">
        <v>0.05</v>
      </c>
      <c r="H36" s="79">
        <v>0.13</v>
      </c>
      <c r="I36" s="86">
        <v>0.82</v>
      </c>
    </row>
    <row r="37" spans="1:9" x14ac:dyDescent="0.3">
      <c r="A37" s="67" t="s">
        <v>191</v>
      </c>
      <c r="B37" s="80" t="s">
        <v>226</v>
      </c>
      <c r="C37" s="68">
        <v>9010</v>
      </c>
      <c r="D37" s="81">
        <v>415</v>
      </c>
      <c r="E37" s="68">
        <v>1165</v>
      </c>
      <c r="F37" s="81">
        <v>7430</v>
      </c>
      <c r="G37" s="87">
        <v>0.05</v>
      </c>
      <c r="H37" s="82">
        <v>0.13</v>
      </c>
      <c r="I37" s="87">
        <v>0.82</v>
      </c>
    </row>
    <row r="38" spans="1:9" x14ac:dyDescent="0.3">
      <c r="A38" s="17" t="s">
        <v>479</v>
      </c>
      <c r="B38" s="8" t="s">
        <v>191</v>
      </c>
      <c r="C38" s="26">
        <v>108205</v>
      </c>
      <c r="D38" s="6">
        <v>2425</v>
      </c>
      <c r="E38" s="26">
        <v>13810</v>
      </c>
      <c r="F38" s="6">
        <v>91970</v>
      </c>
      <c r="G38" s="21">
        <v>0.02</v>
      </c>
      <c r="H38" s="7">
        <v>0.13</v>
      </c>
      <c r="I38" s="21">
        <v>0.85</v>
      </c>
    </row>
    <row r="39" spans="1:9" x14ac:dyDescent="0.3">
      <c r="A39" s="40" t="s">
        <v>479</v>
      </c>
      <c r="B39" s="70" t="s">
        <v>197</v>
      </c>
      <c r="C39" s="42">
        <v>0</v>
      </c>
      <c r="D39" s="41">
        <v>0</v>
      </c>
      <c r="E39" s="42">
        <v>0</v>
      </c>
      <c r="F39" s="41">
        <v>0</v>
      </c>
      <c r="G39" s="69">
        <v>0</v>
      </c>
      <c r="H39" s="71">
        <v>0</v>
      </c>
      <c r="I39" s="69">
        <v>0</v>
      </c>
    </row>
    <row r="40" spans="1:9" x14ac:dyDescent="0.3">
      <c r="A40" s="16" t="s">
        <v>479</v>
      </c>
      <c r="B40" t="s">
        <v>198</v>
      </c>
      <c r="C40" s="25">
        <v>0</v>
      </c>
      <c r="D40" s="4">
        <v>0</v>
      </c>
      <c r="E40" s="25">
        <v>0</v>
      </c>
      <c r="F40" s="4">
        <v>0</v>
      </c>
      <c r="G40" s="20">
        <v>0</v>
      </c>
      <c r="H40" s="5">
        <v>0</v>
      </c>
      <c r="I40" s="20">
        <v>0</v>
      </c>
    </row>
    <row r="41" spans="1:9" x14ac:dyDescent="0.3">
      <c r="A41" s="16" t="s">
        <v>479</v>
      </c>
      <c r="B41" t="s">
        <v>199</v>
      </c>
      <c r="C41" s="25">
        <v>0</v>
      </c>
      <c r="D41" s="4">
        <v>0</v>
      </c>
      <c r="E41" s="25">
        <v>0</v>
      </c>
      <c r="F41" s="4">
        <v>0</v>
      </c>
      <c r="G41" s="20">
        <v>0</v>
      </c>
      <c r="H41" s="5">
        <v>0</v>
      </c>
      <c r="I41" s="20">
        <v>0</v>
      </c>
    </row>
    <row r="42" spans="1:9" x14ac:dyDescent="0.3">
      <c r="A42" s="16" t="s">
        <v>479</v>
      </c>
      <c r="B42" t="s">
        <v>200</v>
      </c>
      <c r="C42" s="25">
        <v>0</v>
      </c>
      <c r="D42" s="4">
        <v>0</v>
      </c>
      <c r="E42" s="25">
        <v>0</v>
      </c>
      <c r="F42" s="4">
        <v>0</v>
      </c>
      <c r="G42" s="20">
        <v>0</v>
      </c>
      <c r="H42" s="5">
        <v>0</v>
      </c>
      <c r="I42" s="20">
        <v>0</v>
      </c>
    </row>
    <row r="43" spans="1:9" x14ac:dyDescent="0.3">
      <c r="A43" s="16" t="s">
        <v>479</v>
      </c>
      <c r="B43" t="s">
        <v>201</v>
      </c>
      <c r="C43" s="25">
        <v>0</v>
      </c>
      <c r="D43" s="4">
        <v>0</v>
      </c>
      <c r="E43" s="25">
        <v>0</v>
      </c>
      <c r="F43" s="4">
        <v>0</v>
      </c>
      <c r="G43" s="20">
        <v>0</v>
      </c>
      <c r="H43" s="5">
        <v>0</v>
      </c>
      <c r="I43" s="20">
        <v>0</v>
      </c>
    </row>
    <row r="44" spans="1:9" x14ac:dyDescent="0.3">
      <c r="A44" s="16" t="s">
        <v>479</v>
      </c>
      <c r="B44" t="s">
        <v>202</v>
      </c>
      <c r="C44" s="25">
        <v>0</v>
      </c>
      <c r="D44" s="4">
        <v>0</v>
      </c>
      <c r="E44" s="25">
        <v>0</v>
      </c>
      <c r="F44" s="4">
        <v>0</v>
      </c>
      <c r="G44" s="20">
        <v>0</v>
      </c>
      <c r="H44" s="5">
        <v>0</v>
      </c>
      <c r="I44" s="20">
        <v>0</v>
      </c>
    </row>
    <row r="45" spans="1:9" x14ac:dyDescent="0.3">
      <c r="A45" s="16" t="s">
        <v>479</v>
      </c>
      <c r="B45" t="s">
        <v>203</v>
      </c>
      <c r="C45" s="25">
        <v>50</v>
      </c>
      <c r="D45" s="4">
        <v>0</v>
      </c>
      <c r="E45" s="25">
        <v>5</v>
      </c>
      <c r="F45" s="4">
        <v>50</v>
      </c>
      <c r="G45" s="20">
        <v>0</v>
      </c>
      <c r="H45" s="5">
        <v>0.08</v>
      </c>
      <c r="I45" s="20">
        <v>0.92</v>
      </c>
    </row>
    <row r="46" spans="1:9" x14ac:dyDescent="0.3">
      <c r="A46" s="16" t="s">
        <v>479</v>
      </c>
      <c r="B46" t="s">
        <v>204</v>
      </c>
      <c r="C46" s="25">
        <v>55</v>
      </c>
      <c r="D46" s="4" t="s">
        <v>231</v>
      </c>
      <c r="E46" s="25">
        <v>5</v>
      </c>
      <c r="F46" s="4">
        <v>45</v>
      </c>
      <c r="G46" s="20" t="s">
        <v>231</v>
      </c>
      <c r="H46" s="5" t="s">
        <v>231</v>
      </c>
      <c r="I46" s="20">
        <v>0.87</v>
      </c>
    </row>
    <row r="47" spans="1:9" x14ac:dyDescent="0.3">
      <c r="A47" s="16" t="s">
        <v>479</v>
      </c>
      <c r="B47" t="s">
        <v>205</v>
      </c>
      <c r="C47" s="25">
        <v>180</v>
      </c>
      <c r="D47" s="4" t="s">
        <v>231</v>
      </c>
      <c r="E47" s="25">
        <v>5</v>
      </c>
      <c r="F47" s="4">
        <v>175</v>
      </c>
      <c r="G47" s="20" t="s">
        <v>231</v>
      </c>
      <c r="H47" s="5" t="s">
        <v>231</v>
      </c>
      <c r="I47" s="20">
        <v>0.97</v>
      </c>
    </row>
    <row r="48" spans="1:9" x14ac:dyDescent="0.3">
      <c r="A48" s="16" t="s">
        <v>479</v>
      </c>
      <c r="B48" t="s">
        <v>206</v>
      </c>
      <c r="C48" s="25">
        <v>195</v>
      </c>
      <c r="D48" s="4" t="s">
        <v>231</v>
      </c>
      <c r="E48" s="25">
        <v>35</v>
      </c>
      <c r="F48" s="4">
        <v>160</v>
      </c>
      <c r="G48" s="20" t="s">
        <v>231</v>
      </c>
      <c r="H48" s="5" t="s">
        <v>231</v>
      </c>
      <c r="I48" s="20">
        <v>0.82</v>
      </c>
    </row>
    <row r="49" spans="1:9" x14ac:dyDescent="0.3">
      <c r="A49" s="16" t="s">
        <v>479</v>
      </c>
      <c r="B49" t="s">
        <v>207</v>
      </c>
      <c r="C49" s="25">
        <v>390</v>
      </c>
      <c r="D49" s="4">
        <v>0</v>
      </c>
      <c r="E49" s="25">
        <v>75</v>
      </c>
      <c r="F49" s="4">
        <v>315</v>
      </c>
      <c r="G49" s="20">
        <v>0</v>
      </c>
      <c r="H49" s="5">
        <v>0.19</v>
      </c>
      <c r="I49" s="20">
        <v>0.81</v>
      </c>
    </row>
    <row r="50" spans="1:9" x14ac:dyDescent="0.3">
      <c r="A50" s="16" t="s">
        <v>479</v>
      </c>
      <c r="B50" t="s">
        <v>208</v>
      </c>
      <c r="C50" s="25">
        <v>2185</v>
      </c>
      <c r="D50" s="4">
        <v>5</v>
      </c>
      <c r="E50" s="25">
        <v>115</v>
      </c>
      <c r="F50" s="4">
        <v>2065</v>
      </c>
      <c r="G50" s="20">
        <v>0</v>
      </c>
      <c r="H50" s="5">
        <v>0.05</v>
      </c>
      <c r="I50" s="20">
        <v>0.95</v>
      </c>
    </row>
    <row r="51" spans="1:9" x14ac:dyDescent="0.3">
      <c r="A51" s="16" t="s">
        <v>479</v>
      </c>
      <c r="B51" t="s">
        <v>209</v>
      </c>
      <c r="C51" s="25">
        <v>3000</v>
      </c>
      <c r="D51" s="4">
        <v>5</v>
      </c>
      <c r="E51" s="25">
        <v>170</v>
      </c>
      <c r="F51" s="4">
        <v>2825</v>
      </c>
      <c r="G51" s="20">
        <v>0</v>
      </c>
      <c r="H51" s="5">
        <v>0.06</v>
      </c>
      <c r="I51" s="20">
        <v>0.94</v>
      </c>
    </row>
    <row r="52" spans="1:9" x14ac:dyDescent="0.3">
      <c r="A52" s="16" t="s">
        <v>479</v>
      </c>
      <c r="B52" t="s">
        <v>210</v>
      </c>
      <c r="C52" s="25">
        <v>3585</v>
      </c>
      <c r="D52" s="4">
        <v>10</v>
      </c>
      <c r="E52" s="25">
        <v>160</v>
      </c>
      <c r="F52" s="4">
        <v>3415</v>
      </c>
      <c r="G52" s="20">
        <v>0</v>
      </c>
      <c r="H52" s="5">
        <v>0.04</v>
      </c>
      <c r="I52" s="20">
        <v>0.95</v>
      </c>
    </row>
    <row r="53" spans="1:9" x14ac:dyDescent="0.3">
      <c r="A53" s="16" t="s">
        <v>479</v>
      </c>
      <c r="B53" t="s">
        <v>211</v>
      </c>
      <c r="C53" s="25">
        <v>3230</v>
      </c>
      <c r="D53" s="4">
        <v>10</v>
      </c>
      <c r="E53" s="25">
        <v>275</v>
      </c>
      <c r="F53" s="4">
        <v>2945</v>
      </c>
      <c r="G53" s="20">
        <v>0</v>
      </c>
      <c r="H53" s="5">
        <v>0.09</v>
      </c>
      <c r="I53" s="20">
        <v>0.91</v>
      </c>
    </row>
    <row r="54" spans="1:9" x14ac:dyDescent="0.3">
      <c r="A54" s="16" t="s">
        <v>479</v>
      </c>
      <c r="B54" t="s">
        <v>212</v>
      </c>
      <c r="C54" s="25">
        <v>3670</v>
      </c>
      <c r="D54" s="4">
        <v>20</v>
      </c>
      <c r="E54" s="25">
        <v>450</v>
      </c>
      <c r="F54" s="4">
        <v>3195</v>
      </c>
      <c r="G54" s="20">
        <v>0.01</v>
      </c>
      <c r="H54" s="5">
        <v>0.12</v>
      </c>
      <c r="I54" s="20">
        <v>0.87</v>
      </c>
    </row>
    <row r="55" spans="1:9" x14ac:dyDescent="0.3">
      <c r="A55" s="16" t="s">
        <v>479</v>
      </c>
      <c r="B55" t="s">
        <v>213</v>
      </c>
      <c r="C55" s="25">
        <v>2065</v>
      </c>
      <c r="D55" s="4">
        <v>25</v>
      </c>
      <c r="E55" s="25">
        <v>420</v>
      </c>
      <c r="F55" s="4">
        <v>1625</v>
      </c>
      <c r="G55" s="20">
        <v>0.01</v>
      </c>
      <c r="H55" s="5">
        <v>0.2</v>
      </c>
      <c r="I55" s="20">
        <v>0.79</v>
      </c>
    </row>
    <row r="56" spans="1:9" x14ac:dyDescent="0.3">
      <c r="A56" s="16" t="s">
        <v>479</v>
      </c>
      <c r="B56" t="s">
        <v>214</v>
      </c>
      <c r="C56" s="25">
        <v>5200</v>
      </c>
      <c r="D56" s="4">
        <v>20</v>
      </c>
      <c r="E56" s="25">
        <v>545</v>
      </c>
      <c r="F56" s="4">
        <v>4630</v>
      </c>
      <c r="G56" s="20">
        <v>0</v>
      </c>
      <c r="H56" s="5">
        <v>0.11</v>
      </c>
      <c r="I56" s="20">
        <v>0.89</v>
      </c>
    </row>
    <row r="57" spans="1:9" x14ac:dyDescent="0.3">
      <c r="A57" s="16" t="s">
        <v>479</v>
      </c>
      <c r="B57" t="s">
        <v>215</v>
      </c>
      <c r="C57" s="25">
        <v>4095</v>
      </c>
      <c r="D57" s="4">
        <v>70</v>
      </c>
      <c r="E57" s="25">
        <v>915</v>
      </c>
      <c r="F57" s="4">
        <v>3115</v>
      </c>
      <c r="G57" s="20">
        <v>0.02</v>
      </c>
      <c r="H57" s="5">
        <v>0.22</v>
      </c>
      <c r="I57" s="20">
        <v>0.76</v>
      </c>
    </row>
    <row r="58" spans="1:9" x14ac:dyDescent="0.3">
      <c r="A58" s="16" t="s">
        <v>479</v>
      </c>
      <c r="B58" t="s">
        <v>216</v>
      </c>
      <c r="C58" s="25">
        <v>3900</v>
      </c>
      <c r="D58" s="4">
        <v>105</v>
      </c>
      <c r="E58" s="25">
        <v>1130</v>
      </c>
      <c r="F58" s="4">
        <v>2665</v>
      </c>
      <c r="G58" s="20">
        <v>0.03</v>
      </c>
      <c r="H58" s="5">
        <v>0.28999999999999998</v>
      </c>
      <c r="I58" s="20">
        <v>0.68</v>
      </c>
    </row>
    <row r="59" spans="1:9" x14ac:dyDescent="0.3">
      <c r="A59" s="16" t="s">
        <v>479</v>
      </c>
      <c r="B59" t="s">
        <v>217</v>
      </c>
      <c r="C59" s="25">
        <v>4040</v>
      </c>
      <c r="D59" s="4">
        <v>90</v>
      </c>
      <c r="E59" s="25">
        <v>1080</v>
      </c>
      <c r="F59" s="4">
        <v>2870</v>
      </c>
      <c r="G59" s="20">
        <v>0.02</v>
      </c>
      <c r="H59" s="5">
        <v>0.27</v>
      </c>
      <c r="I59" s="20">
        <v>0.71</v>
      </c>
    </row>
    <row r="60" spans="1:9" x14ac:dyDescent="0.3">
      <c r="A60" s="16" t="s">
        <v>479</v>
      </c>
      <c r="B60" t="s">
        <v>218</v>
      </c>
      <c r="C60" s="25">
        <v>4095</v>
      </c>
      <c r="D60" s="4">
        <v>120</v>
      </c>
      <c r="E60" s="25">
        <v>1065</v>
      </c>
      <c r="F60" s="4">
        <v>2910</v>
      </c>
      <c r="G60" s="20">
        <v>0.03</v>
      </c>
      <c r="H60" s="5">
        <v>0.26</v>
      </c>
      <c r="I60" s="20">
        <v>0.71</v>
      </c>
    </row>
    <row r="61" spans="1:9" x14ac:dyDescent="0.3">
      <c r="A61" s="16" t="s">
        <v>479</v>
      </c>
      <c r="B61" t="s">
        <v>219</v>
      </c>
      <c r="C61" s="25">
        <v>10995</v>
      </c>
      <c r="D61" s="4">
        <v>150</v>
      </c>
      <c r="E61" s="25">
        <v>1440</v>
      </c>
      <c r="F61" s="4">
        <v>9405</v>
      </c>
      <c r="G61" s="20">
        <v>0.01</v>
      </c>
      <c r="H61" s="5">
        <v>0.13</v>
      </c>
      <c r="I61" s="20">
        <v>0.86</v>
      </c>
    </row>
    <row r="62" spans="1:9" x14ac:dyDescent="0.3">
      <c r="A62" s="16" t="s">
        <v>479</v>
      </c>
      <c r="B62" t="s">
        <v>220</v>
      </c>
      <c r="C62" s="25">
        <v>10725</v>
      </c>
      <c r="D62" s="4">
        <v>195</v>
      </c>
      <c r="E62" s="25">
        <v>1630</v>
      </c>
      <c r="F62" s="4">
        <v>8905</v>
      </c>
      <c r="G62" s="20">
        <v>0.02</v>
      </c>
      <c r="H62" s="5">
        <v>0.15</v>
      </c>
      <c r="I62" s="20">
        <v>0.83</v>
      </c>
    </row>
    <row r="63" spans="1:9" x14ac:dyDescent="0.3">
      <c r="A63" s="16" t="s">
        <v>479</v>
      </c>
      <c r="B63" t="s">
        <v>221</v>
      </c>
      <c r="C63" s="25">
        <v>11125</v>
      </c>
      <c r="D63" s="4">
        <v>210</v>
      </c>
      <c r="E63" s="25">
        <v>1245</v>
      </c>
      <c r="F63" s="4">
        <v>9670</v>
      </c>
      <c r="G63" s="20">
        <v>0.02</v>
      </c>
      <c r="H63" s="5">
        <v>0.11</v>
      </c>
      <c r="I63" s="20">
        <v>0.87</v>
      </c>
    </row>
    <row r="64" spans="1:9" x14ac:dyDescent="0.3">
      <c r="A64" s="16" t="s">
        <v>479</v>
      </c>
      <c r="B64" t="s">
        <v>222</v>
      </c>
      <c r="C64" s="25">
        <v>7650</v>
      </c>
      <c r="D64" s="4">
        <v>190</v>
      </c>
      <c r="E64" s="25">
        <v>745</v>
      </c>
      <c r="F64" s="4">
        <v>6710</v>
      </c>
      <c r="G64" s="20">
        <v>0.03</v>
      </c>
      <c r="H64" s="5">
        <v>0.1</v>
      </c>
      <c r="I64" s="20">
        <v>0.88</v>
      </c>
    </row>
    <row r="65" spans="1:9" x14ac:dyDescent="0.3">
      <c r="A65" s="16" t="s">
        <v>479</v>
      </c>
      <c r="B65" t="s">
        <v>223</v>
      </c>
      <c r="C65" s="25">
        <v>7125</v>
      </c>
      <c r="D65" s="4">
        <v>250</v>
      </c>
      <c r="E65" s="25">
        <v>695</v>
      </c>
      <c r="F65" s="4">
        <v>6180</v>
      </c>
      <c r="G65" s="20">
        <v>0.04</v>
      </c>
      <c r="H65" s="5">
        <v>0.1</v>
      </c>
      <c r="I65" s="20">
        <v>0.87</v>
      </c>
    </row>
    <row r="66" spans="1:9" x14ac:dyDescent="0.3">
      <c r="A66" s="16" t="s">
        <v>479</v>
      </c>
      <c r="B66" t="s">
        <v>224</v>
      </c>
      <c r="C66" s="25">
        <v>7120</v>
      </c>
      <c r="D66" s="4">
        <v>320</v>
      </c>
      <c r="E66" s="25">
        <v>570</v>
      </c>
      <c r="F66" s="4">
        <v>6230</v>
      </c>
      <c r="G66" s="20">
        <v>0.05</v>
      </c>
      <c r="H66" s="5">
        <v>0.08</v>
      </c>
      <c r="I66" s="20">
        <v>0.88</v>
      </c>
    </row>
    <row r="67" spans="1:9" x14ac:dyDescent="0.3">
      <c r="A67" s="16" t="s">
        <v>479</v>
      </c>
      <c r="B67" t="s">
        <v>225</v>
      </c>
      <c r="C67" s="25">
        <v>6500</v>
      </c>
      <c r="D67" s="4">
        <v>290</v>
      </c>
      <c r="E67" s="25">
        <v>500</v>
      </c>
      <c r="F67" s="4">
        <v>5710</v>
      </c>
      <c r="G67" s="20">
        <v>0.04</v>
      </c>
      <c r="H67" s="5">
        <v>0.08</v>
      </c>
      <c r="I67" s="20">
        <v>0.88</v>
      </c>
    </row>
    <row r="68" spans="1:9" x14ac:dyDescent="0.3">
      <c r="A68" s="37" t="s">
        <v>479</v>
      </c>
      <c r="B68" s="72" t="s">
        <v>226</v>
      </c>
      <c r="C68" s="39">
        <v>7020</v>
      </c>
      <c r="D68" s="43">
        <v>320</v>
      </c>
      <c r="E68" s="39">
        <v>540</v>
      </c>
      <c r="F68" s="43">
        <v>6160</v>
      </c>
      <c r="G68" s="38">
        <v>0.05</v>
      </c>
      <c r="H68" s="73">
        <v>0.08</v>
      </c>
      <c r="I68" s="38">
        <v>0.88</v>
      </c>
    </row>
    <row r="69" spans="1:9" x14ac:dyDescent="0.3">
      <c r="A69" s="28" t="s">
        <v>480</v>
      </c>
      <c r="B69" s="54" t="s">
        <v>191</v>
      </c>
      <c r="C69" s="31">
        <v>34350</v>
      </c>
      <c r="D69" s="29">
        <v>1115</v>
      </c>
      <c r="E69" s="31">
        <v>15785</v>
      </c>
      <c r="F69" s="29">
        <v>17450</v>
      </c>
      <c r="G69" s="30">
        <v>0.03</v>
      </c>
      <c r="H69" s="32">
        <v>0.46</v>
      </c>
      <c r="I69" s="30">
        <v>0.51</v>
      </c>
    </row>
    <row r="70" spans="1:9" x14ac:dyDescent="0.3">
      <c r="A70" s="16" t="s">
        <v>480</v>
      </c>
      <c r="B70" t="s">
        <v>197</v>
      </c>
      <c r="C70" s="25" t="s">
        <v>231</v>
      </c>
      <c r="D70" s="4">
        <v>0</v>
      </c>
      <c r="E70" s="25" t="s">
        <v>231</v>
      </c>
      <c r="F70" s="4">
        <v>0</v>
      </c>
      <c r="G70" s="20">
        <v>0</v>
      </c>
      <c r="H70" s="5" t="s">
        <v>231</v>
      </c>
      <c r="I70" s="20">
        <v>0</v>
      </c>
    </row>
    <row r="71" spans="1:9" x14ac:dyDescent="0.3">
      <c r="A71" s="16" t="s">
        <v>480</v>
      </c>
      <c r="B71" t="s">
        <v>198</v>
      </c>
      <c r="C71" s="25" t="s">
        <v>231</v>
      </c>
      <c r="D71" s="4">
        <v>0</v>
      </c>
      <c r="E71" s="25" t="s">
        <v>231</v>
      </c>
      <c r="F71" s="4" t="s">
        <v>231</v>
      </c>
      <c r="G71" s="20">
        <v>0</v>
      </c>
      <c r="H71" s="5" t="s">
        <v>231</v>
      </c>
      <c r="I71" s="20" t="s">
        <v>231</v>
      </c>
    </row>
    <row r="72" spans="1:9" x14ac:dyDescent="0.3">
      <c r="A72" s="16" t="s">
        <v>480</v>
      </c>
      <c r="B72" t="s">
        <v>199</v>
      </c>
      <c r="C72" s="25" t="s">
        <v>231</v>
      </c>
      <c r="D72" s="4">
        <v>0</v>
      </c>
      <c r="E72" s="25">
        <v>0</v>
      </c>
      <c r="F72" s="4" t="s">
        <v>231</v>
      </c>
      <c r="G72" s="20">
        <v>0</v>
      </c>
      <c r="H72" s="5">
        <v>0</v>
      </c>
      <c r="I72" s="20" t="s">
        <v>231</v>
      </c>
    </row>
    <row r="73" spans="1:9" x14ac:dyDescent="0.3">
      <c r="A73" s="16" t="s">
        <v>480</v>
      </c>
      <c r="B73" t="s">
        <v>200</v>
      </c>
      <c r="C73" s="25" t="s">
        <v>231</v>
      </c>
      <c r="D73" s="4">
        <v>0</v>
      </c>
      <c r="E73" s="25" t="s">
        <v>231</v>
      </c>
      <c r="F73" s="4">
        <v>0</v>
      </c>
      <c r="G73" s="20">
        <v>0</v>
      </c>
      <c r="H73" s="5" t="s">
        <v>231</v>
      </c>
      <c r="I73" s="20">
        <v>0</v>
      </c>
    </row>
    <row r="74" spans="1:9" x14ac:dyDescent="0.3">
      <c r="A74" s="16" t="s">
        <v>480</v>
      </c>
      <c r="B74" t="s">
        <v>201</v>
      </c>
      <c r="C74" s="25">
        <v>5</v>
      </c>
      <c r="D74" s="4">
        <v>0</v>
      </c>
      <c r="E74" s="25" t="s">
        <v>231</v>
      </c>
      <c r="F74" s="4">
        <v>5</v>
      </c>
      <c r="G74" s="20">
        <v>0</v>
      </c>
      <c r="H74" s="5" t="s">
        <v>231</v>
      </c>
      <c r="I74" s="20" t="s">
        <v>231</v>
      </c>
    </row>
    <row r="75" spans="1:9" x14ac:dyDescent="0.3">
      <c r="A75" s="16" t="s">
        <v>480</v>
      </c>
      <c r="B75" t="s">
        <v>202</v>
      </c>
      <c r="C75" s="25">
        <v>50</v>
      </c>
      <c r="D75" s="4">
        <v>5</v>
      </c>
      <c r="E75" s="25">
        <v>25</v>
      </c>
      <c r="F75" s="4">
        <v>25</v>
      </c>
      <c r="G75" s="20">
        <v>0.08</v>
      </c>
      <c r="H75" s="5">
        <v>0.47</v>
      </c>
      <c r="I75" s="20">
        <v>0.45</v>
      </c>
    </row>
    <row r="76" spans="1:9" x14ac:dyDescent="0.3">
      <c r="A76" s="16" t="s">
        <v>480</v>
      </c>
      <c r="B76" t="s">
        <v>203</v>
      </c>
      <c r="C76" s="25">
        <v>80</v>
      </c>
      <c r="D76" s="4">
        <v>5</v>
      </c>
      <c r="E76" s="25">
        <v>50</v>
      </c>
      <c r="F76" s="4">
        <v>25</v>
      </c>
      <c r="G76" s="20">
        <v>0.04</v>
      </c>
      <c r="H76" s="5">
        <v>0.63</v>
      </c>
      <c r="I76" s="20">
        <v>0.33</v>
      </c>
    </row>
    <row r="77" spans="1:9" x14ac:dyDescent="0.3">
      <c r="A77" s="16" t="s">
        <v>480</v>
      </c>
      <c r="B77" t="s">
        <v>204</v>
      </c>
      <c r="C77" s="25">
        <v>100</v>
      </c>
      <c r="D77" s="4" t="s">
        <v>231</v>
      </c>
      <c r="E77" s="25">
        <v>60</v>
      </c>
      <c r="F77" s="4">
        <v>40</v>
      </c>
      <c r="G77" s="20" t="s">
        <v>231</v>
      </c>
      <c r="H77" s="5">
        <v>0.61</v>
      </c>
      <c r="I77" s="20" t="s">
        <v>231</v>
      </c>
    </row>
    <row r="78" spans="1:9" x14ac:dyDescent="0.3">
      <c r="A78" s="16" t="s">
        <v>480</v>
      </c>
      <c r="B78" t="s">
        <v>205</v>
      </c>
      <c r="C78" s="25">
        <v>70</v>
      </c>
      <c r="D78" s="4">
        <v>0</v>
      </c>
      <c r="E78" s="25">
        <v>55</v>
      </c>
      <c r="F78" s="4">
        <v>15</v>
      </c>
      <c r="G78" s="20">
        <v>0</v>
      </c>
      <c r="H78" s="5">
        <v>0.79</v>
      </c>
      <c r="I78" s="20">
        <v>0.21</v>
      </c>
    </row>
    <row r="79" spans="1:9" x14ac:dyDescent="0.3">
      <c r="A79" s="16" t="s">
        <v>480</v>
      </c>
      <c r="B79" t="s">
        <v>206</v>
      </c>
      <c r="C79" s="25">
        <v>155</v>
      </c>
      <c r="D79" s="4" t="s">
        <v>231</v>
      </c>
      <c r="E79" s="25">
        <v>110</v>
      </c>
      <c r="F79" s="4">
        <v>40</v>
      </c>
      <c r="G79" s="20" t="s">
        <v>231</v>
      </c>
      <c r="H79" s="5">
        <v>0.72</v>
      </c>
      <c r="I79" s="20" t="s">
        <v>231</v>
      </c>
    </row>
    <row r="80" spans="1:9" x14ac:dyDescent="0.3">
      <c r="A80" s="16" t="s">
        <v>480</v>
      </c>
      <c r="B80" t="s">
        <v>207</v>
      </c>
      <c r="C80" s="25">
        <v>165</v>
      </c>
      <c r="D80" s="4">
        <v>10</v>
      </c>
      <c r="E80" s="25">
        <v>105</v>
      </c>
      <c r="F80" s="4">
        <v>45</v>
      </c>
      <c r="G80" s="20">
        <v>0.06</v>
      </c>
      <c r="H80" s="5">
        <v>0.65</v>
      </c>
      <c r="I80" s="20">
        <v>0.28999999999999998</v>
      </c>
    </row>
    <row r="81" spans="1:9" x14ac:dyDescent="0.3">
      <c r="A81" s="16" t="s">
        <v>480</v>
      </c>
      <c r="B81" t="s">
        <v>208</v>
      </c>
      <c r="C81" s="25">
        <v>200</v>
      </c>
      <c r="D81" s="4">
        <v>10</v>
      </c>
      <c r="E81" s="25">
        <v>110</v>
      </c>
      <c r="F81" s="4">
        <v>85</v>
      </c>
      <c r="G81" s="20">
        <v>0.04</v>
      </c>
      <c r="H81" s="5">
        <v>0.54</v>
      </c>
      <c r="I81" s="20">
        <v>0.42</v>
      </c>
    </row>
    <row r="82" spans="1:9" x14ac:dyDescent="0.3">
      <c r="A82" s="16" t="s">
        <v>480</v>
      </c>
      <c r="B82" t="s">
        <v>209</v>
      </c>
      <c r="C82" s="25">
        <v>355</v>
      </c>
      <c r="D82" s="4">
        <v>5</v>
      </c>
      <c r="E82" s="25">
        <v>240</v>
      </c>
      <c r="F82" s="4">
        <v>110</v>
      </c>
      <c r="G82" s="20">
        <v>0.01</v>
      </c>
      <c r="H82" s="5">
        <v>0.68</v>
      </c>
      <c r="I82" s="20">
        <v>0.31</v>
      </c>
    </row>
    <row r="83" spans="1:9" x14ac:dyDescent="0.3">
      <c r="A83" s="16" t="s">
        <v>480</v>
      </c>
      <c r="B83" t="s">
        <v>210</v>
      </c>
      <c r="C83" s="25">
        <v>385</v>
      </c>
      <c r="D83" s="4">
        <v>5</v>
      </c>
      <c r="E83" s="25">
        <v>265</v>
      </c>
      <c r="F83" s="4">
        <v>115</v>
      </c>
      <c r="G83" s="20">
        <v>0.01</v>
      </c>
      <c r="H83" s="5">
        <v>0.7</v>
      </c>
      <c r="I83" s="20">
        <v>0.3</v>
      </c>
    </row>
    <row r="84" spans="1:9" x14ac:dyDescent="0.3">
      <c r="A84" s="16" t="s">
        <v>480</v>
      </c>
      <c r="B84" t="s">
        <v>211</v>
      </c>
      <c r="C84" s="25">
        <v>665</v>
      </c>
      <c r="D84" s="4">
        <v>5</v>
      </c>
      <c r="E84" s="25">
        <v>480</v>
      </c>
      <c r="F84" s="4">
        <v>180</v>
      </c>
      <c r="G84" s="20">
        <v>0.01</v>
      </c>
      <c r="H84" s="5">
        <v>0.72</v>
      </c>
      <c r="I84" s="20">
        <v>0.27</v>
      </c>
    </row>
    <row r="85" spans="1:9" x14ac:dyDescent="0.3">
      <c r="A85" s="16" t="s">
        <v>480</v>
      </c>
      <c r="B85" t="s">
        <v>212</v>
      </c>
      <c r="C85" s="25">
        <v>1135</v>
      </c>
      <c r="D85" s="4">
        <v>15</v>
      </c>
      <c r="E85" s="25">
        <v>745</v>
      </c>
      <c r="F85" s="4">
        <v>375</v>
      </c>
      <c r="G85" s="20">
        <v>0.01</v>
      </c>
      <c r="H85" s="5">
        <v>0.66</v>
      </c>
      <c r="I85" s="20">
        <v>0.33</v>
      </c>
    </row>
    <row r="86" spans="1:9" x14ac:dyDescent="0.3">
      <c r="A86" s="16" t="s">
        <v>480</v>
      </c>
      <c r="B86" t="s">
        <v>213</v>
      </c>
      <c r="C86" s="25">
        <v>810</v>
      </c>
      <c r="D86" s="4">
        <v>10</v>
      </c>
      <c r="E86" s="25">
        <v>555</v>
      </c>
      <c r="F86" s="4">
        <v>240</v>
      </c>
      <c r="G86" s="20">
        <v>0.01</v>
      </c>
      <c r="H86" s="5">
        <v>0.69</v>
      </c>
      <c r="I86" s="20">
        <v>0.3</v>
      </c>
    </row>
    <row r="87" spans="1:9" x14ac:dyDescent="0.3">
      <c r="A87" s="16" t="s">
        <v>480</v>
      </c>
      <c r="B87" t="s">
        <v>214</v>
      </c>
      <c r="C87" s="25">
        <v>1285</v>
      </c>
      <c r="D87" s="4">
        <v>15</v>
      </c>
      <c r="E87" s="25">
        <v>815</v>
      </c>
      <c r="F87" s="4">
        <v>455</v>
      </c>
      <c r="G87" s="20">
        <v>0.01</v>
      </c>
      <c r="H87" s="5">
        <v>0.63</v>
      </c>
      <c r="I87" s="20">
        <v>0.36</v>
      </c>
    </row>
    <row r="88" spans="1:9" x14ac:dyDescent="0.3">
      <c r="A88" s="16" t="s">
        <v>480</v>
      </c>
      <c r="B88" t="s">
        <v>215</v>
      </c>
      <c r="C88" s="25">
        <v>1590</v>
      </c>
      <c r="D88" s="4">
        <v>30</v>
      </c>
      <c r="E88" s="25">
        <v>900</v>
      </c>
      <c r="F88" s="4">
        <v>660</v>
      </c>
      <c r="G88" s="20">
        <v>0.02</v>
      </c>
      <c r="H88" s="5">
        <v>0.56999999999999995</v>
      </c>
      <c r="I88" s="20">
        <v>0.41</v>
      </c>
    </row>
    <row r="89" spans="1:9" x14ac:dyDescent="0.3">
      <c r="A89" s="16" t="s">
        <v>480</v>
      </c>
      <c r="B89" t="s">
        <v>216</v>
      </c>
      <c r="C89" s="25">
        <v>2080</v>
      </c>
      <c r="D89" s="4">
        <v>70</v>
      </c>
      <c r="E89" s="25">
        <v>1125</v>
      </c>
      <c r="F89" s="4">
        <v>885</v>
      </c>
      <c r="G89" s="20">
        <v>0.03</v>
      </c>
      <c r="H89" s="5">
        <v>0.54</v>
      </c>
      <c r="I89" s="20">
        <v>0.43</v>
      </c>
    </row>
    <row r="90" spans="1:9" x14ac:dyDescent="0.3">
      <c r="A90" s="16" t="s">
        <v>480</v>
      </c>
      <c r="B90" t="s">
        <v>217</v>
      </c>
      <c r="C90" s="25">
        <v>2975</v>
      </c>
      <c r="D90" s="4">
        <v>50</v>
      </c>
      <c r="E90" s="25">
        <v>1480</v>
      </c>
      <c r="F90" s="4">
        <v>1445</v>
      </c>
      <c r="G90" s="20">
        <v>0.02</v>
      </c>
      <c r="H90" s="5">
        <v>0.5</v>
      </c>
      <c r="I90" s="20">
        <v>0.49</v>
      </c>
    </row>
    <row r="91" spans="1:9" x14ac:dyDescent="0.3">
      <c r="A91" s="16" t="s">
        <v>480</v>
      </c>
      <c r="B91" t="s">
        <v>218</v>
      </c>
      <c r="C91" s="25">
        <v>3540</v>
      </c>
      <c r="D91" s="4">
        <v>70</v>
      </c>
      <c r="E91" s="25">
        <v>1780</v>
      </c>
      <c r="F91" s="4">
        <v>1690</v>
      </c>
      <c r="G91" s="20">
        <v>0.02</v>
      </c>
      <c r="H91" s="5">
        <v>0.5</v>
      </c>
      <c r="I91" s="20">
        <v>0.48</v>
      </c>
    </row>
    <row r="92" spans="1:9" x14ac:dyDescent="0.3">
      <c r="A92" s="16" t="s">
        <v>480</v>
      </c>
      <c r="B92" t="s">
        <v>219</v>
      </c>
      <c r="C92" s="25">
        <v>2425</v>
      </c>
      <c r="D92" s="4">
        <v>85</v>
      </c>
      <c r="E92" s="25">
        <v>1050</v>
      </c>
      <c r="F92" s="4">
        <v>1290</v>
      </c>
      <c r="G92" s="20">
        <v>0.04</v>
      </c>
      <c r="H92" s="5">
        <v>0.43</v>
      </c>
      <c r="I92" s="20">
        <v>0.53</v>
      </c>
    </row>
    <row r="93" spans="1:9" x14ac:dyDescent="0.3">
      <c r="A93" s="16" t="s">
        <v>480</v>
      </c>
      <c r="B93" t="s">
        <v>220</v>
      </c>
      <c r="C93" s="25">
        <v>2735</v>
      </c>
      <c r="D93" s="4">
        <v>95</v>
      </c>
      <c r="E93" s="25">
        <v>1070</v>
      </c>
      <c r="F93" s="4">
        <v>1575</v>
      </c>
      <c r="G93" s="20">
        <v>0.03</v>
      </c>
      <c r="H93" s="5">
        <v>0.39</v>
      </c>
      <c r="I93" s="20">
        <v>0.56999999999999995</v>
      </c>
    </row>
    <row r="94" spans="1:9" x14ac:dyDescent="0.3">
      <c r="A94" s="16" t="s">
        <v>480</v>
      </c>
      <c r="B94" t="s">
        <v>221</v>
      </c>
      <c r="C94" s="25">
        <v>3110</v>
      </c>
      <c r="D94" s="4">
        <v>120</v>
      </c>
      <c r="E94" s="25">
        <v>1150</v>
      </c>
      <c r="F94" s="4">
        <v>1840</v>
      </c>
      <c r="G94" s="20">
        <v>0.04</v>
      </c>
      <c r="H94" s="5">
        <v>0.37</v>
      </c>
      <c r="I94" s="20">
        <v>0.59</v>
      </c>
    </row>
    <row r="95" spans="1:9" x14ac:dyDescent="0.3">
      <c r="A95" s="16" t="s">
        <v>480</v>
      </c>
      <c r="B95" t="s">
        <v>222</v>
      </c>
      <c r="C95" s="25">
        <v>2295</v>
      </c>
      <c r="D95" s="4">
        <v>100</v>
      </c>
      <c r="E95" s="25">
        <v>880</v>
      </c>
      <c r="F95" s="4">
        <v>1315</v>
      </c>
      <c r="G95" s="20">
        <v>0.04</v>
      </c>
      <c r="H95" s="5">
        <v>0.38</v>
      </c>
      <c r="I95" s="20">
        <v>0.56999999999999995</v>
      </c>
    </row>
    <row r="96" spans="1:9" x14ac:dyDescent="0.3">
      <c r="A96" s="16" t="s">
        <v>480</v>
      </c>
      <c r="B96" t="s">
        <v>223</v>
      </c>
      <c r="C96" s="25">
        <v>2270</v>
      </c>
      <c r="D96" s="4">
        <v>100</v>
      </c>
      <c r="E96" s="25">
        <v>805</v>
      </c>
      <c r="F96" s="4">
        <v>1365</v>
      </c>
      <c r="G96" s="20">
        <v>0.04</v>
      </c>
      <c r="H96" s="5">
        <v>0.35</v>
      </c>
      <c r="I96" s="20">
        <v>0.6</v>
      </c>
    </row>
    <row r="97" spans="1:9" x14ac:dyDescent="0.3">
      <c r="A97" s="16" t="s">
        <v>480</v>
      </c>
      <c r="B97" t="s">
        <v>224</v>
      </c>
      <c r="C97" s="25">
        <v>2145</v>
      </c>
      <c r="D97" s="4">
        <v>125</v>
      </c>
      <c r="E97" s="25">
        <v>725</v>
      </c>
      <c r="F97" s="4">
        <v>1295</v>
      </c>
      <c r="G97" s="20">
        <v>0.06</v>
      </c>
      <c r="H97" s="5">
        <v>0.34</v>
      </c>
      <c r="I97" s="20">
        <v>0.6</v>
      </c>
    </row>
    <row r="98" spans="1:9" x14ac:dyDescent="0.3">
      <c r="A98" s="16" t="s">
        <v>480</v>
      </c>
      <c r="B98" t="s">
        <v>225</v>
      </c>
      <c r="C98" s="25">
        <v>1730</v>
      </c>
      <c r="D98" s="4">
        <v>90</v>
      </c>
      <c r="E98" s="25">
        <v>570</v>
      </c>
      <c r="F98" s="4">
        <v>1070</v>
      </c>
      <c r="G98" s="20">
        <v>0.05</v>
      </c>
      <c r="H98" s="5">
        <v>0.33</v>
      </c>
      <c r="I98" s="20">
        <v>0.62</v>
      </c>
    </row>
    <row r="99" spans="1:9" x14ac:dyDescent="0.3">
      <c r="A99" s="16" t="s">
        <v>480</v>
      </c>
      <c r="B99" t="s">
        <v>226</v>
      </c>
      <c r="C99" s="25">
        <v>1990</v>
      </c>
      <c r="D99" s="4">
        <v>90</v>
      </c>
      <c r="E99" s="25">
        <v>625</v>
      </c>
      <c r="F99" s="4">
        <v>1275</v>
      </c>
      <c r="G99" s="20">
        <v>0.05</v>
      </c>
      <c r="H99" s="5">
        <v>0.31</v>
      </c>
      <c r="I99" s="20">
        <v>0.64</v>
      </c>
    </row>
    <row r="100" spans="1:9" x14ac:dyDescent="0.3">
      <c r="A100" s="15" t="s">
        <v>191</v>
      </c>
      <c r="B100" s="56" t="s">
        <v>383</v>
      </c>
      <c r="C100" s="24">
        <v>350</v>
      </c>
      <c r="D100" s="33">
        <v>10</v>
      </c>
      <c r="E100" s="24">
        <v>150</v>
      </c>
      <c r="F100" s="33">
        <v>190</v>
      </c>
      <c r="G100" s="19">
        <v>0.03</v>
      </c>
      <c r="H100" s="34">
        <v>0.43</v>
      </c>
      <c r="I100" s="19">
        <v>0.54</v>
      </c>
    </row>
    <row r="101" spans="1:9" x14ac:dyDescent="0.3">
      <c r="A101" s="17" t="s">
        <v>191</v>
      </c>
      <c r="B101" s="8" t="s">
        <v>384</v>
      </c>
      <c r="C101" s="26">
        <v>40595</v>
      </c>
      <c r="D101" s="6">
        <v>455</v>
      </c>
      <c r="E101" s="26">
        <v>9805</v>
      </c>
      <c r="F101" s="6">
        <v>30335</v>
      </c>
      <c r="G101" s="21">
        <v>0.01</v>
      </c>
      <c r="H101" s="7">
        <v>0.24</v>
      </c>
      <c r="I101" s="21">
        <v>0.75</v>
      </c>
    </row>
    <row r="102" spans="1:9" x14ac:dyDescent="0.3">
      <c r="A102" s="18" t="s">
        <v>191</v>
      </c>
      <c r="B102" s="58" t="s">
        <v>385</v>
      </c>
      <c r="C102" s="27">
        <v>101615</v>
      </c>
      <c r="D102" s="35">
        <v>3075</v>
      </c>
      <c r="E102" s="27">
        <v>19640</v>
      </c>
      <c r="F102" s="35">
        <v>78900</v>
      </c>
      <c r="G102" s="22">
        <v>0.03</v>
      </c>
      <c r="H102" s="36">
        <v>0.19</v>
      </c>
      <c r="I102" s="22">
        <v>0.78</v>
      </c>
    </row>
    <row r="103" spans="1:9" x14ac:dyDescent="0.3">
      <c r="A103" s="17" t="s">
        <v>479</v>
      </c>
      <c r="B103" s="8" t="s">
        <v>383</v>
      </c>
      <c r="C103" s="26">
        <v>105</v>
      </c>
      <c r="D103" s="6" t="s">
        <v>231</v>
      </c>
      <c r="E103" s="26">
        <v>10</v>
      </c>
      <c r="F103" s="6">
        <v>95</v>
      </c>
      <c r="G103" s="21" t="s">
        <v>231</v>
      </c>
      <c r="H103" s="7" t="s">
        <v>231</v>
      </c>
      <c r="I103" s="21">
        <v>0.9</v>
      </c>
    </row>
    <row r="104" spans="1:9" x14ac:dyDescent="0.3">
      <c r="A104" s="17" t="s">
        <v>479</v>
      </c>
      <c r="B104" s="8" t="s">
        <v>384</v>
      </c>
      <c r="C104" s="26">
        <v>31695</v>
      </c>
      <c r="D104" s="6">
        <v>275</v>
      </c>
      <c r="E104" s="26">
        <v>4295</v>
      </c>
      <c r="F104" s="6">
        <v>27130</v>
      </c>
      <c r="G104" s="21">
        <v>0.01</v>
      </c>
      <c r="H104" s="7">
        <v>0.14000000000000001</v>
      </c>
      <c r="I104" s="21">
        <v>0.86</v>
      </c>
    </row>
    <row r="105" spans="1:9" x14ac:dyDescent="0.3">
      <c r="A105" s="17" t="s">
        <v>479</v>
      </c>
      <c r="B105" s="8" t="s">
        <v>385</v>
      </c>
      <c r="C105" s="26">
        <v>76400</v>
      </c>
      <c r="D105" s="6">
        <v>2150</v>
      </c>
      <c r="E105" s="26">
        <v>9505</v>
      </c>
      <c r="F105" s="6">
        <v>64750</v>
      </c>
      <c r="G105" s="21">
        <v>0.03</v>
      </c>
      <c r="H105" s="7">
        <v>0.12</v>
      </c>
      <c r="I105" s="21">
        <v>0.85</v>
      </c>
    </row>
    <row r="106" spans="1:9" x14ac:dyDescent="0.3">
      <c r="A106" s="15" t="s">
        <v>480</v>
      </c>
      <c r="B106" s="56" t="s">
        <v>383</v>
      </c>
      <c r="C106" s="24">
        <v>245</v>
      </c>
      <c r="D106" s="33">
        <v>10</v>
      </c>
      <c r="E106" s="24">
        <v>140</v>
      </c>
      <c r="F106" s="33">
        <v>95</v>
      </c>
      <c r="G106" s="19">
        <v>0.04</v>
      </c>
      <c r="H106" s="34">
        <v>0.57999999999999996</v>
      </c>
      <c r="I106" s="19">
        <v>0.39</v>
      </c>
    </row>
    <row r="107" spans="1:9" x14ac:dyDescent="0.3">
      <c r="A107" s="17" t="s">
        <v>480</v>
      </c>
      <c r="B107" s="8" t="s">
        <v>384</v>
      </c>
      <c r="C107" s="26">
        <v>8895</v>
      </c>
      <c r="D107" s="6">
        <v>180</v>
      </c>
      <c r="E107" s="26">
        <v>5510</v>
      </c>
      <c r="F107" s="6">
        <v>3205</v>
      </c>
      <c r="G107" s="21">
        <v>0.02</v>
      </c>
      <c r="H107" s="7">
        <v>0.62</v>
      </c>
      <c r="I107" s="21">
        <v>0.36</v>
      </c>
    </row>
    <row r="108" spans="1:9" x14ac:dyDescent="0.3">
      <c r="A108" s="18" t="s">
        <v>480</v>
      </c>
      <c r="B108" s="58" t="s">
        <v>385</v>
      </c>
      <c r="C108" s="27">
        <v>25215</v>
      </c>
      <c r="D108" s="35">
        <v>925</v>
      </c>
      <c r="E108" s="27">
        <v>10135</v>
      </c>
      <c r="F108" s="35">
        <v>14155</v>
      </c>
      <c r="G108" s="22">
        <v>0.04</v>
      </c>
      <c r="H108" s="36">
        <v>0.4</v>
      </c>
      <c r="I108" s="22">
        <v>0.56000000000000005</v>
      </c>
    </row>
    <row r="109" spans="1:9" x14ac:dyDescent="0.3">
      <c r="A109" t="s">
        <v>22</v>
      </c>
      <c r="B109" t="s">
        <v>23</v>
      </c>
    </row>
    <row r="110" spans="1:9" x14ac:dyDescent="0.3">
      <c r="A110" t="s">
        <v>40</v>
      </c>
      <c r="B110" t="s">
        <v>41</v>
      </c>
    </row>
    <row r="111" spans="1:9" x14ac:dyDescent="0.3">
      <c r="A111" t="s">
        <v>90</v>
      </c>
      <c r="B111" t="s">
        <v>91</v>
      </c>
    </row>
    <row r="112" spans="1:9" x14ac:dyDescent="0.3">
      <c r="A112" t="s">
        <v>152</v>
      </c>
      <c r="B112" t="s">
        <v>153</v>
      </c>
    </row>
    <row r="113" spans="1:2" x14ac:dyDescent="0.3">
      <c r="A113" t="s">
        <v>154</v>
      </c>
      <c r="B113" t="s">
        <v>155</v>
      </c>
    </row>
    <row r="114" spans="1:2" x14ac:dyDescent="0.3">
      <c r="A114" t="s">
        <v>156</v>
      </c>
      <c r="B114" t="s">
        <v>157</v>
      </c>
    </row>
    <row r="115" spans="1:2" x14ac:dyDescent="0.3">
      <c r="A115" t="s">
        <v>158</v>
      </c>
      <c r="B115" t="s">
        <v>159</v>
      </c>
    </row>
    <row r="116" spans="1:2" x14ac:dyDescent="0.3">
      <c r="A116" t="s">
        <v>164</v>
      </c>
      <c r="B116" t="s">
        <v>165</v>
      </c>
    </row>
    <row r="117" spans="1:2" x14ac:dyDescent="0.3">
      <c r="A117" t="s">
        <v>166</v>
      </c>
      <c r="B117" t="s">
        <v>167</v>
      </c>
    </row>
  </sheetData>
  <conditionalFormatting sqref="G1:I1048576">
    <cfRule type="dataBar" priority="1">
      <dataBar>
        <cfvo type="num" val="0"/>
        <cfvo type="num" val="1"/>
        <color theme="7" tint="0.39997558519241921"/>
      </dataBar>
      <extLst>
        <ext xmlns:x14="http://schemas.microsoft.com/office/spreadsheetml/2009/9/main" uri="{B025F937-C7B1-47D3-B67F-A62EFF666E3E}">
          <x14:id>{EC84245B-5B34-49AF-87C7-FE9372B50AD0}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C84245B-5B34-49AF-87C7-FE9372B50AD0}">
            <x14:dataBar minLength="0" maxLength="100" gradient="0">
              <x14:cfvo type="num">
                <xm:f>0</xm:f>
              </x14:cfvo>
              <x14:cfvo type="num">
                <xm:f>1</xm:f>
              </x14:cfvo>
              <x14:negativeFillColor rgb="FFFF0000"/>
              <x14:axisColor rgb="FF000000"/>
            </x14:dataBar>
          </x14:cfRule>
          <xm:sqref>G1:I1048576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6"/>
  <sheetViews>
    <sheetView showGridLines="0" zoomScale="70" zoomScaleNormal="70" workbookViewId="0"/>
  </sheetViews>
  <sheetFormatPr defaultColWidth="11.19921875" defaultRowHeight="15.6" x14ac:dyDescent="0.3"/>
  <cols>
    <col min="1" max="1" width="26.09765625" customWidth="1"/>
    <col min="2" max="12" width="20.69921875" customWidth="1"/>
  </cols>
  <sheetData>
    <row r="1" spans="1:12" ht="19.8" x14ac:dyDescent="0.4">
      <c r="A1" s="2" t="s">
        <v>174</v>
      </c>
    </row>
    <row r="2" spans="1:12" x14ac:dyDescent="0.3">
      <c r="A2" t="s">
        <v>175</v>
      </c>
    </row>
    <row r="3" spans="1:12" x14ac:dyDescent="0.3">
      <c r="A3" t="s">
        <v>176</v>
      </c>
    </row>
    <row r="4" spans="1:12" x14ac:dyDescent="0.3">
      <c r="A4" t="s">
        <v>177</v>
      </c>
    </row>
    <row r="5" spans="1:12" x14ac:dyDescent="0.3">
      <c r="A5" t="s">
        <v>178</v>
      </c>
    </row>
    <row r="6" spans="1:12" ht="46.8" x14ac:dyDescent="0.3">
      <c r="A6" s="23" t="s">
        <v>179</v>
      </c>
      <c r="B6" s="3" t="s">
        <v>180</v>
      </c>
      <c r="C6" s="23" t="s">
        <v>181</v>
      </c>
      <c r="D6" s="3" t="s">
        <v>182</v>
      </c>
      <c r="E6" s="23" t="s">
        <v>183</v>
      </c>
      <c r="F6" s="3" t="s">
        <v>184</v>
      </c>
      <c r="G6" s="23" t="s">
        <v>185</v>
      </c>
      <c r="H6" s="3" t="s">
        <v>186</v>
      </c>
      <c r="I6" s="23" t="s">
        <v>187</v>
      </c>
      <c r="J6" s="3" t="s">
        <v>188</v>
      </c>
      <c r="K6" s="23" t="s">
        <v>189</v>
      </c>
      <c r="L6" s="23" t="s">
        <v>190</v>
      </c>
    </row>
    <row r="7" spans="1:12" x14ac:dyDescent="0.3">
      <c r="A7" s="28" t="s">
        <v>191</v>
      </c>
      <c r="B7" s="29">
        <v>310155</v>
      </c>
      <c r="C7" s="30">
        <v>1</v>
      </c>
      <c r="D7" s="29">
        <v>253415</v>
      </c>
      <c r="E7" s="30">
        <v>1</v>
      </c>
      <c r="F7" s="29">
        <v>283130</v>
      </c>
      <c r="G7" s="31">
        <v>136155</v>
      </c>
      <c r="H7" s="29">
        <v>135210</v>
      </c>
      <c r="I7" s="31">
        <v>11760</v>
      </c>
      <c r="J7" s="32">
        <v>0.48</v>
      </c>
      <c r="K7" s="30">
        <v>0.48</v>
      </c>
      <c r="L7" s="30">
        <v>0.04</v>
      </c>
    </row>
    <row r="8" spans="1:12" x14ac:dyDescent="0.3">
      <c r="A8" s="16" t="s">
        <v>192</v>
      </c>
      <c r="B8" s="4">
        <v>520</v>
      </c>
      <c r="C8" s="20">
        <v>0</v>
      </c>
      <c r="D8" s="4">
        <v>195</v>
      </c>
      <c r="E8" s="20">
        <v>0</v>
      </c>
      <c r="F8" s="4">
        <v>20</v>
      </c>
      <c r="G8" s="25">
        <v>5</v>
      </c>
      <c r="H8" s="4" t="s">
        <v>231</v>
      </c>
      <c r="I8" s="25">
        <v>10</v>
      </c>
      <c r="J8" s="5" t="s">
        <v>231</v>
      </c>
      <c r="K8" s="20" t="s">
        <v>231</v>
      </c>
      <c r="L8" s="20">
        <v>0.61</v>
      </c>
    </row>
    <row r="9" spans="1:12" x14ac:dyDescent="0.3">
      <c r="A9" s="16" t="s">
        <v>193</v>
      </c>
      <c r="B9" s="4">
        <v>765</v>
      </c>
      <c r="C9" s="20">
        <v>0</v>
      </c>
      <c r="D9" s="4">
        <v>405</v>
      </c>
      <c r="E9" s="20">
        <v>0</v>
      </c>
      <c r="F9" s="4">
        <v>60</v>
      </c>
      <c r="G9" s="25">
        <v>20</v>
      </c>
      <c r="H9" s="4">
        <v>5</v>
      </c>
      <c r="I9" s="25">
        <v>40</v>
      </c>
      <c r="J9" s="5">
        <v>0.3</v>
      </c>
      <c r="K9" s="20">
        <v>0.05</v>
      </c>
      <c r="L9" s="20">
        <v>0.65</v>
      </c>
    </row>
    <row r="10" spans="1:12" x14ac:dyDescent="0.3">
      <c r="A10" s="16" t="s">
        <v>194</v>
      </c>
      <c r="B10" s="4">
        <v>715</v>
      </c>
      <c r="C10" s="20">
        <v>0</v>
      </c>
      <c r="D10" s="4">
        <v>535</v>
      </c>
      <c r="E10" s="20">
        <v>0</v>
      </c>
      <c r="F10" s="4">
        <v>110</v>
      </c>
      <c r="G10" s="25">
        <v>60</v>
      </c>
      <c r="H10" s="4">
        <v>20</v>
      </c>
      <c r="I10" s="25">
        <v>30</v>
      </c>
      <c r="J10" s="5">
        <v>0.54</v>
      </c>
      <c r="K10" s="20">
        <v>0.18</v>
      </c>
      <c r="L10" s="20">
        <v>0.28000000000000003</v>
      </c>
    </row>
    <row r="11" spans="1:12" x14ac:dyDescent="0.3">
      <c r="A11" s="16" t="s">
        <v>195</v>
      </c>
      <c r="B11" s="4">
        <v>1645</v>
      </c>
      <c r="C11" s="20">
        <v>0.01</v>
      </c>
      <c r="D11" s="4">
        <v>935</v>
      </c>
      <c r="E11" s="20">
        <v>0</v>
      </c>
      <c r="F11" s="4">
        <v>260</v>
      </c>
      <c r="G11" s="25">
        <v>150</v>
      </c>
      <c r="H11" s="4">
        <v>45</v>
      </c>
      <c r="I11" s="25">
        <v>65</v>
      </c>
      <c r="J11" s="5">
        <v>0.56999999999999995</v>
      </c>
      <c r="K11" s="20">
        <v>0.18</v>
      </c>
      <c r="L11" s="20">
        <v>0.25</v>
      </c>
    </row>
    <row r="12" spans="1:12" x14ac:dyDescent="0.3">
      <c r="A12" s="16" t="s">
        <v>196</v>
      </c>
      <c r="B12" s="4">
        <v>3505</v>
      </c>
      <c r="C12" s="20">
        <v>0.01</v>
      </c>
      <c r="D12" s="4">
        <v>1985</v>
      </c>
      <c r="E12" s="20">
        <v>0.01</v>
      </c>
      <c r="F12" s="4">
        <v>505</v>
      </c>
      <c r="G12" s="25">
        <v>285</v>
      </c>
      <c r="H12" s="4">
        <v>135</v>
      </c>
      <c r="I12" s="25">
        <v>80</v>
      </c>
      <c r="J12" s="5">
        <v>0.56999999999999995</v>
      </c>
      <c r="K12" s="20">
        <v>0.27</v>
      </c>
      <c r="L12" s="20">
        <v>0.16</v>
      </c>
    </row>
    <row r="13" spans="1:12" x14ac:dyDescent="0.3">
      <c r="A13" s="16" t="s">
        <v>197</v>
      </c>
      <c r="B13" s="4">
        <v>8890</v>
      </c>
      <c r="C13" s="20">
        <v>0.03</v>
      </c>
      <c r="D13" s="4">
        <v>4950</v>
      </c>
      <c r="E13" s="20">
        <v>0.02</v>
      </c>
      <c r="F13" s="4">
        <v>1040</v>
      </c>
      <c r="G13" s="25">
        <v>645</v>
      </c>
      <c r="H13" s="4">
        <v>250</v>
      </c>
      <c r="I13" s="25">
        <v>145</v>
      </c>
      <c r="J13" s="5">
        <v>0.62</v>
      </c>
      <c r="K13" s="20">
        <v>0.24</v>
      </c>
      <c r="L13" s="20">
        <v>0.14000000000000001</v>
      </c>
    </row>
    <row r="14" spans="1:12" x14ac:dyDescent="0.3">
      <c r="A14" s="16" t="s">
        <v>198</v>
      </c>
      <c r="B14" s="4">
        <v>12755</v>
      </c>
      <c r="C14" s="20">
        <v>0.04</v>
      </c>
      <c r="D14" s="4">
        <v>8330</v>
      </c>
      <c r="E14" s="20">
        <v>0.03</v>
      </c>
      <c r="F14" s="4">
        <v>1440</v>
      </c>
      <c r="G14" s="25">
        <v>925</v>
      </c>
      <c r="H14" s="4">
        <v>330</v>
      </c>
      <c r="I14" s="25">
        <v>185</v>
      </c>
      <c r="J14" s="5">
        <v>0.64</v>
      </c>
      <c r="K14" s="20">
        <v>0.23</v>
      </c>
      <c r="L14" s="20">
        <v>0.13</v>
      </c>
    </row>
    <row r="15" spans="1:12" x14ac:dyDescent="0.3">
      <c r="A15" s="16" t="s">
        <v>199</v>
      </c>
      <c r="B15" s="4">
        <v>10570</v>
      </c>
      <c r="C15" s="20">
        <v>0.03</v>
      </c>
      <c r="D15" s="4">
        <v>8780</v>
      </c>
      <c r="E15" s="20">
        <v>0.03</v>
      </c>
      <c r="F15" s="4">
        <v>2290</v>
      </c>
      <c r="G15" s="25">
        <v>1365</v>
      </c>
      <c r="H15" s="4">
        <v>580</v>
      </c>
      <c r="I15" s="25">
        <v>340</v>
      </c>
      <c r="J15" s="5">
        <v>0.6</v>
      </c>
      <c r="K15" s="20">
        <v>0.25</v>
      </c>
      <c r="L15" s="20">
        <v>0.15</v>
      </c>
    </row>
    <row r="16" spans="1:12" x14ac:dyDescent="0.3">
      <c r="A16" s="16" t="s">
        <v>200</v>
      </c>
      <c r="B16" s="4">
        <v>9935</v>
      </c>
      <c r="C16" s="20">
        <v>0.03</v>
      </c>
      <c r="D16" s="4">
        <v>8680</v>
      </c>
      <c r="E16" s="20">
        <v>0.03</v>
      </c>
      <c r="F16" s="4">
        <v>3855</v>
      </c>
      <c r="G16" s="25">
        <v>2275</v>
      </c>
      <c r="H16" s="4">
        <v>1115</v>
      </c>
      <c r="I16" s="25">
        <v>465</v>
      </c>
      <c r="J16" s="5">
        <v>0.59</v>
      </c>
      <c r="K16" s="20">
        <v>0.28999999999999998</v>
      </c>
      <c r="L16" s="20">
        <v>0.12</v>
      </c>
    </row>
    <row r="17" spans="1:12" x14ac:dyDescent="0.3">
      <c r="A17" s="16" t="s">
        <v>201</v>
      </c>
      <c r="B17" s="4">
        <v>6580</v>
      </c>
      <c r="C17" s="20">
        <v>0.02</v>
      </c>
      <c r="D17" s="4">
        <v>7095</v>
      </c>
      <c r="E17" s="20">
        <v>0.03</v>
      </c>
      <c r="F17" s="4">
        <v>4580</v>
      </c>
      <c r="G17" s="25">
        <v>2615</v>
      </c>
      <c r="H17" s="4">
        <v>1590</v>
      </c>
      <c r="I17" s="25">
        <v>380</v>
      </c>
      <c r="J17" s="5">
        <v>0.56999999999999995</v>
      </c>
      <c r="K17" s="20">
        <v>0.35</v>
      </c>
      <c r="L17" s="20">
        <v>0.08</v>
      </c>
    </row>
    <row r="18" spans="1:12" x14ac:dyDescent="0.3">
      <c r="A18" s="16" t="s">
        <v>202</v>
      </c>
      <c r="B18" s="4">
        <v>9645</v>
      </c>
      <c r="C18" s="20">
        <v>0.03</v>
      </c>
      <c r="D18" s="4">
        <v>8070</v>
      </c>
      <c r="E18" s="20">
        <v>0.03</v>
      </c>
      <c r="F18" s="4">
        <v>5940</v>
      </c>
      <c r="G18" s="25">
        <v>3310</v>
      </c>
      <c r="H18" s="4">
        <v>2240</v>
      </c>
      <c r="I18" s="25">
        <v>390</v>
      </c>
      <c r="J18" s="5">
        <v>0.56000000000000005</v>
      </c>
      <c r="K18" s="20">
        <v>0.38</v>
      </c>
      <c r="L18" s="20">
        <v>7.0000000000000007E-2</v>
      </c>
    </row>
    <row r="19" spans="1:12" x14ac:dyDescent="0.3">
      <c r="A19" s="16" t="s">
        <v>203</v>
      </c>
      <c r="B19" s="4">
        <v>10295</v>
      </c>
      <c r="C19" s="20">
        <v>0.03</v>
      </c>
      <c r="D19" s="4">
        <v>8700</v>
      </c>
      <c r="E19" s="20">
        <v>0.03</v>
      </c>
      <c r="F19" s="4">
        <v>7115</v>
      </c>
      <c r="G19" s="25">
        <v>3920</v>
      </c>
      <c r="H19" s="4">
        <v>2685</v>
      </c>
      <c r="I19" s="25">
        <v>510</v>
      </c>
      <c r="J19" s="5">
        <v>0.55000000000000004</v>
      </c>
      <c r="K19" s="20">
        <v>0.38</v>
      </c>
      <c r="L19" s="20">
        <v>7.0000000000000007E-2</v>
      </c>
    </row>
    <row r="20" spans="1:12" x14ac:dyDescent="0.3">
      <c r="A20" s="16" t="s">
        <v>204</v>
      </c>
      <c r="B20" s="4">
        <v>11850</v>
      </c>
      <c r="C20" s="20">
        <v>0.04</v>
      </c>
      <c r="D20" s="4">
        <v>10095</v>
      </c>
      <c r="E20" s="20">
        <v>0.04</v>
      </c>
      <c r="F20" s="4">
        <v>8760</v>
      </c>
      <c r="G20" s="25">
        <v>4880</v>
      </c>
      <c r="H20" s="4">
        <v>3315</v>
      </c>
      <c r="I20" s="25">
        <v>565</v>
      </c>
      <c r="J20" s="5">
        <v>0.56000000000000005</v>
      </c>
      <c r="K20" s="20">
        <v>0.38</v>
      </c>
      <c r="L20" s="20">
        <v>0.06</v>
      </c>
    </row>
    <row r="21" spans="1:12" x14ac:dyDescent="0.3">
      <c r="A21" s="16" t="s">
        <v>205</v>
      </c>
      <c r="B21" s="4">
        <v>9185</v>
      </c>
      <c r="C21" s="20">
        <v>0.03</v>
      </c>
      <c r="D21" s="4">
        <v>8380</v>
      </c>
      <c r="E21" s="20">
        <v>0.03</v>
      </c>
      <c r="F21" s="4">
        <v>6950</v>
      </c>
      <c r="G21" s="25">
        <v>3835</v>
      </c>
      <c r="H21" s="4">
        <v>2675</v>
      </c>
      <c r="I21" s="25">
        <v>435</v>
      </c>
      <c r="J21" s="5">
        <v>0.55000000000000004</v>
      </c>
      <c r="K21" s="20">
        <v>0.39</v>
      </c>
      <c r="L21" s="20">
        <v>0.06</v>
      </c>
    </row>
    <row r="22" spans="1:12" x14ac:dyDescent="0.3">
      <c r="A22" s="16" t="s">
        <v>206</v>
      </c>
      <c r="B22" s="4">
        <v>10275</v>
      </c>
      <c r="C22" s="20">
        <v>0.03</v>
      </c>
      <c r="D22" s="4">
        <v>8760</v>
      </c>
      <c r="E22" s="20">
        <v>0.03</v>
      </c>
      <c r="F22" s="4">
        <v>9495</v>
      </c>
      <c r="G22" s="25">
        <v>5165</v>
      </c>
      <c r="H22" s="4">
        <v>3875</v>
      </c>
      <c r="I22" s="25">
        <v>460</v>
      </c>
      <c r="J22" s="5">
        <v>0.54</v>
      </c>
      <c r="K22" s="20">
        <v>0.41</v>
      </c>
      <c r="L22" s="20">
        <v>0.05</v>
      </c>
    </row>
    <row r="23" spans="1:12" x14ac:dyDescent="0.3">
      <c r="A23" s="16" t="s">
        <v>207</v>
      </c>
      <c r="B23" s="4">
        <v>10070</v>
      </c>
      <c r="C23" s="20">
        <v>0.03</v>
      </c>
      <c r="D23" s="4">
        <v>8580</v>
      </c>
      <c r="E23" s="20">
        <v>0.03</v>
      </c>
      <c r="F23" s="4">
        <v>12770</v>
      </c>
      <c r="G23" s="25">
        <v>6650</v>
      </c>
      <c r="H23" s="4">
        <v>5550</v>
      </c>
      <c r="I23" s="25">
        <v>565</v>
      </c>
      <c r="J23" s="5">
        <v>0.52</v>
      </c>
      <c r="K23" s="20">
        <v>0.43</v>
      </c>
      <c r="L23" s="20">
        <v>0.04</v>
      </c>
    </row>
    <row r="24" spans="1:12" x14ac:dyDescent="0.3">
      <c r="A24" s="16" t="s">
        <v>208</v>
      </c>
      <c r="B24" s="4">
        <v>10180</v>
      </c>
      <c r="C24" s="20">
        <v>0.03</v>
      </c>
      <c r="D24" s="4">
        <v>8905</v>
      </c>
      <c r="E24" s="20">
        <v>0.04</v>
      </c>
      <c r="F24" s="4">
        <v>11005</v>
      </c>
      <c r="G24" s="25">
        <v>5710</v>
      </c>
      <c r="H24" s="4">
        <v>4840</v>
      </c>
      <c r="I24" s="25">
        <v>455</v>
      </c>
      <c r="J24" s="5">
        <v>0.52</v>
      </c>
      <c r="K24" s="20">
        <v>0.44</v>
      </c>
      <c r="L24" s="20">
        <v>0.04</v>
      </c>
    </row>
    <row r="25" spans="1:12" x14ac:dyDescent="0.3">
      <c r="A25" s="16" t="s">
        <v>209</v>
      </c>
      <c r="B25" s="4">
        <v>10885</v>
      </c>
      <c r="C25" s="20">
        <v>0.04</v>
      </c>
      <c r="D25" s="4">
        <v>8990</v>
      </c>
      <c r="E25" s="20">
        <v>0.04</v>
      </c>
      <c r="F25" s="4">
        <v>13225</v>
      </c>
      <c r="G25" s="25">
        <v>6995</v>
      </c>
      <c r="H25" s="4">
        <v>5695</v>
      </c>
      <c r="I25" s="25">
        <v>535</v>
      </c>
      <c r="J25" s="5">
        <v>0.53</v>
      </c>
      <c r="K25" s="20">
        <v>0.43</v>
      </c>
      <c r="L25" s="20">
        <v>0.04</v>
      </c>
    </row>
    <row r="26" spans="1:12" x14ac:dyDescent="0.3">
      <c r="A26" s="16" t="s">
        <v>210</v>
      </c>
      <c r="B26" s="4">
        <v>9945</v>
      </c>
      <c r="C26" s="20">
        <v>0.03</v>
      </c>
      <c r="D26" s="4">
        <v>8365</v>
      </c>
      <c r="E26" s="20">
        <v>0.03</v>
      </c>
      <c r="F26" s="4">
        <v>11415</v>
      </c>
      <c r="G26" s="25">
        <v>6015</v>
      </c>
      <c r="H26" s="4">
        <v>5040</v>
      </c>
      <c r="I26" s="25">
        <v>360</v>
      </c>
      <c r="J26" s="5">
        <v>0.53</v>
      </c>
      <c r="K26" s="20">
        <v>0.44</v>
      </c>
      <c r="L26" s="20">
        <v>0.03</v>
      </c>
    </row>
    <row r="27" spans="1:12" x14ac:dyDescent="0.3">
      <c r="A27" s="16" t="s">
        <v>211</v>
      </c>
      <c r="B27" s="4">
        <v>10390</v>
      </c>
      <c r="C27" s="20">
        <v>0.03</v>
      </c>
      <c r="D27" s="4">
        <v>8735</v>
      </c>
      <c r="E27" s="20">
        <v>0.03</v>
      </c>
      <c r="F27" s="4">
        <v>11765</v>
      </c>
      <c r="G27" s="25">
        <v>6150</v>
      </c>
      <c r="H27" s="4">
        <v>5140</v>
      </c>
      <c r="I27" s="25">
        <v>475</v>
      </c>
      <c r="J27" s="5">
        <v>0.52</v>
      </c>
      <c r="K27" s="20">
        <v>0.44</v>
      </c>
      <c r="L27" s="20">
        <v>0.04</v>
      </c>
    </row>
    <row r="28" spans="1:12" x14ac:dyDescent="0.3">
      <c r="A28" s="16" t="s">
        <v>212</v>
      </c>
      <c r="B28" s="4">
        <v>9985</v>
      </c>
      <c r="C28" s="20">
        <v>0.03</v>
      </c>
      <c r="D28" s="4">
        <v>8745</v>
      </c>
      <c r="E28" s="20">
        <v>0.03</v>
      </c>
      <c r="F28" s="4">
        <v>15035</v>
      </c>
      <c r="G28" s="25">
        <v>7640</v>
      </c>
      <c r="H28" s="4">
        <v>6795</v>
      </c>
      <c r="I28" s="25">
        <v>595</v>
      </c>
      <c r="J28" s="5">
        <v>0.51</v>
      </c>
      <c r="K28" s="20">
        <v>0.45</v>
      </c>
      <c r="L28" s="20">
        <v>0.04</v>
      </c>
    </row>
    <row r="29" spans="1:12" x14ac:dyDescent="0.3">
      <c r="A29" s="16" t="s">
        <v>213</v>
      </c>
      <c r="B29" s="4">
        <v>7090</v>
      </c>
      <c r="C29" s="20">
        <v>0.02</v>
      </c>
      <c r="D29" s="4">
        <v>6660</v>
      </c>
      <c r="E29" s="20">
        <v>0.03</v>
      </c>
      <c r="F29" s="4">
        <v>11295</v>
      </c>
      <c r="G29" s="25">
        <v>5325</v>
      </c>
      <c r="H29" s="4">
        <v>5640</v>
      </c>
      <c r="I29" s="25">
        <v>325</v>
      </c>
      <c r="J29" s="5">
        <v>0.47</v>
      </c>
      <c r="K29" s="20">
        <v>0.5</v>
      </c>
      <c r="L29" s="20">
        <v>0.03</v>
      </c>
    </row>
    <row r="30" spans="1:12" x14ac:dyDescent="0.3">
      <c r="A30" s="16" t="s">
        <v>214</v>
      </c>
      <c r="B30" s="4">
        <v>11335</v>
      </c>
      <c r="C30" s="20">
        <v>0.04</v>
      </c>
      <c r="D30" s="4">
        <v>8625</v>
      </c>
      <c r="E30" s="20">
        <v>0.03</v>
      </c>
      <c r="F30" s="4">
        <v>13665</v>
      </c>
      <c r="G30" s="25">
        <v>6290</v>
      </c>
      <c r="H30" s="4">
        <v>6925</v>
      </c>
      <c r="I30" s="25">
        <v>450</v>
      </c>
      <c r="J30" s="5">
        <v>0.46</v>
      </c>
      <c r="K30" s="20">
        <v>0.51</v>
      </c>
      <c r="L30" s="20">
        <v>0.03</v>
      </c>
    </row>
    <row r="31" spans="1:12" x14ac:dyDescent="0.3">
      <c r="A31" s="16" t="s">
        <v>215</v>
      </c>
      <c r="B31" s="4">
        <v>11600</v>
      </c>
      <c r="C31" s="20">
        <v>0.04</v>
      </c>
      <c r="D31" s="4">
        <v>9070</v>
      </c>
      <c r="E31" s="20">
        <v>0.04</v>
      </c>
      <c r="F31" s="4">
        <v>12210</v>
      </c>
      <c r="G31" s="25">
        <v>6090</v>
      </c>
      <c r="H31" s="4">
        <v>5560</v>
      </c>
      <c r="I31" s="25">
        <v>560</v>
      </c>
      <c r="J31" s="5">
        <v>0.5</v>
      </c>
      <c r="K31" s="20">
        <v>0.46</v>
      </c>
      <c r="L31" s="20">
        <v>0.05</v>
      </c>
    </row>
    <row r="32" spans="1:12" x14ac:dyDescent="0.3">
      <c r="A32" s="16" t="s">
        <v>216</v>
      </c>
      <c r="B32" s="4">
        <v>11455</v>
      </c>
      <c r="C32" s="20">
        <v>0.04</v>
      </c>
      <c r="D32" s="4">
        <v>9125</v>
      </c>
      <c r="E32" s="20">
        <v>0.04</v>
      </c>
      <c r="F32" s="4">
        <v>10060</v>
      </c>
      <c r="G32" s="25">
        <v>4620</v>
      </c>
      <c r="H32" s="4">
        <v>4995</v>
      </c>
      <c r="I32" s="25">
        <v>450</v>
      </c>
      <c r="J32" s="5">
        <v>0.46</v>
      </c>
      <c r="K32" s="20">
        <v>0.5</v>
      </c>
      <c r="L32" s="20">
        <v>0.04</v>
      </c>
    </row>
    <row r="33" spans="1:12" x14ac:dyDescent="0.3">
      <c r="A33" s="16" t="s">
        <v>217</v>
      </c>
      <c r="B33" s="4">
        <v>11815</v>
      </c>
      <c r="C33" s="20">
        <v>0.04</v>
      </c>
      <c r="D33" s="4">
        <v>9830</v>
      </c>
      <c r="E33" s="20">
        <v>0.04</v>
      </c>
      <c r="F33" s="4">
        <v>9735</v>
      </c>
      <c r="G33" s="25">
        <v>4165</v>
      </c>
      <c r="H33" s="4">
        <v>5290</v>
      </c>
      <c r="I33" s="25">
        <v>280</v>
      </c>
      <c r="J33" s="5">
        <v>0.43</v>
      </c>
      <c r="K33" s="20">
        <v>0.54</v>
      </c>
      <c r="L33" s="20">
        <v>0.03</v>
      </c>
    </row>
    <row r="34" spans="1:12" x14ac:dyDescent="0.3">
      <c r="A34" s="16" t="s">
        <v>218</v>
      </c>
      <c r="B34" s="4">
        <v>10700</v>
      </c>
      <c r="C34" s="20">
        <v>0.03</v>
      </c>
      <c r="D34" s="4">
        <v>9080</v>
      </c>
      <c r="E34" s="20">
        <v>0.04</v>
      </c>
      <c r="F34" s="4">
        <v>10460</v>
      </c>
      <c r="G34" s="25">
        <v>4395</v>
      </c>
      <c r="H34" s="4">
        <v>5760</v>
      </c>
      <c r="I34" s="25">
        <v>305</v>
      </c>
      <c r="J34" s="5">
        <v>0.42</v>
      </c>
      <c r="K34" s="20">
        <v>0.55000000000000004</v>
      </c>
      <c r="L34" s="20">
        <v>0.03</v>
      </c>
    </row>
    <row r="35" spans="1:12" x14ac:dyDescent="0.3">
      <c r="A35" s="16" t="s">
        <v>219</v>
      </c>
      <c r="B35" s="4">
        <v>9330</v>
      </c>
      <c r="C35" s="20">
        <v>0.03</v>
      </c>
      <c r="D35" s="4">
        <v>8215</v>
      </c>
      <c r="E35" s="20">
        <v>0.03</v>
      </c>
      <c r="F35" s="4">
        <v>10750</v>
      </c>
      <c r="G35" s="25">
        <v>4380</v>
      </c>
      <c r="H35" s="4">
        <v>6025</v>
      </c>
      <c r="I35" s="25">
        <v>345</v>
      </c>
      <c r="J35" s="5">
        <v>0.41</v>
      </c>
      <c r="K35" s="20">
        <v>0.56000000000000005</v>
      </c>
      <c r="L35" s="20">
        <v>0.03</v>
      </c>
    </row>
    <row r="36" spans="1:12" x14ac:dyDescent="0.3">
      <c r="A36" s="16" t="s">
        <v>220</v>
      </c>
      <c r="B36" s="4">
        <v>10200</v>
      </c>
      <c r="C36" s="20">
        <v>0.03</v>
      </c>
      <c r="D36" s="4">
        <v>8490</v>
      </c>
      <c r="E36" s="20">
        <v>0.03</v>
      </c>
      <c r="F36" s="4">
        <v>11215</v>
      </c>
      <c r="G36" s="25">
        <v>4560</v>
      </c>
      <c r="H36" s="4">
        <v>6290</v>
      </c>
      <c r="I36" s="25">
        <v>365</v>
      </c>
      <c r="J36" s="5">
        <v>0.41</v>
      </c>
      <c r="K36" s="20">
        <v>0.56000000000000005</v>
      </c>
      <c r="L36" s="20">
        <v>0.03</v>
      </c>
    </row>
    <row r="37" spans="1:12" x14ac:dyDescent="0.3">
      <c r="A37" s="16" t="s">
        <v>221</v>
      </c>
      <c r="B37" s="4">
        <v>11025</v>
      </c>
      <c r="C37" s="20">
        <v>0.04</v>
      </c>
      <c r="D37" s="4">
        <v>8540</v>
      </c>
      <c r="E37" s="20">
        <v>0.03</v>
      </c>
      <c r="F37" s="4">
        <v>10770</v>
      </c>
      <c r="G37" s="25">
        <v>4625</v>
      </c>
      <c r="H37" s="4">
        <v>5825</v>
      </c>
      <c r="I37" s="25">
        <v>320</v>
      </c>
      <c r="J37" s="5">
        <v>0.43</v>
      </c>
      <c r="K37" s="20">
        <v>0.54</v>
      </c>
      <c r="L37" s="20">
        <v>0.03</v>
      </c>
    </row>
    <row r="38" spans="1:12" x14ac:dyDescent="0.3">
      <c r="A38" s="16" t="s">
        <v>222</v>
      </c>
      <c r="B38" s="4">
        <v>10085</v>
      </c>
      <c r="C38" s="20">
        <v>0.03</v>
      </c>
      <c r="D38" s="4">
        <v>8265</v>
      </c>
      <c r="E38" s="20">
        <v>0.03</v>
      </c>
      <c r="F38" s="4">
        <v>10560</v>
      </c>
      <c r="G38" s="25">
        <v>4435</v>
      </c>
      <c r="H38" s="4">
        <v>5850</v>
      </c>
      <c r="I38" s="25">
        <v>275</v>
      </c>
      <c r="J38" s="5">
        <v>0.42</v>
      </c>
      <c r="K38" s="20">
        <v>0.55000000000000004</v>
      </c>
      <c r="L38" s="20">
        <v>0.03</v>
      </c>
    </row>
    <row r="39" spans="1:12" x14ac:dyDescent="0.3">
      <c r="A39" s="16" t="s">
        <v>223</v>
      </c>
      <c r="B39" s="4">
        <v>9985</v>
      </c>
      <c r="C39" s="20">
        <v>0.03</v>
      </c>
      <c r="D39" s="4">
        <v>8335</v>
      </c>
      <c r="E39" s="20">
        <v>0.03</v>
      </c>
      <c r="F39" s="4">
        <v>11935</v>
      </c>
      <c r="G39" s="25">
        <v>5095</v>
      </c>
      <c r="H39" s="4">
        <v>6545</v>
      </c>
      <c r="I39" s="25">
        <v>295</v>
      </c>
      <c r="J39" s="5">
        <v>0.43</v>
      </c>
      <c r="K39" s="20">
        <v>0.55000000000000004</v>
      </c>
      <c r="L39" s="20">
        <v>0.02</v>
      </c>
    </row>
    <row r="40" spans="1:12" x14ac:dyDescent="0.3">
      <c r="A40" s="16" t="s">
        <v>224</v>
      </c>
      <c r="B40" s="4">
        <v>9560</v>
      </c>
      <c r="C40" s="20">
        <v>0.03</v>
      </c>
      <c r="D40" s="4">
        <v>7630</v>
      </c>
      <c r="E40" s="20">
        <v>0.03</v>
      </c>
      <c r="F40" s="4">
        <v>12110</v>
      </c>
      <c r="G40" s="25">
        <v>5055</v>
      </c>
      <c r="H40" s="4">
        <v>6770</v>
      </c>
      <c r="I40" s="25">
        <v>285</v>
      </c>
      <c r="J40" s="5">
        <v>0.42</v>
      </c>
      <c r="K40" s="20">
        <v>0.56000000000000005</v>
      </c>
      <c r="L40" s="20">
        <v>0.02</v>
      </c>
    </row>
    <row r="41" spans="1:12" x14ac:dyDescent="0.3">
      <c r="A41" s="16" t="s">
        <v>225</v>
      </c>
      <c r="B41" s="4">
        <v>6975</v>
      </c>
      <c r="C41" s="20">
        <v>0.02</v>
      </c>
      <c r="D41" s="4">
        <v>6055</v>
      </c>
      <c r="E41" s="20">
        <v>0.02</v>
      </c>
      <c r="F41" s="4">
        <v>10105</v>
      </c>
      <c r="G41" s="25">
        <v>4380</v>
      </c>
      <c r="H41" s="4">
        <v>5555</v>
      </c>
      <c r="I41" s="25">
        <v>170</v>
      </c>
      <c r="J41" s="5">
        <v>0.43</v>
      </c>
      <c r="K41" s="20">
        <v>0.55000000000000004</v>
      </c>
      <c r="L41" s="20">
        <v>0.02</v>
      </c>
    </row>
    <row r="42" spans="1:12" x14ac:dyDescent="0.3">
      <c r="A42" s="16" t="s">
        <v>226</v>
      </c>
      <c r="B42" s="4">
        <v>10395</v>
      </c>
      <c r="C42" s="20">
        <v>0.03</v>
      </c>
      <c r="D42" s="4">
        <v>7275</v>
      </c>
      <c r="E42" s="20">
        <v>0.03</v>
      </c>
      <c r="F42" s="4">
        <v>10640</v>
      </c>
      <c r="G42" s="25">
        <v>4115</v>
      </c>
      <c r="H42" s="4">
        <v>6285</v>
      </c>
      <c r="I42" s="25">
        <v>240</v>
      </c>
      <c r="J42" s="5">
        <v>0.39</v>
      </c>
      <c r="K42" s="20">
        <v>0.59</v>
      </c>
      <c r="L42" s="20">
        <v>0.02</v>
      </c>
    </row>
    <row r="43" spans="1:12" x14ac:dyDescent="0.3">
      <c r="A43" s="15" t="s">
        <v>227</v>
      </c>
      <c r="B43" s="33">
        <v>520</v>
      </c>
      <c r="C43" s="19">
        <v>0</v>
      </c>
      <c r="D43" s="33">
        <v>195</v>
      </c>
      <c r="E43" s="19">
        <v>0</v>
      </c>
      <c r="F43" s="33">
        <v>20</v>
      </c>
      <c r="G43" s="24">
        <v>5</v>
      </c>
      <c r="H43" s="33" t="s">
        <v>231</v>
      </c>
      <c r="I43" s="24">
        <v>10</v>
      </c>
      <c r="J43" s="34" t="s">
        <v>231</v>
      </c>
      <c r="K43" s="19" t="s">
        <v>231</v>
      </c>
      <c r="L43" s="19">
        <v>0.61</v>
      </c>
    </row>
    <row r="44" spans="1:12" x14ac:dyDescent="0.3">
      <c r="A44" s="17" t="s">
        <v>228</v>
      </c>
      <c r="B44" s="6">
        <v>87155</v>
      </c>
      <c r="C44" s="21">
        <v>0.28000000000000003</v>
      </c>
      <c r="D44" s="6">
        <v>68565</v>
      </c>
      <c r="E44" s="21">
        <v>0.27</v>
      </c>
      <c r="F44" s="6">
        <v>35955</v>
      </c>
      <c r="G44" s="26">
        <v>20455</v>
      </c>
      <c r="H44" s="6">
        <v>12305</v>
      </c>
      <c r="I44" s="26">
        <v>3195</v>
      </c>
      <c r="J44" s="7">
        <v>0.56999999999999995</v>
      </c>
      <c r="K44" s="21">
        <v>0.34</v>
      </c>
      <c r="L44" s="21">
        <v>0.09</v>
      </c>
    </row>
    <row r="45" spans="1:12" x14ac:dyDescent="0.3">
      <c r="A45" s="17" t="s">
        <v>229</v>
      </c>
      <c r="B45" s="6">
        <v>122405</v>
      </c>
      <c r="C45" s="21">
        <v>0.39</v>
      </c>
      <c r="D45" s="6">
        <v>102940</v>
      </c>
      <c r="E45" s="21">
        <v>0.41</v>
      </c>
      <c r="F45" s="6">
        <v>138880</v>
      </c>
      <c r="G45" s="26">
        <v>70490</v>
      </c>
      <c r="H45" s="6">
        <v>62725</v>
      </c>
      <c r="I45" s="26">
        <v>5670</v>
      </c>
      <c r="J45" s="7">
        <v>0.51</v>
      </c>
      <c r="K45" s="21">
        <v>0.45</v>
      </c>
      <c r="L45" s="21">
        <v>0.04</v>
      </c>
    </row>
    <row r="46" spans="1:12" x14ac:dyDescent="0.3">
      <c r="A46" s="18" t="s">
        <v>230</v>
      </c>
      <c r="B46" s="35">
        <v>100075</v>
      </c>
      <c r="C46" s="22">
        <v>0.32</v>
      </c>
      <c r="D46" s="35">
        <v>81715</v>
      </c>
      <c r="E46" s="22">
        <v>0.32</v>
      </c>
      <c r="F46" s="35">
        <v>108270</v>
      </c>
      <c r="G46" s="27">
        <v>45205</v>
      </c>
      <c r="H46" s="35">
        <v>60180</v>
      </c>
      <c r="I46" s="27">
        <v>2885</v>
      </c>
      <c r="J46" s="36">
        <v>0.42</v>
      </c>
      <c r="K46" s="22">
        <v>0.56000000000000005</v>
      </c>
      <c r="L46" s="22">
        <v>0.03</v>
      </c>
    </row>
    <row r="47" spans="1:12" x14ac:dyDescent="0.3">
      <c r="A47" t="s">
        <v>22</v>
      </c>
      <c r="B47" t="s">
        <v>23</v>
      </c>
    </row>
    <row r="48" spans="1:12" x14ac:dyDescent="0.3">
      <c r="A48" t="s">
        <v>24</v>
      </c>
      <c r="B48" t="s">
        <v>25</v>
      </c>
    </row>
    <row r="49" spans="1:2" x14ac:dyDescent="0.3">
      <c r="A49" t="s">
        <v>26</v>
      </c>
      <c r="B49" t="s">
        <v>27</v>
      </c>
    </row>
    <row r="50" spans="1:2" x14ac:dyDescent="0.3">
      <c r="A50" t="s">
        <v>28</v>
      </c>
      <c r="B50" t="s">
        <v>29</v>
      </c>
    </row>
    <row r="51" spans="1:2" x14ac:dyDescent="0.3">
      <c r="A51" t="s">
        <v>30</v>
      </c>
      <c r="B51" t="s">
        <v>31</v>
      </c>
    </row>
    <row r="52" spans="1:2" x14ac:dyDescent="0.3">
      <c r="A52" t="s">
        <v>32</v>
      </c>
      <c r="B52" t="s">
        <v>33</v>
      </c>
    </row>
    <row r="53" spans="1:2" x14ac:dyDescent="0.3">
      <c r="A53" t="s">
        <v>34</v>
      </c>
      <c r="B53" t="s">
        <v>35</v>
      </c>
    </row>
    <row r="54" spans="1:2" x14ac:dyDescent="0.3">
      <c r="A54" t="s">
        <v>36</v>
      </c>
      <c r="B54" t="s">
        <v>37</v>
      </c>
    </row>
    <row r="55" spans="1:2" x14ac:dyDescent="0.3">
      <c r="A55" t="s">
        <v>38</v>
      </c>
      <c r="B55" t="s">
        <v>39</v>
      </c>
    </row>
    <row r="56" spans="1:2" x14ac:dyDescent="0.3">
      <c r="A56" t="s">
        <v>40</v>
      </c>
      <c r="B56" t="s">
        <v>41</v>
      </c>
    </row>
  </sheetData>
  <conditionalFormatting sqref="J1:L1048576">
    <cfRule type="dataBar" priority="1">
      <dataBar>
        <cfvo type="num" val="0"/>
        <cfvo type="num" val="1"/>
        <color theme="7" tint="0.59999389629810485"/>
      </dataBar>
      <extLst>
        <ext xmlns:x14="http://schemas.microsoft.com/office/spreadsheetml/2009/9/main" uri="{B025F937-C7B1-47D3-B67F-A62EFF666E3E}">
          <x14:id>{6A8F2C22-49FA-42E6-842D-ACDFB253D4EC}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A8F2C22-49FA-42E6-842D-ACDFB253D4EC}">
            <x14:dataBar minLength="0" maxLength="100" gradient="0">
              <x14:cfvo type="num">
                <xm:f>0</xm:f>
              </x14:cfvo>
              <x14:cfvo type="num">
                <xm:f>1</xm:f>
              </x14:cfvo>
              <x14:negativeFillColor rgb="FFFF0000"/>
              <x14:axisColor rgb="FF000000"/>
            </x14:dataBar>
          </x14:cfRule>
          <xm:sqref>J1:L1048576</xm:sqref>
        </x14:conditionalFormatting>
      </x14:conditionalFormatting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I118"/>
  <sheetViews>
    <sheetView showGridLines="0" zoomScale="70" zoomScaleNormal="70" workbookViewId="0"/>
  </sheetViews>
  <sheetFormatPr defaultColWidth="11.19921875" defaultRowHeight="15.6" x14ac:dyDescent="0.3"/>
  <cols>
    <col min="1" max="1" width="24.8984375" customWidth="1"/>
    <col min="2" max="9" width="20.69921875" customWidth="1"/>
  </cols>
  <sheetData>
    <row r="1" spans="1:9" ht="19.8" x14ac:dyDescent="0.4">
      <c r="A1" s="2" t="s">
        <v>547</v>
      </c>
    </row>
    <row r="2" spans="1:9" x14ac:dyDescent="0.3">
      <c r="A2" t="s">
        <v>175</v>
      </c>
    </row>
    <row r="3" spans="1:9" x14ac:dyDescent="0.3">
      <c r="A3" t="s">
        <v>176</v>
      </c>
    </row>
    <row r="4" spans="1:9" x14ac:dyDescent="0.3">
      <c r="A4" t="s">
        <v>470</v>
      </c>
    </row>
    <row r="5" spans="1:9" x14ac:dyDescent="0.3">
      <c r="A5" t="s">
        <v>178</v>
      </c>
    </row>
    <row r="6" spans="1:9" ht="31.2" x14ac:dyDescent="0.3">
      <c r="A6" s="23" t="s">
        <v>471</v>
      </c>
      <c r="B6" s="3" t="s">
        <v>179</v>
      </c>
      <c r="C6" s="23" t="s">
        <v>472</v>
      </c>
      <c r="D6" s="3" t="s">
        <v>473</v>
      </c>
      <c r="E6" s="23" t="s">
        <v>474</v>
      </c>
      <c r="F6" s="3" t="s">
        <v>475</v>
      </c>
      <c r="G6" s="23" t="s">
        <v>476</v>
      </c>
      <c r="H6" s="3" t="s">
        <v>477</v>
      </c>
      <c r="I6" s="23" t="s">
        <v>478</v>
      </c>
    </row>
    <row r="7" spans="1:9" x14ac:dyDescent="0.3">
      <c r="A7" s="17" t="s">
        <v>191</v>
      </c>
      <c r="B7" s="8" t="s">
        <v>191</v>
      </c>
      <c r="C7" s="24">
        <v>20535</v>
      </c>
      <c r="D7" s="6">
        <v>1650</v>
      </c>
      <c r="E7" s="24">
        <v>3525</v>
      </c>
      <c r="F7" s="6">
        <v>15360</v>
      </c>
      <c r="G7" s="19">
        <v>0.08</v>
      </c>
      <c r="H7" s="7">
        <v>0.17</v>
      </c>
      <c r="I7" s="19">
        <v>0.75</v>
      </c>
    </row>
    <row r="8" spans="1:9" x14ac:dyDescent="0.3">
      <c r="A8" s="83" t="s">
        <v>191</v>
      </c>
      <c r="B8" s="74" t="s">
        <v>197</v>
      </c>
      <c r="C8" s="84" t="s">
        <v>231</v>
      </c>
      <c r="D8" s="75">
        <v>0</v>
      </c>
      <c r="E8" s="84" t="s">
        <v>231</v>
      </c>
      <c r="F8" s="75">
        <v>0</v>
      </c>
      <c r="G8" s="85">
        <v>0</v>
      </c>
      <c r="H8" s="76" t="s">
        <v>231</v>
      </c>
      <c r="I8" s="85">
        <v>0</v>
      </c>
    </row>
    <row r="9" spans="1:9" x14ac:dyDescent="0.3">
      <c r="A9" s="65" t="s">
        <v>191</v>
      </c>
      <c r="B9" s="77" t="s">
        <v>198</v>
      </c>
      <c r="C9" s="66" t="s">
        <v>231</v>
      </c>
      <c r="D9" s="78">
        <v>0</v>
      </c>
      <c r="E9" s="66" t="s">
        <v>231</v>
      </c>
      <c r="F9" s="78" t="s">
        <v>231</v>
      </c>
      <c r="G9" s="86">
        <v>0</v>
      </c>
      <c r="H9" s="79" t="s">
        <v>231</v>
      </c>
      <c r="I9" s="86" t="s">
        <v>231</v>
      </c>
    </row>
    <row r="10" spans="1:9" x14ac:dyDescent="0.3">
      <c r="A10" s="65" t="s">
        <v>191</v>
      </c>
      <c r="B10" s="77" t="s">
        <v>199</v>
      </c>
      <c r="C10" s="66" t="s">
        <v>231</v>
      </c>
      <c r="D10" s="78">
        <v>0</v>
      </c>
      <c r="E10" s="66">
        <v>0</v>
      </c>
      <c r="F10" s="78" t="s">
        <v>231</v>
      </c>
      <c r="G10" s="86">
        <v>0</v>
      </c>
      <c r="H10" s="79">
        <v>0</v>
      </c>
      <c r="I10" s="86" t="s">
        <v>231</v>
      </c>
    </row>
    <row r="11" spans="1:9" x14ac:dyDescent="0.3">
      <c r="A11" s="65" t="s">
        <v>191</v>
      </c>
      <c r="B11" s="77" t="s">
        <v>200</v>
      </c>
      <c r="C11" s="66" t="s">
        <v>231</v>
      </c>
      <c r="D11" s="78">
        <v>0</v>
      </c>
      <c r="E11" s="66" t="s">
        <v>231</v>
      </c>
      <c r="F11" s="78">
        <v>0</v>
      </c>
      <c r="G11" s="86">
        <v>0</v>
      </c>
      <c r="H11" s="79" t="s">
        <v>231</v>
      </c>
      <c r="I11" s="86">
        <v>0</v>
      </c>
    </row>
    <row r="12" spans="1:9" x14ac:dyDescent="0.3">
      <c r="A12" s="65" t="s">
        <v>191</v>
      </c>
      <c r="B12" s="77" t="s">
        <v>201</v>
      </c>
      <c r="C12" s="66">
        <v>5</v>
      </c>
      <c r="D12" s="78">
        <v>0</v>
      </c>
      <c r="E12" s="66" t="s">
        <v>231</v>
      </c>
      <c r="F12" s="78">
        <v>5</v>
      </c>
      <c r="G12" s="86">
        <v>0</v>
      </c>
      <c r="H12" s="79" t="s">
        <v>231</v>
      </c>
      <c r="I12" s="86" t="s">
        <v>231</v>
      </c>
    </row>
    <row r="13" spans="1:9" x14ac:dyDescent="0.3">
      <c r="A13" s="65" t="s">
        <v>191</v>
      </c>
      <c r="B13" s="77" t="s">
        <v>202</v>
      </c>
      <c r="C13" s="66">
        <v>40</v>
      </c>
      <c r="D13" s="78" t="s">
        <v>231</v>
      </c>
      <c r="E13" s="66">
        <v>15</v>
      </c>
      <c r="F13" s="78">
        <v>20</v>
      </c>
      <c r="G13" s="86" t="s">
        <v>231</v>
      </c>
      <c r="H13" s="79" t="s">
        <v>231</v>
      </c>
      <c r="I13" s="86">
        <v>0.56000000000000005</v>
      </c>
    </row>
    <row r="14" spans="1:9" x14ac:dyDescent="0.3">
      <c r="A14" s="65" t="s">
        <v>191</v>
      </c>
      <c r="B14" s="77" t="s">
        <v>203</v>
      </c>
      <c r="C14" s="66">
        <v>30</v>
      </c>
      <c r="D14" s="78" t="s">
        <v>231</v>
      </c>
      <c r="E14" s="66">
        <v>15</v>
      </c>
      <c r="F14" s="78">
        <v>15</v>
      </c>
      <c r="G14" s="86" t="s">
        <v>231</v>
      </c>
      <c r="H14" s="79" t="s">
        <v>231</v>
      </c>
      <c r="I14" s="86">
        <v>0.48</v>
      </c>
    </row>
    <row r="15" spans="1:9" x14ac:dyDescent="0.3">
      <c r="A15" s="65" t="s">
        <v>191</v>
      </c>
      <c r="B15" s="77" t="s">
        <v>204</v>
      </c>
      <c r="C15" s="66">
        <v>25</v>
      </c>
      <c r="D15" s="78" t="s">
        <v>231</v>
      </c>
      <c r="E15" s="66">
        <v>10</v>
      </c>
      <c r="F15" s="78">
        <v>15</v>
      </c>
      <c r="G15" s="86" t="s">
        <v>231</v>
      </c>
      <c r="H15" s="79" t="s">
        <v>231</v>
      </c>
      <c r="I15" s="86">
        <v>0.52</v>
      </c>
    </row>
    <row r="16" spans="1:9" x14ac:dyDescent="0.3">
      <c r="A16" s="65" t="s">
        <v>191</v>
      </c>
      <c r="B16" s="77" t="s">
        <v>205</v>
      </c>
      <c r="C16" s="66">
        <v>10</v>
      </c>
      <c r="D16" s="78">
        <v>0</v>
      </c>
      <c r="E16" s="66">
        <v>5</v>
      </c>
      <c r="F16" s="78">
        <v>5</v>
      </c>
      <c r="G16" s="86">
        <v>0</v>
      </c>
      <c r="H16" s="79">
        <v>0.55000000000000004</v>
      </c>
      <c r="I16" s="86">
        <v>0.45</v>
      </c>
    </row>
    <row r="17" spans="1:9" x14ac:dyDescent="0.3">
      <c r="A17" s="65" t="s">
        <v>191</v>
      </c>
      <c r="B17" s="77" t="s">
        <v>206</v>
      </c>
      <c r="C17" s="66">
        <v>20</v>
      </c>
      <c r="D17" s="78">
        <v>0</v>
      </c>
      <c r="E17" s="66">
        <v>10</v>
      </c>
      <c r="F17" s="78">
        <v>15</v>
      </c>
      <c r="G17" s="86">
        <v>0</v>
      </c>
      <c r="H17" s="79">
        <v>0.38</v>
      </c>
      <c r="I17" s="86">
        <v>0.62</v>
      </c>
    </row>
    <row r="18" spans="1:9" x14ac:dyDescent="0.3">
      <c r="A18" s="65" t="s">
        <v>191</v>
      </c>
      <c r="B18" s="77" t="s">
        <v>207</v>
      </c>
      <c r="C18" s="66">
        <v>40</v>
      </c>
      <c r="D18" s="78" t="s">
        <v>231</v>
      </c>
      <c r="E18" s="66">
        <v>20</v>
      </c>
      <c r="F18" s="78">
        <v>15</v>
      </c>
      <c r="G18" s="86" t="s">
        <v>231</v>
      </c>
      <c r="H18" s="79">
        <v>0.51</v>
      </c>
      <c r="I18" s="86" t="s">
        <v>231</v>
      </c>
    </row>
    <row r="19" spans="1:9" x14ac:dyDescent="0.3">
      <c r="A19" s="65" t="s">
        <v>191</v>
      </c>
      <c r="B19" s="77" t="s">
        <v>208</v>
      </c>
      <c r="C19" s="66">
        <v>40</v>
      </c>
      <c r="D19" s="78">
        <v>5</v>
      </c>
      <c r="E19" s="66">
        <v>15</v>
      </c>
      <c r="F19" s="78">
        <v>20</v>
      </c>
      <c r="G19" s="86">
        <v>0.13</v>
      </c>
      <c r="H19" s="79">
        <v>0.37</v>
      </c>
      <c r="I19" s="86">
        <v>0.5</v>
      </c>
    </row>
    <row r="20" spans="1:9" x14ac:dyDescent="0.3">
      <c r="A20" s="65" t="s">
        <v>191</v>
      </c>
      <c r="B20" s="77" t="s">
        <v>209</v>
      </c>
      <c r="C20" s="66">
        <v>40</v>
      </c>
      <c r="D20" s="78">
        <v>5</v>
      </c>
      <c r="E20" s="66">
        <v>10</v>
      </c>
      <c r="F20" s="78">
        <v>25</v>
      </c>
      <c r="G20" s="86">
        <v>0.08</v>
      </c>
      <c r="H20" s="79">
        <v>0.25</v>
      </c>
      <c r="I20" s="86">
        <v>0.68</v>
      </c>
    </row>
    <row r="21" spans="1:9" x14ac:dyDescent="0.3">
      <c r="A21" s="65" t="s">
        <v>191</v>
      </c>
      <c r="B21" s="77" t="s">
        <v>210</v>
      </c>
      <c r="C21" s="66">
        <v>40</v>
      </c>
      <c r="D21" s="78" t="s">
        <v>231</v>
      </c>
      <c r="E21" s="66">
        <v>10</v>
      </c>
      <c r="F21" s="78">
        <v>30</v>
      </c>
      <c r="G21" s="86" t="s">
        <v>231</v>
      </c>
      <c r="H21" s="79" t="s">
        <v>231</v>
      </c>
      <c r="I21" s="86">
        <v>0.69</v>
      </c>
    </row>
    <row r="22" spans="1:9" x14ac:dyDescent="0.3">
      <c r="A22" s="65" t="s">
        <v>191</v>
      </c>
      <c r="B22" s="77" t="s">
        <v>211</v>
      </c>
      <c r="C22" s="66">
        <v>65</v>
      </c>
      <c r="D22" s="78" t="s">
        <v>231</v>
      </c>
      <c r="E22" s="66">
        <v>15</v>
      </c>
      <c r="F22" s="78">
        <v>50</v>
      </c>
      <c r="G22" s="86" t="s">
        <v>231</v>
      </c>
      <c r="H22" s="79" t="s">
        <v>231</v>
      </c>
      <c r="I22" s="86">
        <v>0.73</v>
      </c>
    </row>
    <row r="23" spans="1:9" x14ac:dyDescent="0.3">
      <c r="A23" s="65" t="s">
        <v>191</v>
      </c>
      <c r="B23" s="77" t="s">
        <v>212</v>
      </c>
      <c r="C23" s="66">
        <v>165</v>
      </c>
      <c r="D23" s="78">
        <v>10</v>
      </c>
      <c r="E23" s="66">
        <v>35</v>
      </c>
      <c r="F23" s="78">
        <v>120</v>
      </c>
      <c r="G23" s="86">
        <v>0.06</v>
      </c>
      <c r="H23" s="79">
        <v>0.2</v>
      </c>
      <c r="I23" s="86">
        <v>0.74</v>
      </c>
    </row>
    <row r="24" spans="1:9" x14ac:dyDescent="0.3">
      <c r="A24" s="65" t="s">
        <v>191</v>
      </c>
      <c r="B24" s="77" t="s">
        <v>213</v>
      </c>
      <c r="C24" s="66">
        <v>90</v>
      </c>
      <c r="D24" s="78">
        <v>5</v>
      </c>
      <c r="E24" s="66">
        <v>25</v>
      </c>
      <c r="F24" s="78">
        <v>65</v>
      </c>
      <c r="G24" s="86">
        <v>0.04</v>
      </c>
      <c r="H24" s="79">
        <v>0.26</v>
      </c>
      <c r="I24" s="86">
        <v>0.69</v>
      </c>
    </row>
    <row r="25" spans="1:9" x14ac:dyDescent="0.3">
      <c r="A25" s="65" t="s">
        <v>191</v>
      </c>
      <c r="B25" s="77" t="s">
        <v>214</v>
      </c>
      <c r="C25" s="66">
        <v>215</v>
      </c>
      <c r="D25" s="78">
        <v>5</v>
      </c>
      <c r="E25" s="66">
        <v>50</v>
      </c>
      <c r="F25" s="78">
        <v>155</v>
      </c>
      <c r="G25" s="86">
        <v>0.03</v>
      </c>
      <c r="H25" s="79">
        <v>0.23</v>
      </c>
      <c r="I25" s="86">
        <v>0.73</v>
      </c>
    </row>
    <row r="26" spans="1:9" x14ac:dyDescent="0.3">
      <c r="A26" s="65" t="s">
        <v>191</v>
      </c>
      <c r="B26" s="77" t="s">
        <v>215</v>
      </c>
      <c r="C26" s="66">
        <v>425</v>
      </c>
      <c r="D26" s="78">
        <v>20</v>
      </c>
      <c r="E26" s="66">
        <v>95</v>
      </c>
      <c r="F26" s="78">
        <v>310</v>
      </c>
      <c r="G26" s="86">
        <v>0.04</v>
      </c>
      <c r="H26" s="79">
        <v>0.23</v>
      </c>
      <c r="I26" s="86">
        <v>0.73</v>
      </c>
    </row>
    <row r="27" spans="1:9" x14ac:dyDescent="0.3">
      <c r="A27" s="65" t="s">
        <v>191</v>
      </c>
      <c r="B27" s="77" t="s">
        <v>216</v>
      </c>
      <c r="C27" s="66">
        <v>425</v>
      </c>
      <c r="D27" s="78">
        <v>35</v>
      </c>
      <c r="E27" s="66">
        <v>105</v>
      </c>
      <c r="F27" s="78">
        <v>280</v>
      </c>
      <c r="G27" s="86">
        <v>0.09</v>
      </c>
      <c r="H27" s="79">
        <v>0.25</v>
      </c>
      <c r="I27" s="86">
        <v>0.67</v>
      </c>
    </row>
    <row r="28" spans="1:9" x14ac:dyDescent="0.3">
      <c r="A28" s="65" t="s">
        <v>191</v>
      </c>
      <c r="B28" s="77" t="s">
        <v>217</v>
      </c>
      <c r="C28" s="66">
        <v>570</v>
      </c>
      <c r="D28" s="78">
        <v>35</v>
      </c>
      <c r="E28" s="66">
        <v>155</v>
      </c>
      <c r="F28" s="78">
        <v>385</v>
      </c>
      <c r="G28" s="86">
        <v>0.06</v>
      </c>
      <c r="H28" s="79">
        <v>0.27</v>
      </c>
      <c r="I28" s="86">
        <v>0.67</v>
      </c>
    </row>
    <row r="29" spans="1:9" x14ac:dyDescent="0.3">
      <c r="A29" s="65" t="s">
        <v>191</v>
      </c>
      <c r="B29" s="77" t="s">
        <v>218</v>
      </c>
      <c r="C29" s="66">
        <v>570</v>
      </c>
      <c r="D29" s="78">
        <v>40</v>
      </c>
      <c r="E29" s="66">
        <v>140</v>
      </c>
      <c r="F29" s="78">
        <v>390</v>
      </c>
      <c r="G29" s="86">
        <v>7.0000000000000007E-2</v>
      </c>
      <c r="H29" s="79">
        <v>0.24</v>
      </c>
      <c r="I29" s="86">
        <v>0.68</v>
      </c>
    </row>
    <row r="30" spans="1:9" x14ac:dyDescent="0.3">
      <c r="A30" s="65" t="s">
        <v>191</v>
      </c>
      <c r="B30" s="77" t="s">
        <v>219</v>
      </c>
      <c r="C30" s="66">
        <v>1270</v>
      </c>
      <c r="D30" s="78">
        <v>95</v>
      </c>
      <c r="E30" s="66">
        <v>310</v>
      </c>
      <c r="F30" s="78">
        <v>865</v>
      </c>
      <c r="G30" s="86">
        <v>7.0000000000000007E-2</v>
      </c>
      <c r="H30" s="79">
        <v>0.25</v>
      </c>
      <c r="I30" s="86">
        <v>0.68</v>
      </c>
    </row>
    <row r="31" spans="1:9" x14ac:dyDescent="0.3">
      <c r="A31" s="65" t="s">
        <v>191</v>
      </c>
      <c r="B31" s="77" t="s">
        <v>220</v>
      </c>
      <c r="C31" s="66">
        <v>1795</v>
      </c>
      <c r="D31" s="78">
        <v>110</v>
      </c>
      <c r="E31" s="66">
        <v>435</v>
      </c>
      <c r="F31" s="78">
        <v>1250</v>
      </c>
      <c r="G31" s="86">
        <v>0.06</v>
      </c>
      <c r="H31" s="79">
        <v>0.24</v>
      </c>
      <c r="I31" s="86">
        <v>0.7</v>
      </c>
    </row>
    <row r="32" spans="1:9" x14ac:dyDescent="0.3">
      <c r="A32" s="65" t="s">
        <v>191</v>
      </c>
      <c r="B32" s="77" t="s">
        <v>221</v>
      </c>
      <c r="C32" s="66">
        <v>2205</v>
      </c>
      <c r="D32" s="78">
        <v>155</v>
      </c>
      <c r="E32" s="66">
        <v>450</v>
      </c>
      <c r="F32" s="78">
        <v>1600</v>
      </c>
      <c r="G32" s="86">
        <v>7.0000000000000007E-2</v>
      </c>
      <c r="H32" s="79">
        <v>0.2</v>
      </c>
      <c r="I32" s="86">
        <v>0.73</v>
      </c>
    </row>
    <row r="33" spans="1:9" x14ac:dyDescent="0.3">
      <c r="A33" s="65" t="s">
        <v>191</v>
      </c>
      <c r="B33" s="77" t="s">
        <v>222</v>
      </c>
      <c r="C33" s="66">
        <v>1630</v>
      </c>
      <c r="D33" s="78">
        <v>130</v>
      </c>
      <c r="E33" s="66">
        <v>320</v>
      </c>
      <c r="F33" s="78">
        <v>1180</v>
      </c>
      <c r="G33" s="86">
        <v>0.08</v>
      </c>
      <c r="H33" s="79">
        <v>0.2</v>
      </c>
      <c r="I33" s="86">
        <v>0.72</v>
      </c>
    </row>
    <row r="34" spans="1:9" x14ac:dyDescent="0.3">
      <c r="A34" s="65" t="s">
        <v>191</v>
      </c>
      <c r="B34" s="77" t="s">
        <v>223</v>
      </c>
      <c r="C34" s="66">
        <v>2155</v>
      </c>
      <c r="D34" s="78">
        <v>185</v>
      </c>
      <c r="E34" s="66">
        <v>345</v>
      </c>
      <c r="F34" s="78">
        <v>1625</v>
      </c>
      <c r="G34" s="86">
        <v>0.09</v>
      </c>
      <c r="H34" s="79">
        <v>0.16</v>
      </c>
      <c r="I34" s="86">
        <v>0.75</v>
      </c>
    </row>
    <row r="35" spans="1:9" x14ac:dyDescent="0.3">
      <c r="A35" s="65" t="s">
        <v>191</v>
      </c>
      <c r="B35" s="77" t="s">
        <v>224</v>
      </c>
      <c r="C35" s="66">
        <v>2810</v>
      </c>
      <c r="D35" s="78">
        <v>280</v>
      </c>
      <c r="E35" s="66">
        <v>325</v>
      </c>
      <c r="F35" s="78">
        <v>2205</v>
      </c>
      <c r="G35" s="86">
        <v>0.1</v>
      </c>
      <c r="H35" s="79">
        <v>0.12</v>
      </c>
      <c r="I35" s="86">
        <v>0.78</v>
      </c>
    </row>
    <row r="36" spans="1:9" x14ac:dyDescent="0.3">
      <c r="A36" s="65" t="s">
        <v>191</v>
      </c>
      <c r="B36" s="77" t="s">
        <v>225</v>
      </c>
      <c r="C36" s="66">
        <v>2770</v>
      </c>
      <c r="D36" s="78">
        <v>260</v>
      </c>
      <c r="E36" s="66">
        <v>295</v>
      </c>
      <c r="F36" s="78">
        <v>2215</v>
      </c>
      <c r="G36" s="86">
        <v>0.09</v>
      </c>
      <c r="H36" s="79">
        <v>0.11</v>
      </c>
      <c r="I36" s="86">
        <v>0.8</v>
      </c>
    </row>
    <row r="37" spans="1:9" x14ac:dyDescent="0.3">
      <c r="A37" s="67" t="s">
        <v>191</v>
      </c>
      <c r="B37" s="80" t="s">
        <v>226</v>
      </c>
      <c r="C37" s="68">
        <v>3075</v>
      </c>
      <c r="D37" s="81">
        <v>265</v>
      </c>
      <c r="E37" s="68">
        <v>315</v>
      </c>
      <c r="F37" s="81">
        <v>2495</v>
      </c>
      <c r="G37" s="87">
        <v>0.09</v>
      </c>
      <c r="H37" s="82">
        <v>0.1</v>
      </c>
      <c r="I37" s="87">
        <v>0.81</v>
      </c>
    </row>
    <row r="38" spans="1:9" x14ac:dyDescent="0.3">
      <c r="A38" s="28" t="s">
        <v>479</v>
      </c>
      <c r="B38" s="54" t="s">
        <v>191</v>
      </c>
      <c r="C38" s="31">
        <v>10760</v>
      </c>
      <c r="D38" s="29">
        <v>950</v>
      </c>
      <c r="E38" s="31">
        <v>625</v>
      </c>
      <c r="F38" s="29">
        <v>9185</v>
      </c>
      <c r="G38" s="30">
        <v>0.09</v>
      </c>
      <c r="H38" s="32">
        <v>0.06</v>
      </c>
      <c r="I38" s="30">
        <v>0.85</v>
      </c>
    </row>
    <row r="39" spans="1:9" x14ac:dyDescent="0.3">
      <c r="A39" s="16" t="s">
        <v>479</v>
      </c>
      <c r="B39" t="s">
        <v>197</v>
      </c>
      <c r="C39" s="25">
        <v>0</v>
      </c>
      <c r="D39" s="4">
        <v>0</v>
      </c>
      <c r="E39" s="25">
        <v>0</v>
      </c>
      <c r="F39" s="4">
        <v>0</v>
      </c>
      <c r="G39" s="20">
        <v>0</v>
      </c>
      <c r="H39" s="5">
        <v>0</v>
      </c>
      <c r="I39" s="20">
        <v>0</v>
      </c>
    </row>
    <row r="40" spans="1:9" x14ac:dyDescent="0.3">
      <c r="A40" s="16" t="s">
        <v>479</v>
      </c>
      <c r="B40" t="s">
        <v>198</v>
      </c>
      <c r="C40" s="25">
        <v>0</v>
      </c>
      <c r="D40" s="4">
        <v>0</v>
      </c>
      <c r="E40" s="25">
        <v>0</v>
      </c>
      <c r="F40" s="4">
        <v>0</v>
      </c>
      <c r="G40" s="20">
        <v>0</v>
      </c>
      <c r="H40" s="5">
        <v>0</v>
      </c>
      <c r="I40" s="20">
        <v>0</v>
      </c>
    </row>
    <row r="41" spans="1:9" x14ac:dyDescent="0.3">
      <c r="A41" s="16" t="s">
        <v>479</v>
      </c>
      <c r="B41" t="s">
        <v>199</v>
      </c>
      <c r="C41" s="25">
        <v>0</v>
      </c>
      <c r="D41" s="4">
        <v>0</v>
      </c>
      <c r="E41" s="25">
        <v>0</v>
      </c>
      <c r="F41" s="4">
        <v>0</v>
      </c>
      <c r="G41" s="20">
        <v>0</v>
      </c>
      <c r="H41" s="5">
        <v>0</v>
      </c>
      <c r="I41" s="20">
        <v>0</v>
      </c>
    </row>
    <row r="42" spans="1:9" x14ac:dyDescent="0.3">
      <c r="A42" s="16" t="s">
        <v>479</v>
      </c>
      <c r="B42" t="s">
        <v>200</v>
      </c>
      <c r="C42" s="25">
        <v>0</v>
      </c>
      <c r="D42" s="4">
        <v>0</v>
      </c>
      <c r="E42" s="25">
        <v>0</v>
      </c>
      <c r="F42" s="4">
        <v>0</v>
      </c>
      <c r="G42" s="20">
        <v>0</v>
      </c>
      <c r="H42" s="5">
        <v>0</v>
      </c>
      <c r="I42" s="20">
        <v>0</v>
      </c>
    </row>
    <row r="43" spans="1:9" x14ac:dyDescent="0.3">
      <c r="A43" s="16" t="s">
        <v>479</v>
      </c>
      <c r="B43" t="s">
        <v>201</v>
      </c>
      <c r="C43" s="25">
        <v>0</v>
      </c>
      <c r="D43" s="4">
        <v>0</v>
      </c>
      <c r="E43" s="25">
        <v>0</v>
      </c>
      <c r="F43" s="4">
        <v>0</v>
      </c>
      <c r="G43" s="20">
        <v>0</v>
      </c>
      <c r="H43" s="5">
        <v>0</v>
      </c>
      <c r="I43" s="20">
        <v>0</v>
      </c>
    </row>
    <row r="44" spans="1:9" x14ac:dyDescent="0.3">
      <c r="A44" s="16" t="s">
        <v>479</v>
      </c>
      <c r="B44" t="s">
        <v>202</v>
      </c>
      <c r="C44" s="25">
        <v>0</v>
      </c>
      <c r="D44" s="4">
        <v>0</v>
      </c>
      <c r="E44" s="25">
        <v>0</v>
      </c>
      <c r="F44" s="4">
        <v>0</v>
      </c>
      <c r="G44" s="20">
        <v>0</v>
      </c>
      <c r="H44" s="5">
        <v>0</v>
      </c>
      <c r="I44" s="20">
        <v>0</v>
      </c>
    </row>
    <row r="45" spans="1:9" x14ac:dyDescent="0.3">
      <c r="A45" s="16" t="s">
        <v>479</v>
      </c>
      <c r="B45" t="s">
        <v>203</v>
      </c>
      <c r="C45" s="25" t="s">
        <v>231</v>
      </c>
      <c r="D45" s="4">
        <v>0</v>
      </c>
      <c r="E45" s="25">
        <v>0</v>
      </c>
      <c r="F45" s="4" t="s">
        <v>231</v>
      </c>
      <c r="G45" s="20">
        <v>0</v>
      </c>
      <c r="H45" s="5">
        <v>0</v>
      </c>
      <c r="I45" s="20" t="s">
        <v>231</v>
      </c>
    </row>
    <row r="46" spans="1:9" x14ac:dyDescent="0.3">
      <c r="A46" s="16" t="s">
        <v>479</v>
      </c>
      <c r="B46" t="s">
        <v>204</v>
      </c>
      <c r="C46" s="25">
        <v>0</v>
      </c>
      <c r="D46" s="4">
        <v>0</v>
      </c>
      <c r="E46" s="25">
        <v>0</v>
      </c>
      <c r="F46" s="4">
        <v>0</v>
      </c>
      <c r="G46" s="20" t="s">
        <v>350</v>
      </c>
      <c r="H46" s="5" t="s">
        <v>350</v>
      </c>
      <c r="I46" s="20" t="s">
        <v>350</v>
      </c>
    </row>
    <row r="47" spans="1:9" x14ac:dyDescent="0.3">
      <c r="A47" s="16" t="s">
        <v>479</v>
      </c>
      <c r="B47" t="s">
        <v>205</v>
      </c>
      <c r="C47" s="25" t="s">
        <v>231</v>
      </c>
      <c r="D47" s="4">
        <v>0</v>
      </c>
      <c r="E47" s="25">
        <v>0</v>
      </c>
      <c r="F47" s="4" t="s">
        <v>231</v>
      </c>
      <c r="G47" s="20">
        <v>0</v>
      </c>
      <c r="H47" s="5">
        <v>0</v>
      </c>
      <c r="I47" s="20" t="s">
        <v>231</v>
      </c>
    </row>
    <row r="48" spans="1:9" x14ac:dyDescent="0.3">
      <c r="A48" s="16" t="s">
        <v>479</v>
      </c>
      <c r="B48" t="s">
        <v>206</v>
      </c>
      <c r="C48" s="25">
        <v>0</v>
      </c>
      <c r="D48" s="4">
        <v>0</v>
      </c>
      <c r="E48" s="25">
        <v>0</v>
      </c>
      <c r="F48" s="4">
        <v>0</v>
      </c>
      <c r="G48" s="20" t="s">
        <v>350</v>
      </c>
      <c r="H48" s="5" t="s">
        <v>350</v>
      </c>
      <c r="I48" s="20" t="s">
        <v>350</v>
      </c>
    </row>
    <row r="49" spans="1:9" x14ac:dyDescent="0.3">
      <c r="A49" s="16" t="s">
        <v>479</v>
      </c>
      <c r="B49" t="s">
        <v>207</v>
      </c>
      <c r="C49" s="25">
        <v>5</v>
      </c>
      <c r="D49" s="4">
        <v>0</v>
      </c>
      <c r="E49" s="25" t="s">
        <v>231</v>
      </c>
      <c r="F49" s="4">
        <v>5</v>
      </c>
      <c r="G49" s="20">
        <v>0</v>
      </c>
      <c r="H49" s="5" t="s">
        <v>231</v>
      </c>
      <c r="I49" s="20" t="s">
        <v>231</v>
      </c>
    </row>
    <row r="50" spans="1:9" x14ac:dyDescent="0.3">
      <c r="A50" s="16" t="s">
        <v>479</v>
      </c>
      <c r="B50" t="s">
        <v>208</v>
      </c>
      <c r="C50" s="25">
        <v>5</v>
      </c>
      <c r="D50" s="4">
        <v>0</v>
      </c>
      <c r="E50" s="25">
        <v>0</v>
      </c>
      <c r="F50" s="4">
        <v>5</v>
      </c>
      <c r="G50" s="20">
        <v>0</v>
      </c>
      <c r="H50" s="5">
        <v>0</v>
      </c>
      <c r="I50" s="20">
        <v>1</v>
      </c>
    </row>
    <row r="51" spans="1:9" x14ac:dyDescent="0.3">
      <c r="A51" s="16" t="s">
        <v>479</v>
      </c>
      <c r="B51" t="s">
        <v>209</v>
      </c>
      <c r="C51" s="25">
        <v>5</v>
      </c>
      <c r="D51" s="4">
        <v>0</v>
      </c>
      <c r="E51" s="25">
        <v>0</v>
      </c>
      <c r="F51" s="4">
        <v>5</v>
      </c>
      <c r="G51" s="20">
        <v>0</v>
      </c>
      <c r="H51" s="5">
        <v>0</v>
      </c>
      <c r="I51" s="20">
        <v>1</v>
      </c>
    </row>
    <row r="52" spans="1:9" x14ac:dyDescent="0.3">
      <c r="A52" s="16" t="s">
        <v>479</v>
      </c>
      <c r="B52" t="s">
        <v>210</v>
      </c>
      <c r="C52" s="25">
        <v>15</v>
      </c>
      <c r="D52" s="4">
        <v>0</v>
      </c>
      <c r="E52" s="25" t="s">
        <v>231</v>
      </c>
      <c r="F52" s="4">
        <v>15</v>
      </c>
      <c r="G52" s="20">
        <v>0</v>
      </c>
      <c r="H52" s="5" t="s">
        <v>231</v>
      </c>
      <c r="I52" s="20" t="s">
        <v>231</v>
      </c>
    </row>
    <row r="53" spans="1:9" x14ac:dyDescent="0.3">
      <c r="A53" s="16" t="s">
        <v>479</v>
      </c>
      <c r="B53" t="s">
        <v>211</v>
      </c>
      <c r="C53" s="25">
        <v>30</v>
      </c>
      <c r="D53" s="4">
        <v>0</v>
      </c>
      <c r="E53" s="25" t="s">
        <v>231</v>
      </c>
      <c r="F53" s="4">
        <v>30</v>
      </c>
      <c r="G53" s="20">
        <v>0</v>
      </c>
      <c r="H53" s="5" t="s">
        <v>231</v>
      </c>
      <c r="I53" s="20" t="s">
        <v>231</v>
      </c>
    </row>
    <row r="54" spans="1:9" x14ac:dyDescent="0.3">
      <c r="A54" s="16" t="s">
        <v>479</v>
      </c>
      <c r="B54" t="s">
        <v>212</v>
      </c>
      <c r="C54" s="25">
        <v>70</v>
      </c>
      <c r="D54" s="4">
        <v>5</v>
      </c>
      <c r="E54" s="25">
        <v>0</v>
      </c>
      <c r="F54" s="4">
        <v>65</v>
      </c>
      <c r="G54" s="20">
        <v>0.04</v>
      </c>
      <c r="H54" s="5">
        <v>0</v>
      </c>
      <c r="I54" s="20">
        <v>0.96</v>
      </c>
    </row>
    <row r="55" spans="1:9" x14ac:dyDescent="0.3">
      <c r="A55" s="16" t="s">
        <v>479</v>
      </c>
      <c r="B55" t="s">
        <v>213</v>
      </c>
      <c r="C55" s="25">
        <v>25</v>
      </c>
      <c r="D55" s="4" t="s">
        <v>231</v>
      </c>
      <c r="E55" s="25">
        <v>0</v>
      </c>
      <c r="F55" s="4">
        <v>25</v>
      </c>
      <c r="G55" s="20" t="s">
        <v>231</v>
      </c>
      <c r="H55" s="5">
        <v>0</v>
      </c>
      <c r="I55" s="20" t="s">
        <v>231</v>
      </c>
    </row>
    <row r="56" spans="1:9" x14ac:dyDescent="0.3">
      <c r="A56" s="16" t="s">
        <v>479</v>
      </c>
      <c r="B56" t="s">
        <v>214</v>
      </c>
      <c r="C56" s="25">
        <v>90</v>
      </c>
      <c r="D56" s="4">
        <v>5</v>
      </c>
      <c r="E56" s="25">
        <v>5</v>
      </c>
      <c r="F56" s="4">
        <v>85</v>
      </c>
      <c r="G56" s="20">
        <v>0.03</v>
      </c>
      <c r="H56" s="5">
        <v>0.04</v>
      </c>
      <c r="I56" s="20">
        <v>0.92</v>
      </c>
    </row>
    <row r="57" spans="1:9" x14ac:dyDescent="0.3">
      <c r="A57" s="16" t="s">
        <v>479</v>
      </c>
      <c r="B57" t="s">
        <v>215</v>
      </c>
      <c r="C57" s="25">
        <v>100</v>
      </c>
      <c r="D57" s="4">
        <v>10</v>
      </c>
      <c r="E57" s="25">
        <v>5</v>
      </c>
      <c r="F57" s="4">
        <v>85</v>
      </c>
      <c r="G57" s="20">
        <v>0.08</v>
      </c>
      <c r="H57" s="5">
        <v>0.06</v>
      </c>
      <c r="I57" s="20">
        <v>0.86</v>
      </c>
    </row>
    <row r="58" spans="1:9" x14ac:dyDescent="0.3">
      <c r="A58" s="16" t="s">
        <v>479</v>
      </c>
      <c r="B58" t="s">
        <v>216</v>
      </c>
      <c r="C58" s="25">
        <v>55</v>
      </c>
      <c r="D58" s="4">
        <v>10</v>
      </c>
      <c r="E58" s="25">
        <v>5</v>
      </c>
      <c r="F58" s="4">
        <v>40</v>
      </c>
      <c r="G58" s="20">
        <v>0.16</v>
      </c>
      <c r="H58" s="5">
        <v>0.11</v>
      </c>
      <c r="I58" s="20">
        <v>0.74</v>
      </c>
    </row>
    <row r="59" spans="1:9" x14ac:dyDescent="0.3">
      <c r="A59" s="16" t="s">
        <v>479</v>
      </c>
      <c r="B59" t="s">
        <v>217</v>
      </c>
      <c r="C59" s="25">
        <v>130</v>
      </c>
      <c r="D59" s="4">
        <v>15</v>
      </c>
      <c r="E59" s="25">
        <v>20</v>
      </c>
      <c r="F59" s="4">
        <v>95</v>
      </c>
      <c r="G59" s="20">
        <v>0.11</v>
      </c>
      <c r="H59" s="5">
        <v>0.16</v>
      </c>
      <c r="I59" s="20">
        <v>0.73</v>
      </c>
    </row>
    <row r="60" spans="1:9" x14ac:dyDescent="0.3">
      <c r="A60" s="16" t="s">
        <v>479</v>
      </c>
      <c r="B60" t="s">
        <v>218</v>
      </c>
      <c r="C60" s="25">
        <v>120</v>
      </c>
      <c r="D60" s="4">
        <v>15</v>
      </c>
      <c r="E60" s="25">
        <v>15</v>
      </c>
      <c r="F60" s="4">
        <v>90</v>
      </c>
      <c r="G60" s="20">
        <v>0.12</v>
      </c>
      <c r="H60" s="5">
        <v>0.13</v>
      </c>
      <c r="I60" s="20">
        <v>0.75</v>
      </c>
    </row>
    <row r="61" spans="1:9" x14ac:dyDescent="0.3">
      <c r="A61" s="16" t="s">
        <v>479</v>
      </c>
      <c r="B61" t="s">
        <v>219</v>
      </c>
      <c r="C61" s="25">
        <v>395</v>
      </c>
      <c r="D61" s="4">
        <v>25</v>
      </c>
      <c r="E61" s="25">
        <v>50</v>
      </c>
      <c r="F61" s="4">
        <v>320</v>
      </c>
      <c r="G61" s="20">
        <v>0.06</v>
      </c>
      <c r="H61" s="5">
        <v>0.12</v>
      </c>
      <c r="I61" s="20">
        <v>0.81</v>
      </c>
    </row>
    <row r="62" spans="1:9" x14ac:dyDescent="0.3">
      <c r="A62" s="16" t="s">
        <v>479</v>
      </c>
      <c r="B62" t="s">
        <v>220</v>
      </c>
      <c r="C62" s="25">
        <v>625</v>
      </c>
      <c r="D62" s="4">
        <v>40</v>
      </c>
      <c r="E62" s="25">
        <v>65</v>
      </c>
      <c r="F62" s="4">
        <v>515</v>
      </c>
      <c r="G62" s="20">
        <v>7.0000000000000007E-2</v>
      </c>
      <c r="H62" s="5">
        <v>0.11</v>
      </c>
      <c r="I62" s="20">
        <v>0.83</v>
      </c>
    </row>
    <row r="63" spans="1:9" x14ac:dyDescent="0.3">
      <c r="A63" s="16" t="s">
        <v>479</v>
      </c>
      <c r="B63" t="s">
        <v>221</v>
      </c>
      <c r="C63" s="25">
        <v>915</v>
      </c>
      <c r="D63" s="4">
        <v>65</v>
      </c>
      <c r="E63" s="25">
        <v>55</v>
      </c>
      <c r="F63" s="4">
        <v>795</v>
      </c>
      <c r="G63" s="20">
        <v>7.0000000000000007E-2</v>
      </c>
      <c r="H63" s="5">
        <v>0.06</v>
      </c>
      <c r="I63" s="20">
        <v>0.87</v>
      </c>
    </row>
    <row r="64" spans="1:9" x14ac:dyDescent="0.3">
      <c r="A64" s="16" t="s">
        <v>479</v>
      </c>
      <c r="B64" t="s">
        <v>222</v>
      </c>
      <c r="C64" s="25">
        <v>715</v>
      </c>
      <c r="D64" s="4">
        <v>65</v>
      </c>
      <c r="E64" s="25">
        <v>35</v>
      </c>
      <c r="F64" s="4">
        <v>610</v>
      </c>
      <c r="G64" s="20">
        <v>0.09</v>
      </c>
      <c r="H64" s="5">
        <v>0.05</v>
      </c>
      <c r="I64" s="20">
        <v>0.86</v>
      </c>
    </row>
    <row r="65" spans="1:9" x14ac:dyDescent="0.3">
      <c r="A65" s="16" t="s">
        <v>479</v>
      </c>
      <c r="B65" t="s">
        <v>223</v>
      </c>
      <c r="C65" s="25">
        <v>1245</v>
      </c>
      <c r="D65" s="4">
        <v>115</v>
      </c>
      <c r="E65" s="25">
        <v>65</v>
      </c>
      <c r="F65" s="4">
        <v>1065</v>
      </c>
      <c r="G65" s="20">
        <v>0.09</v>
      </c>
      <c r="H65" s="5">
        <v>0.05</v>
      </c>
      <c r="I65" s="20">
        <v>0.85</v>
      </c>
    </row>
    <row r="66" spans="1:9" x14ac:dyDescent="0.3">
      <c r="A66" s="16" t="s">
        <v>479</v>
      </c>
      <c r="B66" t="s">
        <v>224</v>
      </c>
      <c r="C66" s="25">
        <v>1930</v>
      </c>
      <c r="D66" s="4">
        <v>190</v>
      </c>
      <c r="E66" s="25">
        <v>95</v>
      </c>
      <c r="F66" s="4">
        <v>1645</v>
      </c>
      <c r="G66" s="20">
        <v>0.1</v>
      </c>
      <c r="H66" s="5">
        <v>0.05</v>
      </c>
      <c r="I66" s="20">
        <v>0.85</v>
      </c>
    </row>
    <row r="67" spans="1:9" x14ac:dyDescent="0.3">
      <c r="A67" s="16" t="s">
        <v>479</v>
      </c>
      <c r="B67" t="s">
        <v>225</v>
      </c>
      <c r="C67" s="25">
        <v>2025</v>
      </c>
      <c r="D67" s="4">
        <v>200</v>
      </c>
      <c r="E67" s="25">
        <v>95</v>
      </c>
      <c r="F67" s="4">
        <v>1735</v>
      </c>
      <c r="G67" s="20">
        <v>0.1</v>
      </c>
      <c r="H67" s="5">
        <v>0.05</v>
      </c>
      <c r="I67" s="20">
        <v>0.86</v>
      </c>
    </row>
    <row r="68" spans="1:9" x14ac:dyDescent="0.3">
      <c r="A68" s="16" t="s">
        <v>479</v>
      </c>
      <c r="B68" t="s">
        <v>226</v>
      </c>
      <c r="C68" s="25">
        <v>2260</v>
      </c>
      <c r="D68" s="4">
        <v>200</v>
      </c>
      <c r="E68" s="25">
        <v>110</v>
      </c>
      <c r="F68" s="4">
        <v>1950</v>
      </c>
      <c r="G68" s="20">
        <v>0.09</v>
      </c>
      <c r="H68" s="5">
        <v>0.05</v>
      </c>
      <c r="I68" s="20">
        <v>0.86</v>
      </c>
    </row>
    <row r="69" spans="1:9" x14ac:dyDescent="0.3">
      <c r="A69" s="28" t="s">
        <v>480</v>
      </c>
      <c r="B69" s="54" t="s">
        <v>191</v>
      </c>
      <c r="C69" s="31">
        <v>9770</v>
      </c>
      <c r="D69" s="29">
        <v>695</v>
      </c>
      <c r="E69" s="31">
        <v>2900</v>
      </c>
      <c r="F69" s="29">
        <v>6175</v>
      </c>
      <c r="G69" s="30">
        <v>7.0000000000000007E-2</v>
      </c>
      <c r="H69" s="32">
        <v>0.3</v>
      </c>
      <c r="I69" s="30">
        <v>0.63</v>
      </c>
    </row>
    <row r="70" spans="1:9" x14ac:dyDescent="0.3">
      <c r="A70" s="40" t="s">
        <v>480</v>
      </c>
      <c r="B70" s="70" t="s">
        <v>197</v>
      </c>
      <c r="C70" s="42" t="s">
        <v>231</v>
      </c>
      <c r="D70" s="41">
        <v>0</v>
      </c>
      <c r="E70" s="42" t="s">
        <v>231</v>
      </c>
      <c r="F70" s="41">
        <v>0</v>
      </c>
      <c r="G70" s="69">
        <v>0</v>
      </c>
      <c r="H70" s="71" t="s">
        <v>231</v>
      </c>
      <c r="I70" s="69">
        <v>0</v>
      </c>
    </row>
    <row r="71" spans="1:9" x14ac:dyDescent="0.3">
      <c r="A71" s="16" t="s">
        <v>480</v>
      </c>
      <c r="B71" t="s">
        <v>198</v>
      </c>
      <c r="C71" s="25" t="s">
        <v>231</v>
      </c>
      <c r="D71" s="4">
        <v>0</v>
      </c>
      <c r="E71" s="25" t="s">
        <v>231</v>
      </c>
      <c r="F71" s="4" t="s">
        <v>231</v>
      </c>
      <c r="G71" s="20">
        <v>0</v>
      </c>
      <c r="H71" s="5" t="s">
        <v>231</v>
      </c>
      <c r="I71" s="20" t="s">
        <v>231</v>
      </c>
    </row>
    <row r="72" spans="1:9" x14ac:dyDescent="0.3">
      <c r="A72" s="16" t="s">
        <v>480</v>
      </c>
      <c r="B72" t="s">
        <v>199</v>
      </c>
      <c r="C72" s="25" t="s">
        <v>231</v>
      </c>
      <c r="D72" s="4">
        <v>0</v>
      </c>
      <c r="E72" s="25">
        <v>0</v>
      </c>
      <c r="F72" s="4" t="s">
        <v>231</v>
      </c>
      <c r="G72" s="20">
        <v>0</v>
      </c>
      <c r="H72" s="5">
        <v>0</v>
      </c>
      <c r="I72" s="20" t="s">
        <v>231</v>
      </c>
    </row>
    <row r="73" spans="1:9" x14ac:dyDescent="0.3">
      <c r="A73" s="16" t="s">
        <v>480</v>
      </c>
      <c r="B73" t="s">
        <v>200</v>
      </c>
      <c r="C73" s="25" t="s">
        <v>231</v>
      </c>
      <c r="D73" s="4">
        <v>0</v>
      </c>
      <c r="E73" s="25" t="s">
        <v>231</v>
      </c>
      <c r="F73" s="4">
        <v>0</v>
      </c>
      <c r="G73" s="20">
        <v>0</v>
      </c>
      <c r="H73" s="5" t="s">
        <v>231</v>
      </c>
      <c r="I73" s="20">
        <v>0</v>
      </c>
    </row>
    <row r="74" spans="1:9" x14ac:dyDescent="0.3">
      <c r="A74" s="16" t="s">
        <v>480</v>
      </c>
      <c r="B74" t="s">
        <v>201</v>
      </c>
      <c r="C74" s="25">
        <v>5</v>
      </c>
      <c r="D74" s="4">
        <v>0</v>
      </c>
      <c r="E74" s="25" t="s">
        <v>231</v>
      </c>
      <c r="F74" s="4">
        <v>5</v>
      </c>
      <c r="G74" s="20">
        <v>0</v>
      </c>
      <c r="H74" s="5" t="s">
        <v>231</v>
      </c>
      <c r="I74" s="20" t="s">
        <v>231</v>
      </c>
    </row>
    <row r="75" spans="1:9" x14ac:dyDescent="0.3">
      <c r="A75" s="16" t="s">
        <v>480</v>
      </c>
      <c r="B75" t="s">
        <v>202</v>
      </c>
      <c r="C75" s="25">
        <v>40</v>
      </c>
      <c r="D75" s="4" t="s">
        <v>231</v>
      </c>
      <c r="E75" s="25">
        <v>15</v>
      </c>
      <c r="F75" s="4">
        <v>20</v>
      </c>
      <c r="G75" s="20" t="s">
        <v>231</v>
      </c>
      <c r="H75" s="5" t="s">
        <v>231</v>
      </c>
      <c r="I75" s="20">
        <v>0.56000000000000005</v>
      </c>
    </row>
    <row r="76" spans="1:9" x14ac:dyDescent="0.3">
      <c r="A76" s="16" t="s">
        <v>480</v>
      </c>
      <c r="B76" t="s">
        <v>203</v>
      </c>
      <c r="C76" s="25">
        <v>30</v>
      </c>
      <c r="D76" s="4" t="s">
        <v>231</v>
      </c>
      <c r="E76" s="25">
        <v>15</v>
      </c>
      <c r="F76" s="4">
        <v>15</v>
      </c>
      <c r="G76" s="20" t="s">
        <v>231</v>
      </c>
      <c r="H76" s="5" t="s">
        <v>231</v>
      </c>
      <c r="I76" s="20" t="s">
        <v>231</v>
      </c>
    </row>
    <row r="77" spans="1:9" x14ac:dyDescent="0.3">
      <c r="A77" s="16" t="s">
        <v>480</v>
      </c>
      <c r="B77" t="s">
        <v>204</v>
      </c>
      <c r="C77" s="25">
        <v>25</v>
      </c>
      <c r="D77" s="4" t="s">
        <v>231</v>
      </c>
      <c r="E77" s="25">
        <v>10</v>
      </c>
      <c r="F77" s="4">
        <v>15</v>
      </c>
      <c r="G77" s="20" t="s">
        <v>231</v>
      </c>
      <c r="H77" s="5" t="s">
        <v>231</v>
      </c>
      <c r="I77" s="20">
        <v>0.52</v>
      </c>
    </row>
    <row r="78" spans="1:9" x14ac:dyDescent="0.3">
      <c r="A78" s="16" t="s">
        <v>480</v>
      </c>
      <c r="B78" t="s">
        <v>205</v>
      </c>
      <c r="C78" s="25">
        <v>10</v>
      </c>
      <c r="D78" s="4">
        <v>0</v>
      </c>
      <c r="E78" s="25">
        <v>5</v>
      </c>
      <c r="F78" s="4">
        <v>5</v>
      </c>
      <c r="G78" s="20">
        <v>0</v>
      </c>
      <c r="H78" s="5">
        <v>0.6</v>
      </c>
      <c r="I78" s="20">
        <v>0.4</v>
      </c>
    </row>
    <row r="79" spans="1:9" x14ac:dyDescent="0.3">
      <c r="A79" s="16" t="s">
        <v>480</v>
      </c>
      <c r="B79" t="s">
        <v>206</v>
      </c>
      <c r="C79" s="25">
        <v>20</v>
      </c>
      <c r="D79" s="4">
        <v>0</v>
      </c>
      <c r="E79" s="25">
        <v>10</v>
      </c>
      <c r="F79" s="4">
        <v>15</v>
      </c>
      <c r="G79" s="20">
        <v>0</v>
      </c>
      <c r="H79" s="5">
        <v>0.38</v>
      </c>
      <c r="I79" s="20">
        <v>0.62</v>
      </c>
    </row>
    <row r="80" spans="1:9" x14ac:dyDescent="0.3">
      <c r="A80" s="16" t="s">
        <v>480</v>
      </c>
      <c r="B80" t="s">
        <v>207</v>
      </c>
      <c r="C80" s="25">
        <v>35</v>
      </c>
      <c r="D80" s="4" t="s">
        <v>231</v>
      </c>
      <c r="E80" s="25">
        <v>20</v>
      </c>
      <c r="F80" s="4">
        <v>10</v>
      </c>
      <c r="G80" s="20" t="s">
        <v>231</v>
      </c>
      <c r="H80" s="5">
        <v>0.57999999999999996</v>
      </c>
      <c r="I80" s="20" t="s">
        <v>231</v>
      </c>
    </row>
    <row r="81" spans="1:9" x14ac:dyDescent="0.3">
      <c r="A81" s="16" t="s">
        <v>480</v>
      </c>
      <c r="B81" t="s">
        <v>208</v>
      </c>
      <c r="C81" s="25">
        <v>35</v>
      </c>
      <c r="D81" s="4">
        <v>5</v>
      </c>
      <c r="E81" s="25">
        <v>15</v>
      </c>
      <c r="F81" s="4">
        <v>15</v>
      </c>
      <c r="G81" s="20">
        <v>0.14000000000000001</v>
      </c>
      <c r="H81" s="5">
        <v>0.4</v>
      </c>
      <c r="I81" s="20">
        <v>0.46</v>
      </c>
    </row>
    <row r="82" spans="1:9" x14ac:dyDescent="0.3">
      <c r="A82" s="16" t="s">
        <v>480</v>
      </c>
      <c r="B82" t="s">
        <v>209</v>
      </c>
      <c r="C82" s="25">
        <v>35</v>
      </c>
      <c r="D82" s="4">
        <v>5</v>
      </c>
      <c r="E82" s="25">
        <v>10</v>
      </c>
      <c r="F82" s="4">
        <v>20</v>
      </c>
      <c r="G82" s="20">
        <v>0.09</v>
      </c>
      <c r="H82" s="5">
        <v>0.3</v>
      </c>
      <c r="I82" s="20">
        <v>0.61</v>
      </c>
    </row>
    <row r="83" spans="1:9" x14ac:dyDescent="0.3">
      <c r="A83" s="16" t="s">
        <v>480</v>
      </c>
      <c r="B83" t="s">
        <v>210</v>
      </c>
      <c r="C83" s="25">
        <v>25</v>
      </c>
      <c r="D83" s="4" t="s">
        <v>231</v>
      </c>
      <c r="E83" s="25">
        <v>10</v>
      </c>
      <c r="F83" s="4">
        <v>15</v>
      </c>
      <c r="G83" s="20" t="s">
        <v>231</v>
      </c>
      <c r="H83" s="5" t="s">
        <v>231</v>
      </c>
      <c r="I83" s="20">
        <v>0.54</v>
      </c>
    </row>
    <row r="84" spans="1:9" x14ac:dyDescent="0.3">
      <c r="A84" s="16" t="s">
        <v>480</v>
      </c>
      <c r="B84" t="s">
        <v>211</v>
      </c>
      <c r="C84" s="25">
        <v>35</v>
      </c>
      <c r="D84" s="4" t="s">
        <v>231</v>
      </c>
      <c r="E84" s="25">
        <v>15</v>
      </c>
      <c r="F84" s="4">
        <v>20</v>
      </c>
      <c r="G84" s="20" t="s">
        <v>231</v>
      </c>
      <c r="H84" s="5" t="s">
        <v>231</v>
      </c>
      <c r="I84" s="20">
        <v>0.53</v>
      </c>
    </row>
    <row r="85" spans="1:9" x14ac:dyDescent="0.3">
      <c r="A85" s="16" t="s">
        <v>480</v>
      </c>
      <c r="B85" t="s">
        <v>212</v>
      </c>
      <c r="C85" s="25">
        <v>95</v>
      </c>
      <c r="D85" s="4">
        <v>5</v>
      </c>
      <c r="E85" s="25">
        <v>35</v>
      </c>
      <c r="F85" s="4">
        <v>55</v>
      </c>
      <c r="G85" s="20">
        <v>7.0000000000000007E-2</v>
      </c>
      <c r="H85" s="5">
        <v>0.35</v>
      </c>
      <c r="I85" s="20">
        <v>0.57999999999999996</v>
      </c>
    </row>
    <row r="86" spans="1:9" x14ac:dyDescent="0.3">
      <c r="A86" s="16" t="s">
        <v>480</v>
      </c>
      <c r="B86" t="s">
        <v>213</v>
      </c>
      <c r="C86" s="25">
        <v>65</v>
      </c>
      <c r="D86" s="4">
        <v>5</v>
      </c>
      <c r="E86" s="25">
        <v>25</v>
      </c>
      <c r="F86" s="4">
        <v>40</v>
      </c>
      <c r="G86" s="20">
        <v>0.04</v>
      </c>
      <c r="H86" s="5">
        <v>0.36</v>
      </c>
      <c r="I86" s="20">
        <v>0.6</v>
      </c>
    </row>
    <row r="87" spans="1:9" x14ac:dyDescent="0.3">
      <c r="A87" s="16" t="s">
        <v>480</v>
      </c>
      <c r="B87" t="s">
        <v>214</v>
      </c>
      <c r="C87" s="25">
        <v>125</v>
      </c>
      <c r="D87" s="4">
        <v>5</v>
      </c>
      <c r="E87" s="25">
        <v>45</v>
      </c>
      <c r="F87" s="4">
        <v>75</v>
      </c>
      <c r="G87" s="20">
        <v>0.03</v>
      </c>
      <c r="H87" s="5">
        <v>0.37</v>
      </c>
      <c r="I87" s="20">
        <v>0.6</v>
      </c>
    </row>
    <row r="88" spans="1:9" x14ac:dyDescent="0.3">
      <c r="A88" s="16" t="s">
        <v>480</v>
      </c>
      <c r="B88" t="s">
        <v>215</v>
      </c>
      <c r="C88" s="25">
        <v>330</v>
      </c>
      <c r="D88" s="4">
        <v>10</v>
      </c>
      <c r="E88" s="25">
        <v>90</v>
      </c>
      <c r="F88" s="4">
        <v>225</v>
      </c>
      <c r="G88" s="20">
        <v>0.03</v>
      </c>
      <c r="H88" s="5">
        <v>0.28000000000000003</v>
      </c>
      <c r="I88" s="20">
        <v>0.69</v>
      </c>
    </row>
    <row r="89" spans="1:9" x14ac:dyDescent="0.3">
      <c r="A89" s="16" t="s">
        <v>480</v>
      </c>
      <c r="B89" t="s">
        <v>216</v>
      </c>
      <c r="C89" s="25">
        <v>365</v>
      </c>
      <c r="D89" s="4">
        <v>30</v>
      </c>
      <c r="E89" s="25">
        <v>100</v>
      </c>
      <c r="F89" s="4">
        <v>240</v>
      </c>
      <c r="G89" s="20">
        <v>0.08</v>
      </c>
      <c r="H89" s="5">
        <v>0.27</v>
      </c>
      <c r="I89" s="20">
        <v>0.66</v>
      </c>
    </row>
    <row r="90" spans="1:9" x14ac:dyDescent="0.3">
      <c r="A90" s="16" t="s">
        <v>480</v>
      </c>
      <c r="B90" t="s">
        <v>217</v>
      </c>
      <c r="C90" s="25">
        <v>440</v>
      </c>
      <c r="D90" s="4">
        <v>20</v>
      </c>
      <c r="E90" s="25">
        <v>130</v>
      </c>
      <c r="F90" s="4">
        <v>285</v>
      </c>
      <c r="G90" s="20">
        <v>0.05</v>
      </c>
      <c r="H90" s="5">
        <v>0.3</v>
      </c>
      <c r="I90" s="20">
        <v>0.65</v>
      </c>
    </row>
    <row r="91" spans="1:9" x14ac:dyDescent="0.3">
      <c r="A91" s="16" t="s">
        <v>480</v>
      </c>
      <c r="B91" t="s">
        <v>218</v>
      </c>
      <c r="C91" s="25">
        <v>450</v>
      </c>
      <c r="D91" s="4">
        <v>30</v>
      </c>
      <c r="E91" s="25">
        <v>125</v>
      </c>
      <c r="F91" s="4">
        <v>300</v>
      </c>
      <c r="G91" s="20">
        <v>0.06</v>
      </c>
      <c r="H91" s="5">
        <v>0.27</v>
      </c>
      <c r="I91" s="20">
        <v>0.67</v>
      </c>
    </row>
    <row r="92" spans="1:9" x14ac:dyDescent="0.3">
      <c r="A92" s="16" t="s">
        <v>480</v>
      </c>
      <c r="B92" t="s">
        <v>219</v>
      </c>
      <c r="C92" s="25">
        <v>875</v>
      </c>
      <c r="D92" s="4">
        <v>70</v>
      </c>
      <c r="E92" s="25">
        <v>260</v>
      </c>
      <c r="F92" s="4">
        <v>545</v>
      </c>
      <c r="G92" s="20">
        <v>0.08</v>
      </c>
      <c r="H92" s="5">
        <v>0.3</v>
      </c>
      <c r="I92" s="20">
        <v>0.62</v>
      </c>
    </row>
    <row r="93" spans="1:9" x14ac:dyDescent="0.3">
      <c r="A93" s="16" t="s">
        <v>480</v>
      </c>
      <c r="B93" t="s">
        <v>220</v>
      </c>
      <c r="C93" s="25">
        <v>1170</v>
      </c>
      <c r="D93" s="4">
        <v>70</v>
      </c>
      <c r="E93" s="25">
        <v>370</v>
      </c>
      <c r="F93" s="4">
        <v>735</v>
      </c>
      <c r="G93" s="20">
        <v>0.06</v>
      </c>
      <c r="H93" s="5">
        <v>0.31</v>
      </c>
      <c r="I93" s="20">
        <v>0.63</v>
      </c>
    </row>
    <row r="94" spans="1:9" x14ac:dyDescent="0.3">
      <c r="A94" s="16" t="s">
        <v>480</v>
      </c>
      <c r="B94" t="s">
        <v>221</v>
      </c>
      <c r="C94" s="25">
        <v>1290</v>
      </c>
      <c r="D94" s="4">
        <v>90</v>
      </c>
      <c r="E94" s="25">
        <v>395</v>
      </c>
      <c r="F94" s="4">
        <v>805</v>
      </c>
      <c r="G94" s="20">
        <v>7.0000000000000007E-2</v>
      </c>
      <c r="H94" s="5">
        <v>0.31</v>
      </c>
      <c r="I94" s="20">
        <v>0.62</v>
      </c>
    </row>
    <row r="95" spans="1:9" x14ac:dyDescent="0.3">
      <c r="A95" s="16" t="s">
        <v>480</v>
      </c>
      <c r="B95" t="s">
        <v>222</v>
      </c>
      <c r="C95" s="25">
        <v>915</v>
      </c>
      <c r="D95" s="4">
        <v>65</v>
      </c>
      <c r="E95" s="25">
        <v>280</v>
      </c>
      <c r="F95" s="4">
        <v>570</v>
      </c>
      <c r="G95" s="20">
        <v>7.0000000000000007E-2</v>
      </c>
      <c r="H95" s="5">
        <v>0.31</v>
      </c>
      <c r="I95" s="20">
        <v>0.62</v>
      </c>
    </row>
    <row r="96" spans="1:9" x14ac:dyDescent="0.3">
      <c r="A96" s="16" t="s">
        <v>480</v>
      </c>
      <c r="B96" t="s">
        <v>223</v>
      </c>
      <c r="C96" s="25">
        <v>910</v>
      </c>
      <c r="D96" s="4">
        <v>70</v>
      </c>
      <c r="E96" s="25">
        <v>280</v>
      </c>
      <c r="F96" s="4">
        <v>560</v>
      </c>
      <c r="G96" s="20">
        <v>0.08</v>
      </c>
      <c r="H96" s="5">
        <v>0.31</v>
      </c>
      <c r="I96" s="20">
        <v>0.61</v>
      </c>
    </row>
    <row r="97" spans="1:9" x14ac:dyDescent="0.3">
      <c r="A97" s="16" t="s">
        <v>480</v>
      </c>
      <c r="B97" t="s">
        <v>224</v>
      </c>
      <c r="C97" s="25">
        <v>880</v>
      </c>
      <c r="D97" s="4">
        <v>90</v>
      </c>
      <c r="E97" s="25">
        <v>230</v>
      </c>
      <c r="F97" s="4">
        <v>560</v>
      </c>
      <c r="G97" s="20">
        <v>0.1</v>
      </c>
      <c r="H97" s="5">
        <v>0.26</v>
      </c>
      <c r="I97" s="20">
        <v>0.63</v>
      </c>
    </row>
    <row r="98" spans="1:9" x14ac:dyDescent="0.3">
      <c r="A98" s="16" t="s">
        <v>480</v>
      </c>
      <c r="B98" t="s">
        <v>225</v>
      </c>
      <c r="C98" s="25">
        <v>745</v>
      </c>
      <c r="D98" s="4">
        <v>60</v>
      </c>
      <c r="E98" s="25">
        <v>205</v>
      </c>
      <c r="F98" s="4">
        <v>480</v>
      </c>
      <c r="G98" s="20">
        <v>0.08</v>
      </c>
      <c r="H98" s="5">
        <v>0.27</v>
      </c>
      <c r="I98" s="20">
        <v>0.64</v>
      </c>
    </row>
    <row r="99" spans="1:9" x14ac:dyDescent="0.3">
      <c r="A99" s="37" t="s">
        <v>480</v>
      </c>
      <c r="B99" s="72" t="s">
        <v>226</v>
      </c>
      <c r="C99" s="39">
        <v>815</v>
      </c>
      <c r="D99" s="43">
        <v>65</v>
      </c>
      <c r="E99" s="39">
        <v>205</v>
      </c>
      <c r="F99" s="43">
        <v>550</v>
      </c>
      <c r="G99" s="38">
        <v>0.08</v>
      </c>
      <c r="H99" s="73">
        <v>0.25</v>
      </c>
      <c r="I99" s="38">
        <v>0.67</v>
      </c>
    </row>
    <row r="100" spans="1:9" x14ac:dyDescent="0.3">
      <c r="A100" s="17" t="s">
        <v>191</v>
      </c>
      <c r="B100" s="8" t="s">
        <v>383</v>
      </c>
      <c r="C100" s="26">
        <v>105</v>
      </c>
      <c r="D100" s="6">
        <v>5</v>
      </c>
      <c r="E100" s="26">
        <v>45</v>
      </c>
      <c r="F100" s="6">
        <v>55</v>
      </c>
      <c r="G100" s="21">
        <v>0.06</v>
      </c>
      <c r="H100" s="7">
        <v>0.41</v>
      </c>
      <c r="I100" s="21">
        <v>0.53</v>
      </c>
    </row>
    <row r="101" spans="1:9" x14ac:dyDescent="0.3">
      <c r="A101" s="17" t="s">
        <v>191</v>
      </c>
      <c r="B101" s="8" t="s">
        <v>384</v>
      </c>
      <c r="C101" s="26">
        <v>1575</v>
      </c>
      <c r="D101" s="6">
        <v>90</v>
      </c>
      <c r="E101" s="26">
        <v>395</v>
      </c>
      <c r="F101" s="6">
        <v>1095</v>
      </c>
      <c r="G101" s="21">
        <v>0.06</v>
      </c>
      <c r="H101" s="7">
        <v>0.25</v>
      </c>
      <c r="I101" s="21">
        <v>0.69</v>
      </c>
    </row>
    <row r="102" spans="1:9" x14ac:dyDescent="0.3">
      <c r="A102" s="17" t="s">
        <v>191</v>
      </c>
      <c r="B102" s="8" t="s">
        <v>385</v>
      </c>
      <c r="C102" s="26">
        <v>18850</v>
      </c>
      <c r="D102" s="6">
        <v>1550</v>
      </c>
      <c r="E102" s="26">
        <v>3090</v>
      </c>
      <c r="F102" s="6">
        <v>14210</v>
      </c>
      <c r="G102" s="21">
        <v>0.08</v>
      </c>
      <c r="H102" s="7">
        <v>0.16</v>
      </c>
      <c r="I102" s="21">
        <v>0.75</v>
      </c>
    </row>
    <row r="103" spans="1:9" x14ac:dyDescent="0.3">
      <c r="A103" s="15" t="s">
        <v>479</v>
      </c>
      <c r="B103" s="56" t="s">
        <v>383</v>
      </c>
      <c r="C103" s="24" t="s">
        <v>231</v>
      </c>
      <c r="D103" s="33">
        <v>0</v>
      </c>
      <c r="E103" s="24">
        <v>0</v>
      </c>
      <c r="F103" s="33" t="s">
        <v>231</v>
      </c>
      <c r="G103" s="19">
        <v>0</v>
      </c>
      <c r="H103" s="34">
        <v>0</v>
      </c>
      <c r="I103" s="19" t="s">
        <v>231</v>
      </c>
    </row>
    <row r="104" spans="1:9" x14ac:dyDescent="0.3">
      <c r="A104" s="17" t="s">
        <v>479</v>
      </c>
      <c r="B104" s="8" t="s">
        <v>384</v>
      </c>
      <c r="C104" s="26">
        <v>405</v>
      </c>
      <c r="D104" s="6">
        <v>25</v>
      </c>
      <c r="E104" s="26">
        <v>20</v>
      </c>
      <c r="F104" s="6">
        <v>360</v>
      </c>
      <c r="G104" s="21">
        <v>0.06</v>
      </c>
      <c r="H104" s="7">
        <v>0.05</v>
      </c>
      <c r="I104" s="21">
        <v>0.89</v>
      </c>
    </row>
    <row r="105" spans="1:9" x14ac:dyDescent="0.3">
      <c r="A105" s="18" t="s">
        <v>479</v>
      </c>
      <c r="B105" s="58" t="s">
        <v>385</v>
      </c>
      <c r="C105" s="27">
        <v>10360</v>
      </c>
      <c r="D105" s="35">
        <v>925</v>
      </c>
      <c r="E105" s="27">
        <v>610</v>
      </c>
      <c r="F105" s="35">
        <v>8825</v>
      </c>
      <c r="G105" s="22">
        <v>0.09</v>
      </c>
      <c r="H105" s="36">
        <v>0.06</v>
      </c>
      <c r="I105" s="22">
        <v>0.85</v>
      </c>
    </row>
    <row r="106" spans="1:9" x14ac:dyDescent="0.3">
      <c r="A106" s="17" t="s">
        <v>480</v>
      </c>
      <c r="B106" s="8" t="s">
        <v>383</v>
      </c>
      <c r="C106" s="26">
        <v>105</v>
      </c>
      <c r="D106" s="6">
        <v>5</v>
      </c>
      <c r="E106" s="26">
        <v>45</v>
      </c>
      <c r="F106" s="6">
        <v>55</v>
      </c>
      <c r="G106" s="21">
        <v>0.06</v>
      </c>
      <c r="H106" s="7">
        <v>0.42</v>
      </c>
      <c r="I106" s="21">
        <v>0.52</v>
      </c>
    </row>
    <row r="107" spans="1:9" x14ac:dyDescent="0.3">
      <c r="A107" s="17" t="s">
        <v>480</v>
      </c>
      <c r="B107" s="8" t="s">
        <v>384</v>
      </c>
      <c r="C107" s="26">
        <v>1175</v>
      </c>
      <c r="D107" s="6">
        <v>65</v>
      </c>
      <c r="E107" s="26">
        <v>375</v>
      </c>
      <c r="F107" s="6">
        <v>735</v>
      </c>
      <c r="G107" s="21">
        <v>0.06</v>
      </c>
      <c r="H107" s="7">
        <v>0.32</v>
      </c>
      <c r="I107" s="21">
        <v>0.62</v>
      </c>
    </row>
    <row r="108" spans="1:9" x14ac:dyDescent="0.3">
      <c r="A108" s="18" t="s">
        <v>480</v>
      </c>
      <c r="B108" s="8" t="s">
        <v>385</v>
      </c>
      <c r="C108" s="27">
        <v>8495</v>
      </c>
      <c r="D108" s="6">
        <v>625</v>
      </c>
      <c r="E108" s="27">
        <v>2480</v>
      </c>
      <c r="F108" s="6">
        <v>5390</v>
      </c>
      <c r="G108" s="22">
        <v>7.0000000000000007E-2</v>
      </c>
      <c r="H108" s="7">
        <v>0.28999999999999998</v>
      </c>
      <c r="I108" s="22">
        <v>0.63</v>
      </c>
    </row>
    <row r="109" spans="1:9" x14ac:dyDescent="0.3">
      <c r="A109" t="s">
        <v>22</v>
      </c>
      <c r="B109" t="s">
        <v>23</v>
      </c>
    </row>
    <row r="110" spans="1:9" x14ac:dyDescent="0.3">
      <c r="A110" t="s">
        <v>40</v>
      </c>
      <c r="B110" t="s">
        <v>41</v>
      </c>
    </row>
    <row r="111" spans="1:9" x14ac:dyDescent="0.3">
      <c r="A111" t="s">
        <v>90</v>
      </c>
      <c r="B111" t="s">
        <v>91</v>
      </c>
    </row>
    <row r="112" spans="1:9" x14ac:dyDescent="0.3">
      <c r="A112" t="s">
        <v>152</v>
      </c>
      <c r="B112" t="s">
        <v>153</v>
      </c>
    </row>
    <row r="113" spans="1:2" x14ac:dyDescent="0.3">
      <c r="A113" t="s">
        <v>154</v>
      </c>
      <c r="B113" t="s">
        <v>155</v>
      </c>
    </row>
    <row r="114" spans="1:2" x14ac:dyDescent="0.3">
      <c r="A114" t="s">
        <v>156</v>
      </c>
      <c r="B114" t="s">
        <v>157</v>
      </c>
    </row>
    <row r="115" spans="1:2" x14ac:dyDescent="0.3">
      <c r="A115" t="s">
        <v>158</v>
      </c>
      <c r="B115" t="s">
        <v>159</v>
      </c>
    </row>
    <row r="116" spans="1:2" x14ac:dyDescent="0.3">
      <c r="A116" t="s">
        <v>160</v>
      </c>
      <c r="B116" t="s">
        <v>161</v>
      </c>
    </row>
    <row r="117" spans="1:2" x14ac:dyDescent="0.3">
      <c r="A117" t="s">
        <v>164</v>
      </c>
      <c r="B117" t="s">
        <v>165</v>
      </c>
    </row>
    <row r="118" spans="1:2" x14ac:dyDescent="0.3">
      <c r="A118" t="s">
        <v>166</v>
      </c>
      <c r="B118" t="s">
        <v>167</v>
      </c>
    </row>
  </sheetData>
  <conditionalFormatting sqref="G7:I108">
    <cfRule type="dataBar" priority="1">
      <dataBar>
        <cfvo type="num" val="0"/>
        <cfvo type="num" val="1"/>
        <color theme="7" tint="0.39997558519241921"/>
      </dataBar>
      <extLst>
        <ext xmlns:x14="http://schemas.microsoft.com/office/spreadsheetml/2009/9/main" uri="{B025F937-C7B1-47D3-B67F-A62EFF666E3E}">
          <x14:id>{F96AB8A4-FEE6-4BCF-99F6-E094DD6DFB12}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96AB8A4-FEE6-4BCF-99F6-E094DD6DFB12}">
            <x14:dataBar minLength="0" maxLength="100" gradient="0">
              <x14:cfvo type="num">
                <xm:f>0</xm:f>
              </x14:cfvo>
              <x14:cfvo type="num">
                <xm:f>1</xm:f>
              </x14:cfvo>
              <x14:negativeFillColor rgb="FFFF0000"/>
              <x14:axisColor rgb="FF000000"/>
            </x14:dataBar>
          </x14:cfRule>
          <xm:sqref>G7:I108</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I118"/>
  <sheetViews>
    <sheetView showGridLines="0" zoomScale="85" zoomScaleNormal="85" workbookViewId="0"/>
  </sheetViews>
  <sheetFormatPr defaultColWidth="11.19921875" defaultRowHeight="15.6" x14ac:dyDescent="0.3"/>
  <cols>
    <col min="1" max="1" width="23.5" customWidth="1"/>
    <col min="2" max="9" width="20.69921875" customWidth="1"/>
  </cols>
  <sheetData>
    <row r="1" spans="1:9" ht="19.8" x14ac:dyDescent="0.4">
      <c r="A1" s="2" t="s">
        <v>548</v>
      </c>
    </row>
    <row r="2" spans="1:9" x14ac:dyDescent="0.3">
      <c r="A2" t="s">
        <v>175</v>
      </c>
    </row>
    <row r="3" spans="1:9" x14ac:dyDescent="0.3">
      <c r="A3" t="s">
        <v>176</v>
      </c>
    </row>
    <row r="4" spans="1:9" x14ac:dyDescent="0.3">
      <c r="A4" t="s">
        <v>470</v>
      </c>
    </row>
    <row r="5" spans="1:9" x14ac:dyDescent="0.3">
      <c r="A5" t="s">
        <v>178</v>
      </c>
    </row>
    <row r="6" spans="1:9" ht="31.2" x14ac:dyDescent="0.3">
      <c r="A6" s="23" t="s">
        <v>471</v>
      </c>
      <c r="B6" s="3" t="s">
        <v>179</v>
      </c>
      <c r="C6" s="23" t="s">
        <v>472</v>
      </c>
      <c r="D6" s="3" t="s">
        <v>473</v>
      </c>
      <c r="E6" s="23" t="s">
        <v>474</v>
      </c>
      <c r="F6" s="3" t="s">
        <v>475</v>
      </c>
      <c r="G6" s="23" t="s">
        <v>476</v>
      </c>
      <c r="H6" s="3" t="s">
        <v>477</v>
      </c>
      <c r="I6" s="23" t="s">
        <v>478</v>
      </c>
    </row>
    <row r="7" spans="1:9" x14ac:dyDescent="0.3">
      <c r="A7" s="17" t="s">
        <v>191</v>
      </c>
      <c r="B7" s="8" t="s">
        <v>191</v>
      </c>
      <c r="C7" s="24">
        <v>122025</v>
      </c>
      <c r="D7" s="6">
        <v>1890</v>
      </c>
      <c r="E7" s="24">
        <v>26065</v>
      </c>
      <c r="F7" s="6">
        <v>94065</v>
      </c>
      <c r="G7" s="19">
        <v>0.02</v>
      </c>
      <c r="H7" s="7">
        <v>0.21</v>
      </c>
      <c r="I7" s="19">
        <v>0.77</v>
      </c>
    </row>
    <row r="8" spans="1:9" x14ac:dyDescent="0.3">
      <c r="A8" s="83" t="s">
        <v>191</v>
      </c>
      <c r="B8" s="74" t="s">
        <v>197</v>
      </c>
      <c r="C8" s="84">
        <v>0</v>
      </c>
      <c r="D8" s="75">
        <v>0</v>
      </c>
      <c r="E8" s="84">
        <v>0</v>
      </c>
      <c r="F8" s="75">
        <v>0</v>
      </c>
      <c r="G8" s="85">
        <v>0</v>
      </c>
      <c r="H8" s="76">
        <v>0</v>
      </c>
      <c r="I8" s="85">
        <v>0</v>
      </c>
    </row>
    <row r="9" spans="1:9" x14ac:dyDescent="0.3">
      <c r="A9" s="65" t="s">
        <v>191</v>
      </c>
      <c r="B9" s="77" t="s">
        <v>198</v>
      </c>
      <c r="C9" s="66">
        <v>0</v>
      </c>
      <c r="D9" s="78">
        <v>0</v>
      </c>
      <c r="E9" s="66">
        <v>0</v>
      </c>
      <c r="F9" s="78">
        <v>0</v>
      </c>
      <c r="G9" s="86">
        <v>0</v>
      </c>
      <c r="H9" s="79">
        <v>0</v>
      </c>
      <c r="I9" s="86">
        <v>0</v>
      </c>
    </row>
    <row r="10" spans="1:9" x14ac:dyDescent="0.3">
      <c r="A10" s="65" t="s">
        <v>191</v>
      </c>
      <c r="B10" s="77" t="s">
        <v>199</v>
      </c>
      <c r="C10" s="66">
        <v>0</v>
      </c>
      <c r="D10" s="78">
        <v>0</v>
      </c>
      <c r="E10" s="66">
        <v>0</v>
      </c>
      <c r="F10" s="78">
        <v>0</v>
      </c>
      <c r="G10" s="86">
        <v>0</v>
      </c>
      <c r="H10" s="79">
        <v>0</v>
      </c>
      <c r="I10" s="86">
        <v>0</v>
      </c>
    </row>
    <row r="11" spans="1:9" x14ac:dyDescent="0.3">
      <c r="A11" s="65" t="s">
        <v>191</v>
      </c>
      <c r="B11" s="77" t="s">
        <v>200</v>
      </c>
      <c r="C11" s="66">
        <v>0</v>
      </c>
      <c r="D11" s="78">
        <v>0</v>
      </c>
      <c r="E11" s="66">
        <v>0</v>
      </c>
      <c r="F11" s="78">
        <v>0</v>
      </c>
      <c r="G11" s="86">
        <v>0</v>
      </c>
      <c r="H11" s="79">
        <v>0</v>
      </c>
      <c r="I11" s="86">
        <v>0</v>
      </c>
    </row>
    <row r="12" spans="1:9" x14ac:dyDescent="0.3">
      <c r="A12" s="65" t="s">
        <v>191</v>
      </c>
      <c r="B12" s="77" t="s">
        <v>201</v>
      </c>
      <c r="C12" s="66" t="s">
        <v>231</v>
      </c>
      <c r="D12" s="78">
        <v>0</v>
      </c>
      <c r="E12" s="66">
        <v>0</v>
      </c>
      <c r="F12" s="78" t="s">
        <v>231</v>
      </c>
      <c r="G12" s="86">
        <v>0</v>
      </c>
      <c r="H12" s="79">
        <v>0</v>
      </c>
      <c r="I12" s="86" t="s">
        <v>231</v>
      </c>
    </row>
    <row r="13" spans="1:9" x14ac:dyDescent="0.3">
      <c r="A13" s="65" t="s">
        <v>191</v>
      </c>
      <c r="B13" s="77" t="s">
        <v>202</v>
      </c>
      <c r="C13" s="66">
        <v>10</v>
      </c>
      <c r="D13" s="78" t="s">
        <v>231</v>
      </c>
      <c r="E13" s="66">
        <v>10</v>
      </c>
      <c r="F13" s="78" t="s">
        <v>231</v>
      </c>
      <c r="G13" s="86" t="s">
        <v>231</v>
      </c>
      <c r="H13" s="79" t="s">
        <v>231</v>
      </c>
      <c r="I13" s="86" t="s">
        <v>231</v>
      </c>
    </row>
    <row r="14" spans="1:9" x14ac:dyDescent="0.3">
      <c r="A14" s="65" t="s">
        <v>191</v>
      </c>
      <c r="B14" s="77" t="s">
        <v>203</v>
      </c>
      <c r="C14" s="66">
        <v>100</v>
      </c>
      <c r="D14" s="78" t="s">
        <v>231</v>
      </c>
      <c r="E14" s="66">
        <v>40</v>
      </c>
      <c r="F14" s="78">
        <v>60</v>
      </c>
      <c r="G14" s="86" t="s">
        <v>231</v>
      </c>
      <c r="H14" s="79" t="s">
        <v>231</v>
      </c>
      <c r="I14" s="86">
        <v>0.59</v>
      </c>
    </row>
    <row r="15" spans="1:9" x14ac:dyDescent="0.3">
      <c r="A15" s="65" t="s">
        <v>191</v>
      </c>
      <c r="B15" s="77" t="s">
        <v>204</v>
      </c>
      <c r="C15" s="66">
        <v>130</v>
      </c>
      <c r="D15" s="78" t="s">
        <v>231</v>
      </c>
      <c r="E15" s="66">
        <v>60</v>
      </c>
      <c r="F15" s="78">
        <v>70</v>
      </c>
      <c r="G15" s="86" t="s">
        <v>231</v>
      </c>
      <c r="H15" s="79" t="s">
        <v>231</v>
      </c>
      <c r="I15" s="86">
        <v>0.55000000000000004</v>
      </c>
    </row>
    <row r="16" spans="1:9" x14ac:dyDescent="0.3">
      <c r="A16" s="65" t="s">
        <v>191</v>
      </c>
      <c r="B16" s="77" t="s">
        <v>205</v>
      </c>
      <c r="C16" s="66">
        <v>240</v>
      </c>
      <c r="D16" s="78" t="s">
        <v>231</v>
      </c>
      <c r="E16" s="66">
        <v>55</v>
      </c>
      <c r="F16" s="78">
        <v>185</v>
      </c>
      <c r="G16" s="86" t="s">
        <v>231</v>
      </c>
      <c r="H16" s="79" t="s">
        <v>231</v>
      </c>
      <c r="I16" s="86">
        <v>0.77</v>
      </c>
    </row>
    <row r="17" spans="1:9" x14ac:dyDescent="0.3">
      <c r="A17" s="65" t="s">
        <v>191</v>
      </c>
      <c r="B17" s="77" t="s">
        <v>206</v>
      </c>
      <c r="C17" s="66">
        <v>330</v>
      </c>
      <c r="D17" s="78">
        <v>5</v>
      </c>
      <c r="E17" s="66">
        <v>140</v>
      </c>
      <c r="F17" s="78">
        <v>185</v>
      </c>
      <c r="G17" s="86">
        <v>0.01</v>
      </c>
      <c r="H17" s="79">
        <v>0.42</v>
      </c>
      <c r="I17" s="86">
        <v>0.56999999999999995</v>
      </c>
    </row>
    <row r="18" spans="1:9" x14ac:dyDescent="0.3">
      <c r="A18" s="65" t="s">
        <v>191</v>
      </c>
      <c r="B18" s="77" t="s">
        <v>207</v>
      </c>
      <c r="C18" s="66">
        <v>515</v>
      </c>
      <c r="D18" s="78">
        <v>10</v>
      </c>
      <c r="E18" s="66">
        <v>160</v>
      </c>
      <c r="F18" s="78">
        <v>345</v>
      </c>
      <c r="G18" s="86">
        <v>0.02</v>
      </c>
      <c r="H18" s="79">
        <v>0.32</v>
      </c>
      <c r="I18" s="86">
        <v>0.67</v>
      </c>
    </row>
    <row r="19" spans="1:9" x14ac:dyDescent="0.3">
      <c r="A19" s="65" t="s">
        <v>191</v>
      </c>
      <c r="B19" s="77" t="s">
        <v>208</v>
      </c>
      <c r="C19" s="66">
        <v>2350</v>
      </c>
      <c r="D19" s="78">
        <v>10</v>
      </c>
      <c r="E19" s="66">
        <v>210</v>
      </c>
      <c r="F19" s="78">
        <v>2130</v>
      </c>
      <c r="G19" s="86">
        <v>0</v>
      </c>
      <c r="H19" s="79">
        <v>0.09</v>
      </c>
      <c r="I19" s="86">
        <v>0.91</v>
      </c>
    </row>
    <row r="20" spans="1:9" x14ac:dyDescent="0.3">
      <c r="A20" s="65" t="s">
        <v>191</v>
      </c>
      <c r="B20" s="77" t="s">
        <v>209</v>
      </c>
      <c r="C20" s="66">
        <v>3320</v>
      </c>
      <c r="D20" s="78">
        <v>10</v>
      </c>
      <c r="E20" s="66">
        <v>400</v>
      </c>
      <c r="F20" s="78">
        <v>2910</v>
      </c>
      <c r="G20" s="86">
        <v>0</v>
      </c>
      <c r="H20" s="79">
        <v>0.12</v>
      </c>
      <c r="I20" s="86">
        <v>0.88</v>
      </c>
    </row>
    <row r="21" spans="1:9" x14ac:dyDescent="0.3">
      <c r="A21" s="65" t="s">
        <v>191</v>
      </c>
      <c r="B21" s="77" t="s">
        <v>210</v>
      </c>
      <c r="C21" s="66">
        <v>3925</v>
      </c>
      <c r="D21" s="78">
        <v>10</v>
      </c>
      <c r="E21" s="66">
        <v>415</v>
      </c>
      <c r="F21" s="78">
        <v>3500</v>
      </c>
      <c r="G21" s="86">
        <v>0</v>
      </c>
      <c r="H21" s="79">
        <v>0.11</v>
      </c>
      <c r="I21" s="86">
        <v>0.89</v>
      </c>
    </row>
    <row r="22" spans="1:9" x14ac:dyDescent="0.3">
      <c r="A22" s="65" t="s">
        <v>191</v>
      </c>
      <c r="B22" s="77" t="s">
        <v>211</v>
      </c>
      <c r="C22" s="66">
        <v>3830</v>
      </c>
      <c r="D22" s="78">
        <v>15</v>
      </c>
      <c r="E22" s="66">
        <v>740</v>
      </c>
      <c r="F22" s="78">
        <v>3075</v>
      </c>
      <c r="G22" s="86">
        <v>0</v>
      </c>
      <c r="H22" s="79">
        <v>0.19</v>
      </c>
      <c r="I22" s="86">
        <v>0.8</v>
      </c>
    </row>
    <row r="23" spans="1:9" x14ac:dyDescent="0.3">
      <c r="A23" s="65" t="s">
        <v>191</v>
      </c>
      <c r="B23" s="77" t="s">
        <v>212</v>
      </c>
      <c r="C23" s="66">
        <v>4640</v>
      </c>
      <c r="D23" s="78">
        <v>25</v>
      </c>
      <c r="E23" s="66">
        <v>1165</v>
      </c>
      <c r="F23" s="78">
        <v>3450</v>
      </c>
      <c r="G23" s="86">
        <v>0.01</v>
      </c>
      <c r="H23" s="79">
        <v>0.25</v>
      </c>
      <c r="I23" s="86">
        <v>0.74</v>
      </c>
    </row>
    <row r="24" spans="1:9" x14ac:dyDescent="0.3">
      <c r="A24" s="65" t="s">
        <v>191</v>
      </c>
      <c r="B24" s="77" t="s">
        <v>213</v>
      </c>
      <c r="C24" s="66">
        <v>2785</v>
      </c>
      <c r="D24" s="78">
        <v>30</v>
      </c>
      <c r="E24" s="66">
        <v>950</v>
      </c>
      <c r="F24" s="78">
        <v>1805</v>
      </c>
      <c r="G24" s="86">
        <v>0.01</v>
      </c>
      <c r="H24" s="79">
        <v>0.34</v>
      </c>
      <c r="I24" s="86">
        <v>0.65</v>
      </c>
    </row>
    <row r="25" spans="1:9" x14ac:dyDescent="0.3">
      <c r="A25" s="65" t="s">
        <v>191</v>
      </c>
      <c r="B25" s="77" t="s">
        <v>214</v>
      </c>
      <c r="C25" s="66">
        <v>6275</v>
      </c>
      <c r="D25" s="78">
        <v>30</v>
      </c>
      <c r="E25" s="66">
        <v>1310</v>
      </c>
      <c r="F25" s="78">
        <v>4930</v>
      </c>
      <c r="G25" s="86">
        <v>0.01</v>
      </c>
      <c r="H25" s="79">
        <v>0.21</v>
      </c>
      <c r="I25" s="86">
        <v>0.79</v>
      </c>
    </row>
    <row r="26" spans="1:9" x14ac:dyDescent="0.3">
      <c r="A26" s="65" t="s">
        <v>191</v>
      </c>
      <c r="B26" s="77" t="s">
        <v>215</v>
      </c>
      <c r="C26" s="66">
        <v>5255</v>
      </c>
      <c r="D26" s="78">
        <v>80</v>
      </c>
      <c r="E26" s="66">
        <v>1715</v>
      </c>
      <c r="F26" s="78">
        <v>3460</v>
      </c>
      <c r="G26" s="86">
        <v>0.02</v>
      </c>
      <c r="H26" s="79">
        <v>0.33</v>
      </c>
      <c r="I26" s="86">
        <v>0.66</v>
      </c>
    </row>
    <row r="27" spans="1:9" x14ac:dyDescent="0.3">
      <c r="A27" s="65" t="s">
        <v>191</v>
      </c>
      <c r="B27" s="77" t="s">
        <v>216</v>
      </c>
      <c r="C27" s="66">
        <v>5560</v>
      </c>
      <c r="D27" s="78">
        <v>140</v>
      </c>
      <c r="E27" s="66">
        <v>2150</v>
      </c>
      <c r="F27" s="78">
        <v>3270</v>
      </c>
      <c r="G27" s="86">
        <v>0.03</v>
      </c>
      <c r="H27" s="79">
        <v>0.39</v>
      </c>
      <c r="I27" s="86">
        <v>0.59</v>
      </c>
    </row>
    <row r="28" spans="1:9" x14ac:dyDescent="0.3">
      <c r="A28" s="65" t="s">
        <v>191</v>
      </c>
      <c r="B28" s="77" t="s">
        <v>217</v>
      </c>
      <c r="C28" s="66">
        <v>6440</v>
      </c>
      <c r="D28" s="78">
        <v>105</v>
      </c>
      <c r="E28" s="66">
        <v>2405</v>
      </c>
      <c r="F28" s="78">
        <v>3930</v>
      </c>
      <c r="G28" s="86">
        <v>0.02</v>
      </c>
      <c r="H28" s="79">
        <v>0.37</v>
      </c>
      <c r="I28" s="86">
        <v>0.61</v>
      </c>
    </row>
    <row r="29" spans="1:9" x14ac:dyDescent="0.3">
      <c r="A29" s="65" t="s">
        <v>191</v>
      </c>
      <c r="B29" s="77" t="s">
        <v>218</v>
      </c>
      <c r="C29" s="66">
        <v>7065</v>
      </c>
      <c r="D29" s="78">
        <v>150</v>
      </c>
      <c r="E29" s="66">
        <v>2705</v>
      </c>
      <c r="F29" s="78">
        <v>4210</v>
      </c>
      <c r="G29" s="86">
        <v>0.02</v>
      </c>
      <c r="H29" s="79">
        <v>0.38</v>
      </c>
      <c r="I29" s="86">
        <v>0.6</v>
      </c>
    </row>
    <row r="30" spans="1:9" x14ac:dyDescent="0.3">
      <c r="A30" s="65" t="s">
        <v>191</v>
      </c>
      <c r="B30" s="77" t="s">
        <v>219</v>
      </c>
      <c r="C30" s="66">
        <v>12150</v>
      </c>
      <c r="D30" s="78">
        <v>145</v>
      </c>
      <c r="E30" s="66">
        <v>2180</v>
      </c>
      <c r="F30" s="78">
        <v>9830</v>
      </c>
      <c r="G30" s="86">
        <v>0.01</v>
      </c>
      <c r="H30" s="79">
        <v>0.18</v>
      </c>
      <c r="I30" s="86">
        <v>0.81</v>
      </c>
    </row>
    <row r="31" spans="1:9" x14ac:dyDescent="0.3">
      <c r="A31" s="65" t="s">
        <v>191</v>
      </c>
      <c r="B31" s="77" t="s">
        <v>220</v>
      </c>
      <c r="C31" s="66">
        <v>11670</v>
      </c>
      <c r="D31" s="78">
        <v>175</v>
      </c>
      <c r="E31" s="66">
        <v>2265</v>
      </c>
      <c r="F31" s="78">
        <v>9230</v>
      </c>
      <c r="G31" s="86">
        <v>0.02</v>
      </c>
      <c r="H31" s="79">
        <v>0.19</v>
      </c>
      <c r="I31" s="86">
        <v>0.79</v>
      </c>
    </row>
    <row r="32" spans="1:9" x14ac:dyDescent="0.3">
      <c r="A32" s="65" t="s">
        <v>191</v>
      </c>
      <c r="B32" s="77" t="s">
        <v>221</v>
      </c>
      <c r="C32" s="66">
        <v>12035</v>
      </c>
      <c r="D32" s="78">
        <v>180</v>
      </c>
      <c r="E32" s="66">
        <v>1950</v>
      </c>
      <c r="F32" s="78">
        <v>9905</v>
      </c>
      <c r="G32" s="86">
        <v>0.01</v>
      </c>
      <c r="H32" s="79">
        <v>0.16</v>
      </c>
      <c r="I32" s="86">
        <v>0.82</v>
      </c>
    </row>
    <row r="33" spans="1:9" x14ac:dyDescent="0.3">
      <c r="A33" s="65" t="s">
        <v>191</v>
      </c>
      <c r="B33" s="77" t="s">
        <v>222</v>
      </c>
      <c r="C33" s="66">
        <v>8320</v>
      </c>
      <c r="D33" s="78">
        <v>165</v>
      </c>
      <c r="E33" s="66">
        <v>1310</v>
      </c>
      <c r="F33" s="78">
        <v>6845</v>
      </c>
      <c r="G33" s="86">
        <v>0.02</v>
      </c>
      <c r="H33" s="79">
        <v>0.16</v>
      </c>
      <c r="I33" s="86">
        <v>0.82</v>
      </c>
    </row>
    <row r="34" spans="1:9" x14ac:dyDescent="0.3">
      <c r="A34" s="65" t="s">
        <v>191</v>
      </c>
      <c r="B34" s="77" t="s">
        <v>223</v>
      </c>
      <c r="C34" s="66">
        <v>7240</v>
      </c>
      <c r="D34" s="78">
        <v>165</v>
      </c>
      <c r="E34" s="66">
        <v>1150</v>
      </c>
      <c r="F34" s="78">
        <v>5925</v>
      </c>
      <c r="G34" s="86">
        <v>0.02</v>
      </c>
      <c r="H34" s="79">
        <v>0.16</v>
      </c>
      <c r="I34" s="86">
        <v>0.82</v>
      </c>
    </row>
    <row r="35" spans="1:9" x14ac:dyDescent="0.3">
      <c r="A35" s="65" t="s">
        <v>191</v>
      </c>
      <c r="B35" s="77" t="s">
        <v>224</v>
      </c>
      <c r="C35" s="66">
        <v>6455</v>
      </c>
      <c r="D35" s="78">
        <v>165</v>
      </c>
      <c r="E35" s="66">
        <v>965</v>
      </c>
      <c r="F35" s="78">
        <v>5320</v>
      </c>
      <c r="G35" s="86">
        <v>0.03</v>
      </c>
      <c r="H35" s="79">
        <v>0.15</v>
      </c>
      <c r="I35" s="86">
        <v>0.82</v>
      </c>
    </row>
    <row r="36" spans="1:9" x14ac:dyDescent="0.3">
      <c r="A36" s="65" t="s">
        <v>191</v>
      </c>
      <c r="B36" s="77" t="s">
        <v>225</v>
      </c>
      <c r="C36" s="66">
        <v>5460</v>
      </c>
      <c r="D36" s="78">
        <v>125</v>
      </c>
      <c r="E36" s="66">
        <v>775</v>
      </c>
      <c r="F36" s="78">
        <v>4565</v>
      </c>
      <c r="G36" s="86">
        <v>0.02</v>
      </c>
      <c r="H36" s="79">
        <v>0.14000000000000001</v>
      </c>
      <c r="I36" s="86">
        <v>0.84</v>
      </c>
    </row>
    <row r="37" spans="1:9" x14ac:dyDescent="0.3">
      <c r="A37" s="67" t="s">
        <v>191</v>
      </c>
      <c r="B37" s="80" t="s">
        <v>226</v>
      </c>
      <c r="C37" s="68">
        <v>5935</v>
      </c>
      <c r="D37" s="81">
        <v>150</v>
      </c>
      <c r="E37" s="68">
        <v>850</v>
      </c>
      <c r="F37" s="81">
        <v>4935</v>
      </c>
      <c r="G37" s="87">
        <v>0.03</v>
      </c>
      <c r="H37" s="82">
        <v>0.14000000000000001</v>
      </c>
      <c r="I37" s="87">
        <v>0.83</v>
      </c>
    </row>
    <row r="38" spans="1:9" x14ac:dyDescent="0.3">
      <c r="A38" s="28" t="s">
        <v>479</v>
      </c>
      <c r="B38" s="54" t="s">
        <v>191</v>
      </c>
      <c r="C38" s="31">
        <v>97440</v>
      </c>
      <c r="D38" s="29">
        <v>1470</v>
      </c>
      <c r="E38" s="31">
        <v>13185</v>
      </c>
      <c r="F38" s="29">
        <v>82785</v>
      </c>
      <c r="G38" s="30">
        <v>0.02</v>
      </c>
      <c r="H38" s="32">
        <v>0.14000000000000001</v>
      </c>
      <c r="I38" s="30">
        <v>0.85</v>
      </c>
    </row>
    <row r="39" spans="1:9" x14ac:dyDescent="0.3">
      <c r="A39" s="16" t="s">
        <v>479</v>
      </c>
      <c r="B39" t="s">
        <v>197</v>
      </c>
      <c r="C39" s="25">
        <v>0</v>
      </c>
      <c r="D39" s="4">
        <v>0</v>
      </c>
      <c r="E39" s="25">
        <v>0</v>
      </c>
      <c r="F39" s="4">
        <v>0</v>
      </c>
      <c r="G39" s="20">
        <v>0</v>
      </c>
      <c r="H39" s="5">
        <v>0</v>
      </c>
      <c r="I39" s="20">
        <v>0</v>
      </c>
    </row>
    <row r="40" spans="1:9" x14ac:dyDescent="0.3">
      <c r="A40" s="16" t="s">
        <v>479</v>
      </c>
      <c r="B40" t="s">
        <v>198</v>
      </c>
      <c r="C40" s="25">
        <v>0</v>
      </c>
      <c r="D40" s="4">
        <v>0</v>
      </c>
      <c r="E40" s="25">
        <v>0</v>
      </c>
      <c r="F40" s="4">
        <v>0</v>
      </c>
      <c r="G40" s="20">
        <v>0</v>
      </c>
      <c r="H40" s="5">
        <v>0</v>
      </c>
      <c r="I40" s="20">
        <v>0</v>
      </c>
    </row>
    <row r="41" spans="1:9" x14ac:dyDescent="0.3">
      <c r="A41" s="16" t="s">
        <v>479</v>
      </c>
      <c r="B41" t="s">
        <v>199</v>
      </c>
      <c r="C41" s="25">
        <v>0</v>
      </c>
      <c r="D41" s="4">
        <v>0</v>
      </c>
      <c r="E41" s="25">
        <v>0</v>
      </c>
      <c r="F41" s="4">
        <v>0</v>
      </c>
      <c r="G41" s="20">
        <v>0</v>
      </c>
      <c r="H41" s="5">
        <v>0</v>
      </c>
      <c r="I41" s="20">
        <v>0</v>
      </c>
    </row>
    <row r="42" spans="1:9" x14ac:dyDescent="0.3">
      <c r="A42" s="16" t="s">
        <v>479</v>
      </c>
      <c r="B42" t="s">
        <v>200</v>
      </c>
      <c r="C42" s="25">
        <v>0</v>
      </c>
      <c r="D42" s="4">
        <v>0</v>
      </c>
      <c r="E42" s="25">
        <v>0</v>
      </c>
      <c r="F42" s="4">
        <v>0</v>
      </c>
      <c r="G42" s="20">
        <v>0</v>
      </c>
      <c r="H42" s="5">
        <v>0</v>
      </c>
      <c r="I42" s="20">
        <v>0</v>
      </c>
    </row>
    <row r="43" spans="1:9" x14ac:dyDescent="0.3">
      <c r="A43" s="16" t="s">
        <v>479</v>
      </c>
      <c r="B43" t="s">
        <v>201</v>
      </c>
      <c r="C43" s="25">
        <v>0</v>
      </c>
      <c r="D43" s="4">
        <v>0</v>
      </c>
      <c r="E43" s="25">
        <v>0</v>
      </c>
      <c r="F43" s="4">
        <v>0</v>
      </c>
      <c r="G43" s="20">
        <v>0</v>
      </c>
      <c r="H43" s="5">
        <v>0</v>
      </c>
      <c r="I43" s="20">
        <v>0</v>
      </c>
    </row>
    <row r="44" spans="1:9" x14ac:dyDescent="0.3">
      <c r="A44" s="16" t="s">
        <v>479</v>
      </c>
      <c r="B44" t="s">
        <v>202</v>
      </c>
      <c r="C44" s="25">
        <v>0</v>
      </c>
      <c r="D44" s="4">
        <v>0</v>
      </c>
      <c r="E44" s="25">
        <v>0</v>
      </c>
      <c r="F44" s="4">
        <v>0</v>
      </c>
      <c r="G44" s="20">
        <v>0</v>
      </c>
      <c r="H44" s="5">
        <v>0</v>
      </c>
      <c r="I44" s="20">
        <v>0</v>
      </c>
    </row>
    <row r="45" spans="1:9" x14ac:dyDescent="0.3">
      <c r="A45" s="16" t="s">
        <v>479</v>
      </c>
      <c r="B45" t="s">
        <v>203</v>
      </c>
      <c r="C45" s="25">
        <v>50</v>
      </c>
      <c r="D45" s="4">
        <v>0</v>
      </c>
      <c r="E45" s="25">
        <v>5</v>
      </c>
      <c r="F45" s="4">
        <v>45</v>
      </c>
      <c r="G45" s="20">
        <v>0</v>
      </c>
      <c r="H45" s="5">
        <v>0.08</v>
      </c>
      <c r="I45" s="20">
        <v>0.92</v>
      </c>
    </row>
    <row r="46" spans="1:9" x14ac:dyDescent="0.3">
      <c r="A46" s="16" t="s">
        <v>479</v>
      </c>
      <c r="B46" t="s">
        <v>204</v>
      </c>
      <c r="C46" s="25">
        <v>55</v>
      </c>
      <c r="D46" s="4" t="s">
        <v>231</v>
      </c>
      <c r="E46" s="25">
        <v>5</v>
      </c>
      <c r="F46" s="4">
        <v>45</v>
      </c>
      <c r="G46" s="20" t="s">
        <v>231</v>
      </c>
      <c r="H46" s="5" t="s">
        <v>231</v>
      </c>
      <c r="I46" s="20">
        <v>0.87</v>
      </c>
    </row>
    <row r="47" spans="1:9" x14ac:dyDescent="0.3">
      <c r="A47" s="16" t="s">
        <v>479</v>
      </c>
      <c r="B47" t="s">
        <v>205</v>
      </c>
      <c r="C47" s="25">
        <v>180</v>
      </c>
      <c r="D47" s="4" t="s">
        <v>231</v>
      </c>
      <c r="E47" s="25">
        <v>5</v>
      </c>
      <c r="F47" s="4">
        <v>175</v>
      </c>
      <c r="G47" s="20" t="s">
        <v>231</v>
      </c>
      <c r="H47" s="5" t="s">
        <v>231</v>
      </c>
      <c r="I47" s="20">
        <v>0.97</v>
      </c>
    </row>
    <row r="48" spans="1:9" x14ac:dyDescent="0.3">
      <c r="A48" s="16" t="s">
        <v>479</v>
      </c>
      <c r="B48" t="s">
        <v>206</v>
      </c>
      <c r="C48" s="25">
        <v>195</v>
      </c>
      <c r="D48" s="4" t="s">
        <v>231</v>
      </c>
      <c r="E48" s="25">
        <v>35</v>
      </c>
      <c r="F48" s="4">
        <v>160</v>
      </c>
      <c r="G48" s="20" t="s">
        <v>231</v>
      </c>
      <c r="H48" s="5" t="s">
        <v>231</v>
      </c>
      <c r="I48" s="20">
        <v>0.82</v>
      </c>
    </row>
    <row r="49" spans="1:9" x14ac:dyDescent="0.3">
      <c r="A49" s="16" t="s">
        <v>479</v>
      </c>
      <c r="B49" t="s">
        <v>207</v>
      </c>
      <c r="C49" s="25">
        <v>385</v>
      </c>
      <c r="D49" s="4">
        <v>0</v>
      </c>
      <c r="E49" s="25">
        <v>75</v>
      </c>
      <c r="F49" s="4">
        <v>310</v>
      </c>
      <c r="G49" s="20">
        <v>0</v>
      </c>
      <c r="H49" s="5">
        <v>0.19</v>
      </c>
      <c r="I49" s="20">
        <v>0.81</v>
      </c>
    </row>
    <row r="50" spans="1:9" x14ac:dyDescent="0.3">
      <c r="A50" s="16" t="s">
        <v>479</v>
      </c>
      <c r="B50" t="s">
        <v>208</v>
      </c>
      <c r="C50" s="25">
        <v>2180</v>
      </c>
      <c r="D50" s="4">
        <v>5</v>
      </c>
      <c r="E50" s="25">
        <v>115</v>
      </c>
      <c r="F50" s="4">
        <v>2065</v>
      </c>
      <c r="G50" s="20">
        <v>0</v>
      </c>
      <c r="H50" s="5">
        <v>0.05</v>
      </c>
      <c r="I50" s="20">
        <v>0.95</v>
      </c>
    </row>
    <row r="51" spans="1:9" x14ac:dyDescent="0.3">
      <c r="A51" s="16" t="s">
        <v>479</v>
      </c>
      <c r="B51" t="s">
        <v>209</v>
      </c>
      <c r="C51" s="25">
        <v>2995</v>
      </c>
      <c r="D51" s="4">
        <v>5</v>
      </c>
      <c r="E51" s="25">
        <v>170</v>
      </c>
      <c r="F51" s="4">
        <v>2820</v>
      </c>
      <c r="G51" s="20">
        <v>0</v>
      </c>
      <c r="H51" s="5">
        <v>0.06</v>
      </c>
      <c r="I51" s="20">
        <v>0.94</v>
      </c>
    </row>
    <row r="52" spans="1:9" x14ac:dyDescent="0.3">
      <c r="A52" s="16" t="s">
        <v>479</v>
      </c>
      <c r="B52" t="s">
        <v>210</v>
      </c>
      <c r="C52" s="25">
        <v>3570</v>
      </c>
      <c r="D52" s="4">
        <v>10</v>
      </c>
      <c r="E52" s="25">
        <v>160</v>
      </c>
      <c r="F52" s="4">
        <v>3400</v>
      </c>
      <c r="G52" s="20">
        <v>0</v>
      </c>
      <c r="H52" s="5">
        <v>0.04</v>
      </c>
      <c r="I52" s="20">
        <v>0.95</v>
      </c>
    </row>
    <row r="53" spans="1:9" x14ac:dyDescent="0.3">
      <c r="A53" s="16" t="s">
        <v>479</v>
      </c>
      <c r="B53" t="s">
        <v>211</v>
      </c>
      <c r="C53" s="25">
        <v>3200</v>
      </c>
      <c r="D53" s="4">
        <v>10</v>
      </c>
      <c r="E53" s="25">
        <v>275</v>
      </c>
      <c r="F53" s="4">
        <v>2915</v>
      </c>
      <c r="G53" s="20">
        <v>0</v>
      </c>
      <c r="H53" s="5">
        <v>0.09</v>
      </c>
      <c r="I53" s="20">
        <v>0.91</v>
      </c>
    </row>
    <row r="54" spans="1:9" x14ac:dyDescent="0.3">
      <c r="A54" s="16" t="s">
        <v>479</v>
      </c>
      <c r="B54" t="s">
        <v>212</v>
      </c>
      <c r="C54" s="25">
        <v>3600</v>
      </c>
      <c r="D54" s="4">
        <v>20</v>
      </c>
      <c r="E54" s="25">
        <v>450</v>
      </c>
      <c r="F54" s="4">
        <v>3130</v>
      </c>
      <c r="G54" s="20">
        <v>0.01</v>
      </c>
      <c r="H54" s="5">
        <v>0.13</v>
      </c>
      <c r="I54" s="20">
        <v>0.87</v>
      </c>
    </row>
    <row r="55" spans="1:9" x14ac:dyDescent="0.3">
      <c r="A55" s="16" t="s">
        <v>479</v>
      </c>
      <c r="B55" t="s">
        <v>213</v>
      </c>
      <c r="C55" s="25">
        <v>2040</v>
      </c>
      <c r="D55" s="4">
        <v>25</v>
      </c>
      <c r="E55" s="25">
        <v>420</v>
      </c>
      <c r="F55" s="4">
        <v>1600</v>
      </c>
      <c r="G55" s="20">
        <v>0.01</v>
      </c>
      <c r="H55" s="5">
        <v>0.2</v>
      </c>
      <c r="I55" s="20">
        <v>0.78</v>
      </c>
    </row>
    <row r="56" spans="1:9" x14ac:dyDescent="0.3">
      <c r="A56" s="16" t="s">
        <v>479</v>
      </c>
      <c r="B56" t="s">
        <v>214</v>
      </c>
      <c r="C56" s="25">
        <v>5110</v>
      </c>
      <c r="D56" s="4">
        <v>20</v>
      </c>
      <c r="E56" s="25">
        <v>545</v>
      </c>
      <c r="F56" s="4">
        <v>4550</v>
      </c>
      <c r="G56" s="20">
        <v>0</v>
      </c>
      <c r="H56" s="5">
        <v>0.11</v>
      </c>
      <c r="I56" s="20">
        <v>0.89</v>
      </c>
    </row>
    <row r="57" spans="1:9" x14ac:dyDescent="0.3">
      <c r="A57" s="16" t="s">
        <v>479</v>
      </c>
      <c r="B57" t="s">
        <v>215</v>
      </c>
      <c r="C57" s="25">
        <v>3995</v>
      </c>
      <c r="D57" s="4">
        <v>60</v>
      </c>
      <c r="E57" s="25">
        <v>905</v>
      </c>
      <c r="F57" s="4">
        <v>3030</v>
      </c>
      <c r="G57" s="20">
        <v>0.02</v>
      </c>
      <c r="H57" s="5">
        <v>0.23</v>
      </c>
      <c r="I57" s="20">
        <v>0.76</v>
      </c>
    </row>
    <row r="58" spans="1:9" x14ac:dyDescent="0.3">
      <c r="A58" s="16" t="s">
        <v>479</v>
      </c>
      <c r="B58" t="s">
        <v>216</v>
      </c>
      <c r="C58" s="25">
        <v>3845</v>
      </c>
      <c r="D58" s="4">
        <v>95</v>
      </c>
      <c r="E58" s="25">
        <v>1125</v>
      </c>
      <c r="F58" s="4">
        <v>2625</v>
      </c>
      <c r="G58" s="20">
        <v>0.02</v>
      </c>
      <c r="H58" s="5">
        <v>0.28999999999999998</v>
      </c>
      <c r="I58" s="20">
        <v>0.68</v>
      </c>
    </row>
    <row r="59" spans="1:9" x14ac:dyDescent="0.3">
      <c r="A59" s="16" t="s">
        <v>479</v>
      </c>
      <c r="B59" t="s">
        <v>217</v>
      </c>
      <c r="C59" s="25">
        <v>3905</v>
      </c>
      <c r="D59" s="4">
        <v>75</v>
      </c>
      <c r="E59" s="25">
        <v>1055</v>
      </c>
      <c r="F59" s="4">
        <v>2775</v>
      </c>
      <c r="G59" s="20">
        <v>0.02</v>
      </c>
      <c r="H59" s="5">
        <v>0.27</v>
      </c>
      <c r="I59" s="20">
        <v>0.71</v>
      </c>
    </row>
    <row r="60" spans="1:9" x14ac:dyDescent="0.3">
      <c r="A60" s="16" t="s">
        <v>479</v>
      </c>
      <c r="B60" t="s">
        <v>218</v>
      </c>
      <c r="C60" s="25">
        <v>3975</v>
      </c>
      <c r="D60" s="4">
        <v>110</v>
      </c>
      <c r="E60" s="25">
        <v>1045</v>
      </c>
      <c r="F60" s="4">
        <v>2820</v>
      </c>
      <c r="G60" s="20">
        <v>0.03</v>
      </c>
      <c r="H60" s="5">
        <v>0.26</v>
      </c>
      <c r="I60" s="20">
        <v>0.71</v>
      </c>
    </row>
    <row r="61" spans="1:9" x14ac:dyDescent="0.3">
      <c r="A61" s="16" t="s">
        <v>479</v>
      </c>
      <c r="B61" t="s">
        <v>219</v>
      </c>
      <c r="C61" s="25">
        <v>10605</v>
      </c>
      <c r="D61" s="4">
        <v>125</v>
      </c>
      <c r="E61" s="25">
        <v>1395</v>
      </c>
      <c r="F61" s="4">
        <v>9085</v>
      </c>
      <c r="G61" s="20">
        <v>0.01</v>
      </c>
      <c r="H61" s="5">
        <v>0.13</v>
      </c>
      <c r="I61" s="20">
        <v>0.86</v>
      </c>
    </row>
    <row r="62" spans="1:9" x14ac:dyDescent="0.3">
      <c r="A62" s="16" t="s">
        <v>479</v>
      </c>
      <c r="B62" t="s">
        <v>220</v>
      </c>
      <c r="C62" s="25">
        <v>10105</v>
      </c>
      <c r="D62" s="4">
        <v>150</v>
      </c>
      <c r="E62" s="25">
        <v>1565</v>
      </c>
      <c r="F62" s="4">
        <v>8390</v>
      </c>
      <c r="G62" s="20">
        <v>0.01</v>
      </c>
      <c r="H62" s="5">
        <v>0.15</v>
      </c>
      <c r="I62" s="20">
        <v>0.83</v>
      </c>
    </row>
    <row r="63" spans="1:9" x14ac:dyDescent="0.3">
      <c r="A63" s="16" t="s">
        <v>479</v>
      </c>
      <c r="B63" t="s">
        <v>221</v>
      </c>
      <c r="C63" s="25">
        <v>10210</v>
      </c>
      <c r="D63" s="4">
        <v>150</v>
      </c>
      <c r="E63" s="25">
        <v>1190</v>
      </c>
      <c r="F63" s="4">
        <v>8870</v>
      </c>
      <c r="G63" s="20">
        <v>0.01</v>
      </c>
      <c r="H63" s="5">
        <v>0.12</v>
      </c>
      <c r="I63" s="20">
        <v>0.87</v>
      </c>
    </row>
    <row r="64" spans="1:9" x14ac:dyDescent="0.3">
      <c r="A64" s="16" t="s">
        <v>479</v>
      </c>
      <c r="B64" t="s">
        <v>222</v>
      </c>
      <c r="C64" s="25">
        <v>6940</v>
      </c>
      <c r="D64" s="4">
        <v>125</v>
      </c>
      <c r="E64" s="25">
        <v>710</v>
      </c>
      <c r="F64" s="4">
        <v>6100</v>
      </c>
      <c r="G64" s="20">
        <v>0.02</v>
      </c>
      <c r="H64" s="5">
        <v>0.1</v>
      </c>
      <c r="I64" s="20">
        <v>0.88</v>
      </c>
    </row>
    <row r="65" spans="1:9" x14ac:dyDescent="0.3">
      <c r="A65" s="16" t="s">
        <v>479</v>
      </c>
      <c r="B65" t="s">
        <v>223</v>
      </c>
      <c r="C65" s="25">
        <v>5880</v>
      </c>
      <c r="D65" s="4">
        <v>135</v>
      </c>
      <c r="E65" s="25">
        <v>630</v>
      </c>
      <c r="F65" s="4">
        <v>5115</v>
      </c>
      <c r="G65" s="20">
        <v>0.02</v>
      </c>
      <c r="H65" s="5">
        <v>0.11</v>
      </c>
      <c r="I65" s="20">
        <v>0.87</v>
      </c>
    </row>
    <row r="66" spans="1:9" x14ac:dyDescent="0.3">
      <c r="A66" s="16" t="s">
        <v>479</v>
      </c>
      <c r="B66" t="s">
        <v>224</v>
      </c>
      <c r="C66" s="25">
        <v>5190</v>
      </c>
      <c r="D66" s="4">
        <v>130</v>
      </c>
      <c r="E66" s="25">
        <v>470</v>
      </c>
      <c r="F66" s="4">
        <v>4585</v>
      </c>
      <c r="G66" s="20">
        <v>0.03</v>
      </c>
      <c r="H66" s="5">
        <v>0.09</v>
      </c>
      <c r="I66" s="20">
        <v>0.88</v>
      </c>
    </row>
    <row r="67" spans="1:9" x14ac:dyDescent="0.3">
      <c r="A67" s="16" t="s">
        <v>479</v>
      </c>
      <c r="B67" t="s">
        <v>225</v>
      </c>
      <c r="C67" s="25">
        <v>4475</v>
      </c>
      <c r="D67" s="4">
        <v>95</v>
      </c>
      <c r="E67" s="25">
        <v>410</v>
      </c>
      <c r="F67" s="4">
        <v>3975</v>
      </c>
      <c r="G67" s="20">
        <v>0.02</v>
      </c>
      <c r="H67" s="5">
        <v>0.09</v>
      </c>
      <c r="I67" s="20">
        <v>0.89</v>
      </c>
    </row>
    <row r="68" spans="1:9" x14ac:dyDescent="0.3">
      <c r="A68" s="16" t="s">
        <v>479</v>
      </c>
      <c r="B68" t="s">
        <v>226</v>
      </c>
      <c r="C68" s="25">
        <v>4760</v>
      </c>
      <c r="D68" s="4">
        <v>120</v>
      </c>
      <c r="E68" s="25">
        <v>425</v>
      </c>
      <c r="F68" s="4">
        <v>4210</v>
      </c>
      <c r="G68" s="20">
        <v>0.03</v>
      </c>
      <c r="H68" s="5">
        <v>0.09</v>
      </c>
      <c r="I68" s="20">
        <v>0.88</v>
      </c>
    </row>
    <row r="69" spans="1:9" x14ac:dyDescent="0.3">
      <c r="A69" s="28" t="s">
        <v>480</v>
      </c>
      <c r="B69" s="54" t="s">
        <v>191</v>
      </c>
      <c r="C69" s="31">
        <v>24580</v>
      </c>
      <c r="D69" s="29">
        <v>420</v>
      </c>
      <c r="E69" s="31">
        <v>12885</v>
      </c>
      <c r="F69" s="29">
        <v>11275</v>
      </c>
      <c r="G69" s="30">
        <v>0.02</v>
      </c>
      <c r="H69" s="32">
        <v>0.52</v>
      </c>
      <c r="I69" s="30">
        <v>0.46</v>
      </c>
    </row>
    <row r="70" spans="1:9" x14ac:dyDescent="0.3">
      <c r="A70" s="16" t="s">
        <v>480</v>
      </c>
      <c r="B70" t="s">
        <v>197</v>
      </c>
      <c r="C70" s="25">
        <v>0</v>
      </c>
      <c r="D70" s="4">
        <v>0</v>
      </c>
      <c r="E70" s="25">
        <v>0</v>
      </c>
      <c r="F70" s="4">
        <v>0</v>
      </c>
      <c r="G70" s="20">
        <v>0</v>
      </c>
      <c r="H70" s="5">
        <v>0</v>
      </c>
      <c r="I70" s="20">
        <v>0</v>
      </c>
    </row>
    <row r="71" spans="1:9" x14ac:dyDescent="0.3">
      <c r="A71" s="16" t="s">
        <v>480</v>
      </c>
      <c r="B71" t="s">
        <v>198</v>
      </c>
      <c r="C71" s="25">
        <v>0</v>
      </c>
      <c r="D71" s="4">
        <v>0</v>
      </c>
      <c r="E71" s="25">
        <v>0</v>
      </c>
      <c r="F71" s="4">
        <v>0</v>
      </c>
      <c r="G71" s="20">
        <v>0</v>
      </c>
      <c r="H71" s="5">
        <v>0</v>
      </c>
      <c r="I71" s="20">
        <v>0</v>
      </c>
    </row>
    <row r="72" spans="1:9" x14ac:dyDescent="0.3">
      <c r="A72" s="16" t="s">
        <v>480</v>
      </c>
      <c r="B72" t="s">
        <v>199</v>
      </c>
      <c r="C72" s="25">
        <v>0</v>
      </c>
      <c r="D72" s="4">
        <v>0</v>
      </c>
      <c r="E72" s="25">
        <v>0</v>
      </c>
      <c r="F72" s="4">
        <v>0</v>
      </c>
      <c r="G72" s="20">
        <v>0</v>
      </c>
      <c r="H72" s="5">
        <v>0</v>
      </c>
      <c r="I72" s="20">
        <v>0</v>
      </c>
    </row>
    <row r="73" spans="1:9" x14ac:dyDescent="0.3">
      <c r="A73" s="16" t="s">
        <v>480</v>
      </c>
      <c r="B73" t="s">
        <v>200</v>
      </c>
      <c r="C73" s="25">
        <v>0</v>
      </c>
      <c r="D73" s="4">
        <v>0</v>
      </c>
      <c r="E73" s="25">
        <v>0</v>
      </c>
      <c r="F73" s="4">
        <v>0</v>
      </c>
      <c r="G73" s="20">
        <v>0</v>
      </c>
      <c r="H73" s="5">
        <v>0</v>
      </c>
      <c r="I73" s="20">
        <v>0</v>
      </c>
    </row>
    <row r="74" spans="1:9" x14ac:dyDescent="0.3">
      <c r="A74" s="16" t="s">
        <v>480</v>
      </c>
      <c r="B74" t="s">
        <v>201</v>
      </c>
      <c r="C74" s="25" t="s">
        <v>231</v>
      </c>
      <c r="D74" s="4">
        <v>0</v>
      </c>
      <c r="E74" s="25">
        <v>0</v>
      </c>
      <c r="F74" s="4" t="s">
        <v>231</v>
      </c>
      <c r="G74" s="20">
        <v>0</v>
      </c>
      <c r="H74" s="5">
        <v>0</v>
      </c>
      <c r="I74" s="20" t="s">
        <v>231</v>
      </c>
    </row>
    <row r="75" spans="1:9" x14ac:dyDescent="0.3">
      <c r="A75" s="16" t="s">
        <v>480</v>
      </c>
      <c r="B75" t="s">
        <v>202</v>
      </c>
      <c r="C75" s="25">
        <v>10</v>
      </c>
      <c r="D75" s="4" t="s">
        <v>231</v>
      </c>
      <c r="E75" s="25">
        <v>10</v>
      </c>
      <c r="F75" s="4" t="s">
        <v>231</v>
      </c>
      <c r="G75" s="20" t="s">
        <v>231</v>
      </c>
      <c r="H75" s="5" t="s">
        <v>231</v>
      </c>
      <c r="I75" s="20" t="s">
        <v>231</v>
      </c>
    </row>
    <row r="76" spans="1:9" x14ac:dyDescent="0.3">
      <c r="A76" s="16" t="s">
        <v>480</v>
      </c>
      <c r="B76" t="s">
        <v>203</v>
      </c>
      <c r="C76" s="25">
        <v>50</v>
      </c>
      <c r="D76" s="4" t="s">
        <v>231</v>
      </c>
      <c r="E76" s="25">
        <v>35</v>
      </c>
      <c r="F76" s="4">
        <v>15</v>
      </c>
      <c r="G76" s="20" t="s">
        <v>231</v>
      </c>
      <c r="H76" s="5">
        <v>0.72</v>
      </c>
      <c r="I76" s="20" t="s">
        <v>231</v>
      </c>
    </row>
    <row r="77" spans="1:9" x14ac:dyDescent="0.3">
      <c r="A77" s="16" t="s">
        <v>480</v>
      </c>
      <c r="B77" t="s">
        <v>204</v>
      </c>
      <c r="C77" s="25">
        <v>75</v>
      </c>
      <c r="D77" s="4">
        <v>0</v>
      </c>
      <c r="E77" s="25">
        <v>50</v>
      </c>
      <c r="F77" s="4">
        <v>25</v>
      </c>
      <c r="G77" s="20">
        <v>0</v>
      </c>
      <c r="H77" s="5">
        <v>0.68</v>
      </c>
      <c r="I77" s="20">
        <v>0.32</v>
      </c>
    </row>
    <row r="78" spans="1:9" x14ac:dyDescent="0.3">
      <c r="A78" s="16" t="s">
        <v>480</v>
      </c>
      <c r="B78" t="s">
        <v>205</v>
      </c>
      <c r="C78" s="25">
        <v>60</v>
      </c>
      <c r="D78" s="4">
        <v>0</v>
      </c>
      <c r="E78" s="25">
        <v>50</v>
      </c>
      <c r="F78" s="4">
        <v>10</v>
      </c>
      <c r="G78" s="20">
        <v>0</v>
      </c>
      <c r="H78" s="5">
        <v>0.82</v>
      </c>
      <c r="I78" s="20">
        <v>0.18</v>
      </c>
    </row>
    <row r="79" spans="1:9" x14ac:dyDescent="0.3">
      <c r="A79" s="16" t="s">
        <v>480</v>
      </c>
      <c r="B79" t="s">
        <v>206</v>
      </c>
      <c r="C79" s="25">
        <v>135</v>
      </c>
      <c r="D79" s="4" t="s">
        <v>231</v>
      </c>
      <c r="E79" s="25">
        <v>105</v>
      </c>
      <c r="F79" s="4">
        <v>30</v>
      </c>
      <c r="G79" s="20" t="s">
        <v>231</v>
      </c>
      <c r="H79" s="5">
        <v>0.78</v>
      </c>
      <c r="I79" s="20" t="s">
        <v>231</v>
      </c>
    </row>
    <row r="80" spans="1:9" x14ac:dyDescent="0.3">
      <c r="A80" s="16" t="s">
        <v>480</v>
      </c>
      <c r="B80" t="s">
        <v>207</v>
      </c>
      <c r="C80" s="25">
        <v>130</v>
      </c>
      <c r="D80" s="4">
        <v>10</v>
      </c>
      <c r="E80" s="25">
        <v>90</v>
      </c>
      <c r="F80" s="4">
        <v>35</v>
      </c>
      <c r="G80" s="20">
        <v>0.06</v>
      </c>
      <c r="H80" s="5">
        <v>0.67</v>
      </c>
      <c r="I80" s="20">
        <v>0.27</v>
      </c>
    </row>
    <row r="81" spans="1:9" x14ac:dyDescent="0.3">
      <c r="A81" s="16" t="s">
        <v>480</v>
      </c>
      <c r="B81" t="s">
        <v>208</v>
      </c>
      <c r="C81" s="25">
        <v>165</v>
      </c>
      <c r="D81" s="4">
        <v>5</v>
      </c>
      <c r="E81" s="25">
        <v>95</v>
      </c>
      <c r="F81" s="4">
        <v>70</v>
      </c>
      <c r="G81" s="20">
        <v>0.02</v>
      </c>
      <c r="H81" s="5">
        <v>0.56999999999999995</v>
      </c>
      <c r="I81" s="20">
        <v>0.41</v>
      </c>
    </row>
    <row r="82" spans="1:9" x14ac:dyDescent="0.3">
      <c r="A82" s="16" t="s">
        <v>480</v>
      </c>
      <c r="B82" t="s">
        <v>209</v>
      </c>
      <c r="C82" s="25">
        <v>325</v>
      </c>
      <c r="D82" s="4" t="s">
        <v>231</v>
      </c>
      <c r="E82" s="25">
        <v>230</v>
      </c>
      <c r="F82" s="4">
        <v>90</v>
      </c>
      <c r="G82" s="20" t="s">
        <v>231</v>
      </c>
      <c r="H82" s="5">
        <v>0.72</v>
      </c>
      <c r="I82" s="20" t="s">
        <v>231</v>
      </c>
    </row>
    <row r="83" spans="1:9" x14ac:dyDescent="0.3">
      <c r="A83" s="16" t="s">
        <v>480</v>
      </c>
      <c r="B83" t="s">
        <v>210</v>
      </c>
      <c r="C83" s="25">
        <v>355</v>
      </c>
      <c r="D83" s="4" t="s">
        <v>231</v>
      </c>
      <c r="E83" s="25">
        <v>255</v>
      </c>
      <c r="F83" s="4">
        <v>100</v>
      </c>
      <c r="G83" s="20" t="s">
        <v>231</v>
      </c>
      <c r="H83" s="5">
        <v>0.72</v>
      </c>
      <c r="I83" s="20" t="s">
        <v>231</v>
      </c>
    </row>
    <row r="84" spans="1:9" x14ac:dyDescent="0.3">
      <c r="A84" s="16" t="s">
        <v>480</v>
      </c>
      <c r="B84" t="s">
        <v>211</v>
      </c>
      <c r="C84" s="25">
        <v>630</v>
      </c>
      <c r="D84" s="4">
        <v>5</v>
      </c>
      <c r="E84" s="25">
        <v>465</v>
      </c>
      <c r="F84" s="4">
        <v>160</v>
      </c>
      <c r="G84" s="20">
        <v>0.01</v>
      </c>
      <c r="H84" s="5">
        <v>0.74</v>
      </c>
      <c r="I84" s="20">
        <v>0.26</v>
      </c>
    </row>
    <row r="85" spans="1:9" x14ac:dyDescent="0.3">
      <c r="A85" s="16" t="s">
        <v>480</v>
      </c>
      <c r="B85" t="s">
        <v>212</v>
      </c>
      <c r="C85" s="25">
        <v>1040</v>
      </c>
      <c r="D85" s="4">
        <v>10</v>
      </c>
      <c r="E85" s="25">
        <v>715</v>
      </c>
      <c r="F85" s="4">
        <v>320</v>
      </c>
      <c r="G85" s="20">
        <v>0.01</v>
      </c>
      <c r="H85" s="5">
        <v>0.68</v>
      </c>
      <c r="I85" s="20">
        <v>0.31</v>
      </c>
    </row>
    <row r="86" spans="1:9" x14ac:dyDescent="0.3">
      <c r="A86" s="16" t="s">
        <v>480</v>
      </c>
      <c r="B86" t="s">
        <v>213</v>
      </c>
      <c r="C86" s="25">
        <v>745</v>
      </c>
      <c r="D86" s="4">
        <v>10</v>
      </c>
      <c r="E86" s="25">
        <v>530</v>
      </c>
      <c r="F86" s="4">
        <v>200</v>
      </c>
      <c r="G86" s="20">
        <v>0.01</v>
      </c>
      <c r="H86" s="5">
        <v>0.72</v>
      </c>
      <c r="I86" s="20">
        <v>0.27</v>
      </c>
    </row>
    <row r="87" spans="1:9" x14ac:dyDescent="0.3">
      <c r="A87" s="16" t="s">
        <v>480</v>
      </c>
      <c r="B87" t="s">
        <v>214</v>
      </c>
      <c r="C87" s="25">
        <v>1165</v>
      </c>
      <c r="D87" s="4">
        <v>15</v>
      </c>
      <c r="E87" s="25">
        <v>765</v>
      </c>
      <c r="F87" s="4">
        <v>385</v>
      </c>
      <c r="G87" s="20">
        <v>0.01</v>
      </c>
      <c r="H87" s="5">
        <v>0.66</v>
      </c>
      <c r="I87" s="20">
        <v>0.33</v>
      </c>
    </row>
    <row r="88" spans="1:9" x14ac:dyDescent="0.3">
      <c r="A88" s="16" t="s">
        <v>480</v>
      </c>
      <c r="B88" t="s">
        <v>215</v>
      </c>
      <c r="C88" s="25">
        <v>1260</v>
      </c>
      <c r="D88" s="4">
        <v>20</v>
      </c>
      <c r="E88" s="25">
        <v>805</v>
      </c>
      <c r="F88" s="4">
        <v>435</v>
      </c>
      <c r="G88" s="20">
        <v>0.02</v>
      </c>
      <c r="H88" s="5">
        <v>0.64</v>
      </c>
      <c r="I88" s="20">
        <v>0.34</v>
      </c>
    </row>
    <row r="89" spans="1:9" x14ac:dyDescent="0.3">
      <c r="A89" s="16" t="s">
        <v>480</v>
      </c>
      <c r="B89" t="s">
        <v>216</v>
      </c>
      <c r="C89" s="25">
        <v>1715</v>
      </c>
      <c r="D89" s="4">
        <v>45</v>
      </c>
      <c r="E89" s="25">
        <v>1025</v>
      </c>
      <c r="F89" s="4">
        <v>645</v>
      </c>
      <c r="G89" s="20">
        <v>0.03</v>
      </c>
      <c r="H89" s="5">
        <v>0.6</v>
      </c>
      <c r="I89" s="20">
        <v>0.38</v>
      </c>
    </row>
    <row r="90" spans="1:9" x14ac:dyDescent="0.3">
      <c r="A90" s="16" t="s">
        <v>480</v>
      </c>
      <c r="B90" t="s">
        <v>217</v>
      </c>
      <c r="C90" s="25">
        <v>2535</v>
      </c>
      <c r="D90" s="4">
        <v>30</v>
      </c>
      <c r="E90" s="25">
        <v>1350</v>
      </c>
      <c r="F90" s="4">
        <v>1160</v>
      </c>
      <c r="G90" s="20">
        <v>0.01</v>
      </c>
      <c r="H90" s="5">
        <v>0.53</v>
      </c>
      <c r="I90" s="20">
        <v>0.46</v>
      </c>
    </row>
    <row r="91" spans="1:9" x14ac:dyDescent="0.3">
      <c r="A91" s="16" t="s">
        <v>480</v>
      </c>
      <c r="B91" t="s">
        <v>218</v>
      </c>
      <c r="C91" s="25">
        <v>3090</v>
      </c>
      <c r="D91" s="4">
        <v>40</v>
      </c>
      <c r="E91" s="25">
        <v>1660</v>
      </c>
      <c r="F91" s="4">
        <v>1390</v>
      </c>
      <c r="G91" s="20">
        <v>0.01</v>
      </c>
      <c r="H91" s="5">
        <v>0.54</v>
      </c>
      <c r="I91" s="20">
        <v>0.45</v>
      </c>
    </row>
    <row r="92" spans="1:9" x14ac:dyDescent="0.3">
      <c r="A92" s="16" t="s">
        <v>480</v>
      </c>
      <c r="B92" t="s">
        <v>219</v>
      </c>
      <c r="C92" s="25">
        <v>1550</v>
      </c>
      <c r="D92" s="4">
        <v>20</v>
      </c>
      <c r="E92" s="25">
        <v>785</v>
      </c>
      <c r="F92" s="4">
        <v>745</v>
      </c>
      <c r="G92" s="20">
        <v>0.01</v>
      </c>
      <c r="H92" s="5">
        <v>0.51</v>
      </c>
      <c r="I92" s="20">
        <v>0.48</v>
      </c>
    </row>
    <row r="93" spans="1:9" x14ac:dyDescent="0.3">
      <c r="A93" s="16" t="s">
        <v>480</v>
      </c>
      <c r="B93" t="s">
        <v>220</v>
      </c>
      <c r="C93" s="25">
        <v>1565</v>
      </c>
      <c r="D93" s="4">
        <v>25</v>
      </c>
      <c r="E93" s="25">
        <v>700</v>
      </c>
      <c r="F93" s="4">
        <v>840</v>
      </c>
      <c r="G93" s="20">
        <v>0.02</v>
      </c>
      <c r="H93" s="5">
        <v>0.45</v>
      </c>
      <c r="I93" s="20">
        <v>0.54</v>
      </c>
    </row>
    <row r="94" spans="1:9" x14ac:dyDescent="0.3">
      <c r="A94" s="16" t="s">
        <v>480</v>
      </c>
      <c r="B94" t="s">
        <v>221</v>
      </c>
      <c r="C94" s="25">
        <v>1820</v>
      </c>
      <c r="D94" s="4">
        <v>30</v>
      </c>
      <c r="E94" s="25">
        <v>760</v>
      </c>
      <c r="F94" s="4">
        <v>1035</v>
      </c>
      <c r="G94" s="20">
        <v>0.02</v>
      </c>
      <c r="H94" s="5">
        <v>0.42</v>
      </c>
      <c r="I94" s="20">
        <v>0.56999999999999995</v>
      </c>
    </row>
    <row r="95" spans="1:9" x14ac:dyDescent="0.3">
      <c r="A95" s="16" t="s">
        <v>480</v>
      </c>
      <c r="B95" t="s">
        <v>222</v>
      </c>
      <c r="C95" s="25">
        <v>1380</v>
      </c>
      <c r="D95" s="4">
        <v>35</v>
      </c>
      <c r="E95" s="25">
        <v>600</v>
      </c>
      <c r="F95" s="4">
        <v>745</v>
      </c>
      <c r="G95" s="20">
        <v>0.03</v>
      </c>
      <c r="H95" s="5">
        <v>0.43</v>
      </c>
      <c r="I95" s="20">
        <v>0.54</v>
      </c>
    </row>
    <row r="96" spans="1:9" x14ac:dyDescent="0.3">
      <c r="A96" s="16" t="s">
        <v>480</v>
      </c>
      <c r="B96" t="s">
        <v>223</v>
      </c>
      <c r="C96" s="25">
        <v>1355</v>
      </c>
      <c r="D96" s="4">
        <v>30</v>
      </c>
      <c r="E96" s="25">
        <v>520</v>
      </c>
      <c r="F96" s="4">
        <v>805</v>
      </c>
      <c r="G96" s="20">
        <v>0.02</v>
      </c>
      <c r="H96" s="5">
        <v>0.38</v>
      </c>
      <c r="I96" s="20">
        <v>0.59</v>
      </c>
    </row>
    <row r="97" spans="1:9" x14ac:dyDescent="0.3">
      <c r="A97" s="16" t="s">
        <v>480</v>
      </c>
      <c r="B97" t="s">
        <v>224</v>
      </c>
      <c r="C97" s="25">
        <v>1265</v>
      </c>
      <c r="D97" s="4">
        <v>35</v>
      </c>
      <c r="E97" s="25">
        <v>495</v>
      </c>
      <c r="F97" s="4">
        <v>735</v>
      </c>
      <c r="G97" s="20">
        <v>0.03</v>
      </c>
      <c r="H97" s="5">
        <v>0.39</v>
      </c>
      <c r="I97" s="20">
        <v>0.57999999999999996</v>
      </c>
    </row>
    <row r="98" spans="1:9" x14ac:dyDescent="0.3">
      <c r="A98" s="16" t="s">
        <v>480</v>
      </c>
      <c r="B98" t="s">
        <v>225</v>
      </c>
      <c r="C98" s="25">
        <v>980</v>
      </c>
      <c r="D98" s="4">
        <v>30</v>
      </c>
      <c r="E98" s="25">
        <v>365</v>
      </c>
      <c r="F98" s="4">
        <v>590</v>
      </c>
      <c r="G98" s="20">
        <v>0.03</v>
      </c>
      <c r="H98" s="5">
        <v>0.37</v>
      </c>
      <c r="I98" s="20">
        <v>0.6</v>
      </c>
    </row>
    <row r="99" spans="1:9" x14ac:dyDescent="0.3">
      <c r="A99" s="16" t="s">
        <v>480</v>
      </c>
      <c r="B99" t="s">
        <v>226</v>
      </c>
      <c r="C99" s="25">
        <v>1175</v>
      </c>
      <c r="D99" s="4">
        <v>25</v>
      </c>
      <c r="E99" s="25">
        <v>425</v>
      </c>
      <c r="F99" s="4">
        <v>725</v>
      </c>
      <c r="G99" s="20">
        <v>0.02</v>
      </c>
      <c r="H99" s="5">
        <v>0.36</v>
      </c>
      <c r="I99" s="20">
        <v>0.62</v>
      </c>
    </row>
    <row r="100" spans="1:9" x14ac:dyDescent="0.3">
      <c r="A100" s="15" t="s">
        <v>191</v>
      </c>
      <c r="B100" s="56" t="s">
        <v>383</v>
      </c>
      <c r="C100" s="24">
        <v>245</v>
      </c>
      <c r="D100" s="33">
        <v>5</v>
      </c>
      <c r="E100" s="24">
        <v>105</v>
      </c>
      <c r="F100" s="33">
        <v>135</v>
      </c>
      <c r="G100" s="19">
        <v>0.02</v>
      </c>
      <c r="H100" s="34">
        <v>0.44</v>
      </c>
      <c r="I100" s="19">
        <v>0.55000000000000004</v>
      </c>
    </row>
    <row r="101" spans="1:9" x14ac:dyDescent="0.3">
      <c r="A101" s="17" t="s">
        <v>191</v>
      </c>
      <c r="B101" s="8" t="s">
        <v>384</v>
      </c>
      <c r="C101" s="26">
        <v>39015</v>
      </c>
      <c r="D101" s="6">
        <v>365</v>
      </c>
      <c r="E101" s="26">
        <v>9410</v>
      </c>
      <c r="F101" s="6">
        <v>29240</v>
      </c>
      <c r="G101" s="21">
        <v>0.01</v>
      </c>
      <c r="H101" s="7">
        <v>0.24</v>
      </c>
      <c r="I101" s="21">
        <v>0.75</v>
      </c>
    </row>
    <row r="102" spans="1:9" x14ac:dyDescent="0.3">
      <c r="A102" s="18" t="s">
        <v>191</v>
      </c>
      <c r="B102" s="58" t="s">
        <v>385</v>
      </c>
      <c r="C102" s="27">
        <v>82765</v>
      </c>
      <c r="D102" s="35">
        <v>1525</v>
      </c>
      <c r="E102" s="27">
        <v>16550</v>
      </c>
      <c r="F102" s="35">
        <v>64690</v>
      </c>
      <c r="G102" s="22">
        <v>0.02</v>
      </c>
      <c r="H102" s="36">
        <v>0.2</v>
      </c>
      <c r="I102" s="22">
        <v>0.78</v>
      </c>
    </row>
    <row r="103" spans="1:9" x14ac:dyDescent="0.3">
      <c r="A103" s="17" t="s">
        <v>479</v>
      </c>
      <c r="B103" s="8" t="s">
        <v>383</v>
      </c>
      <c r="C103" s="26">
        <v>105</v>
      </c>
      <c r="D103" s="6" t="s">
        <v>231</v>
      </c>
      <c r="E103" s="26">
        <v>10</v>
      </c>
      <c r="F103" s="6">
        <v>95</v>
      </c>
      <c r="G103" s="21" t="s">
        <v>231</v>
      </c>
      <c r="H103" s="7" t="s">
        <v>231</v>
      </c>
      <c r="I103" s="21">
        <v>0.89</v>
      </c>
    </row>
    <row r="104" spans="1:9" x14ac:dyDescent="0.3">
      <c r="A104" s="17" t="s">
        <v>479</v>
      </c>
      <c r="B104" s="8" t="s">
        <v>384</v>
      </c>
      <c r="C104" s="26">
        <v>31295</v>
      </c>
      <c r="D104" s="6">
        <v>250</v>
      </c>
      <c r="E104" s="26">
        <v>4275</v>
      </c>
      <c r="F104" s="6">
        <v>26770</v>
      </c>
      <c r="G104" s="21">
        <v>0.01</v>
      </c>
      <c r="H104" s="7">
        <v>0.14000000000000001</v>
      </c>
      <c r="I104" s="21">
        <v>0.86</v>
      </c>
    </row>
    <row r="105" spans="1:9" x14ac:dyDescent="0.3">
      <c r="A105" s="17" t="s">
        <v>479</v>
      </c>
      <c r="B105" s="8" t="s">
        <v>385</v>
      </c>
      <c r="C105" s="26">
        <v>66045</v>
      </c>
      <c r="D105" s="6">
        <v>1220</v>
      </c>
      <c r="E105" s="26">
        <v>8895</v>
      </c>
      <c r="F105" s="6">
        <v>55925</v>
      </c>
      <c r="G105" s="21">
        <v>0.02</v>
      </c>
      <c r="H105" s="7">
        <v>0.13</v>
      </c>
      <c r="I105" s="21">
        <v>0.85</v>
      </c>
    </row>
    <row r="106" spans="1:9" x14ac:dyDescent="0.3">
      <c r="A106" s="15" t="s">
        <v>480</v>
      </c>
      <c r="B106" s="56" t="s">
        <v>383</v>
      </c>
      <c r="C106" s="24">
        <v>140</v>
      </c>
      <c r="D106" s="33">
        <v>5</v>
      </c>
      <c r="E106" s="24">
        <v>95</v>
      </c>
      <c r="F106" s="33">
        <v>40</v>
      </c>
      <c r="G106" s="19">
        <v>0.02</v>
      </c>
      <c r="H106" s="34">
        <v>0.69</v>
      </c>
      <c r="I106" s="19">
        <v>0.28999999999999998</v>
      </c>
    </row>
    <row r="107" spans="1:9" x14ac:dyDescent="0.3">
      <c r="A107" s="17" t="s">
        <v>480</v>
      </c>
      <c r="B107" s="8" t="s">
        <v>384</v>
      </c>
      <c r="C107" s="26">
        <v>7720</v>
      </c>
      <c r="D107" s="6">
        <v>115</v>
      </c>
      <c r="E107" s="26">
        <v>5135</v>
      </c>
      <c r="F107" s="6">
        <v>2470</v>
      </c>
      <c r="G107" s="21">
        <v>0.02</v>
      </c>
      <c r="H107" s="7">
        <v>0.66</v>
      </c>
      <c r="I107" s="21">
        <v>0.32</v>
      </c>
    </row>
    <row r="108" spans="1:9" x14ac:dyDescent="0.3">
      <c r="A108" s="18" t="s">
        <v>480</v>
      </c>
      <c r="B108" s="58" t="s">
        <v>385</v>
      </c>
      <c r="C108" s="27">
        <v>16720</v>
      </c>
      <c r="D108" s="35">
        <v>300</v>
      </c>
      <c r="E108" s="27">
        <v>7655</v>
      </c>
      <c r="F108" s="35">
        <v>8765</v>
      </c>
      <c r="G108" s="22">
        <v>0.02</v>
      </c>
      <c r="H108" s="36">
        <v>0.46</v>
      </c>
      <c r="I108" s="22">
        <v>0.52</v>
      </c>
    </row>
    <row r="109" spans="1:9" x14ac:dyDescent="0.3">
      <c r="A109" t="s">
        <v>22</v>
      </c>
      <c r="B109" t="s">
        <v>23</v>
      </c>
    </row>
    <row r="110" spans="1:9" x14ac:dyDescent="0.3">
      <c r="A110" t="s">
        <v>40</v>
      </c>
      <c r="B110" t="s">
        <v>41</v>
      </c>
    </row>
    <row r="111" spans="1:9" x14ac:dyDescent="0.3">
      <c r="A111" t="s">
        <v>90</v>
      </c>
      <c r="B111" t="s">
        <v>91</v>
      </c>
    </row>
    <row r="112" spans="1:9" x14ac:dyDescent="0.3">
      <c r="A112" t="s">
        <v>152</v>
      </c>
      <c r="B112" t="s">
        <v>153</v>
      </c>
    </row>
    <row r="113" spans="1:2" x14ac:dyDescent="0.3">
      <c r="A113" t="s">
        <v>154</v>
      </c>
      <c r="B113" t="s">
        <v>155</v>
      </c>
    </row>
    <row r="114" spans="1:2" x14ac:dyDescent="0.3">
      <c r="A114" t="s">
        <v>156</v>
      </c>
      <c r="B114" t="s">
        <v>157</v>
      </c>
    </row>
    <row r="115" spans="1:2" x14ac:dyDescent="0.3">
      <c r="A115" t="s">
        <v>158</v>
      </c>
      <c r="B115" t="s">
        <v>159</v>
      </c>
    </row>
    <row r="116" spans="1:2" x14ac:dyDescent="0.3">
      <c r="A116" t="s">
        <v>162</v>
      </c>
      <c r="B116" t="s">
        <v>163</v>
      </c>
    </row>
    <row r="117" spans="1:2" x14ac:dyDescent="0.3">
      <c r="A117" t="s">
        <v>164</v>
      </c>
      <c r="B117" t="s">
        <v>165</v>
      </c>
    </row>
    <row r="118" spans="1:2" x14ac:dyDescent="0.3">
      <c r="A118" t="s">
        <v>166</v>
      </c>
      <c r="B118" t="s">
        <v>167</v>
      </c>
    </row>
  </sheetData>
  <conditionalFormatting sqref="G1:I1048576">
    <cfRule type="dataBar" priority="1">
      <dataBar>
        <cfvo type="num" val="0"/>
        <cfvo type="num" val="1"/>
        <color theme="7" tint="0.39997558519241921"/>
      </dataBar>
      <extLst>
        <ext xmlns:x14="http://schemas.microsoft.com/office/spreadsheetml/2009/9/main" uri="{B025F937-C7B1-47D3-B67F-A62EFF666E3E}">
          <x14:id>{C5E02D84-A709-4F9D-9917-DEBFCB0CAEC3}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5E02D84-A709-4F9D-9917-DEBFCB0CAEC3}">
            <x14:dataBar minLength="0" maxLength="100" gradient="0">
              <x14:cfvo type="num">
                <xm:f>0</xm:f>
              </x14:cfvo>
              <x14:cfvo type="num">
                <xm:f>1</xm:f>
              </x14:cfvo>
              <x14:negativeFillColor rgb="FFFF0000"/>
              <x14:axisColor rgb="FF000000"/>
            </x14:dataBar>
          </x14:cfRule>
          <xm:sqref>G1:I1048576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1"/>
  <sheetViews>
    <sheetView showGridLines="0" zoomScale="70" zoomScaleNormal="70" workbookViewId="0"/>
  </sheetViews>
  <sheetFormatPr defaultColWidth="11.19921875" defaultRowHeight="15.6" x14ac:dyDescent="0.3"/>
  <cols>
    <col min="1" max="1" width="26.19921875" customWidth="1"/>
    <col min="2" max="8" width="20.69921875" customWidth="1"/>
  </cols>
  <sheetData>
    <row r="1" spans="1:8" ht="19.8" x14ac:dyDescent="0.4">
      <c r="A1" s="2" t="s">
        <v>232</v>
      </c>
    </row>
    <row r="2" spans="1:8" x14ac:dyDescent="0.3">
      <c r="A2" t="s">
        <v>175</v>
      </c>
    </row>
    <row r="3" spans="1:8" x14ac:dyDescent="0.3">
      <c r="A3" t="s">
        <v>176</v>
      </c>
    </row>
    <row r="4" spans="1:8" x14ac:dyDescent="0.3">
      <c r="A4" t="s">
        <v>177</v>
      </c>
    </row>
    <row r="5" spans="1:8" x14ac:dyDescent="0.3">
      <c r="A5" t="s">
        <v>178</v>
      </c>
    </row>
    <row r="6" spans="1:8" ht="46.8" x14ac:dyDescent="0.3">
      <c r="A6" s="14" t="s">
        <v>179</v>
      </c>
      <c r="B6" s="3" t="s">
        <v>191</v>
      </c>
      <c r="C6" s="23" t="s">
        <v>233</v>
      </c>
      <c r="D6" s="3" t="s">
        <v>234</v>
      </c>
      <c r="E6" s="23" t="s">
        <v>235</v>
      </c>
      <c r="F6" s="3" t="s">
        <v>236</v>
      </c>
      <c r="G6" s="23" t="s">
        <v>237</v>
      </c>
      <c r="H6" s="23" t="s">
        <v>238</v>
      </c>
    </row>
    <row r="7" spans="1:8" x14ac:dyDescent="0.3">
      <c r="A7" s="28" t="s">
        <v>191</v>
      </c>
      <c r="B7" s="29">
        <v>136155</v>
      </c>
      <c r="C7" s="31">
        <v>50900</v>
      </c>
      <c r="D7" s="29">
        <v>9785</v>
      </c>
      <c r="E7" s="31">
        <v>75460</v>
      </c>
      <c r="F7" s="32">
        <v>0.37</v>
      </c>
      <c r="G7" s="30">
        <v>7.0000000000000007E-2</v>
      </c>
      <c r="H7" s="30">
        <v>0.55000000000000004</v>
      </c>
    </row>
    <row r="8" spans="1:8" x14ac:dyDescent="0.3">
      <c r="A8" s="16" t="s">
        <v>192</v>
      </c>
      <c r="B8" s="4">
        <v>5</v>
      </c>
      <c r="C8" s="25">
        <v>0</v>
      </c>
      <c r="D8" s="4">
        <v>0</v>
      </c>
      <c r="E8" s="25">
        <v>5</v>
      </c>
      <c r="F8" s="5">
        <v>0</v>
      </c>
      <c r="G8" s="20">
        <v>0</v>
      </c>
      <c r="H8" s="20">
        <v>1</v>
      </c>
    </row>
    <row r="9" spans="1:8" x14ac:dyDescent="0.3">
      <c r="A9" s="16" t="s">
        <v>193</v>
      </c>
      <c r="B9" s="4">
        <v>20</v>
      </c>
      <c r="C9" s="25">
        <v>0</v>
      </c>
      <c r="D9" s="4" t="s">
        <v>231</v>
      </c>
      <c r="E9" s="25">
        <v>15</v>
      </c>
      <c r="F9" s="5">
        <v>0</v>
      </c>
      <c r="G9" s="20" t="s">
        <v>231</v>
      </c>
      <c r="H9" s="20" t="s">
        <v>231</v>
      </c>
    </row>
    <row r="10" spans="1:8" x14ac:dyDescent="0.3">
      <c r="A10" s="16" t="s">
        <v>194</v>
      </c>
      <c r="B10" s="4">
        <v>60</v>
      </c>
      <c r="C10" s="25">
        <v>10</v>
      </c>
      <c r="D10" s="4">
        <v>5</v>
      </c>
      <c r="E10" s="25">
        <v>45</v>
      </c>
      <c r="F10" s="5">
        <v>0.16</v>
      </c>
      <c r="G10" s="20">
        <v>7.0000000000000007E-2</v>
      </c>
      <c r="H10" s="20">
        <v>0.77</v>
      </c>
    </row>
    <row r="11" spans="1:8" x14ac:dyDescent="0.3">
      <c r="A11" s="16" t="s">
        <v>195</v>
      </c>
      <c r="B11" s="4">
        <v>150</v>
      </c>
      <c r="C11" s="25">
        <v>30</v>
      </c>
      <c r="D11" s="4">
        <v>15</v>
      </c>
      <c r="E11" s="25">
        <v>105</v>
      </c>
      <c r="F11" s="5">
        <v>0.19</v>
      </c>
      <c r="G11" s="20">
        <v>0.09</v>
      </c>
      <c r="H11" s="20">
        <v>0.72</v>
      </c>
    </row>
    <row r="12" spans="1:8" x14ac:dyDescent="0.3">
      <c r="A12" s="16" t="s">
        <v>196</v>
      </c>
      <c r="B12" s="4">
        <v>285</v>
      </c>
      <c r="C12" s="25">
        <v>70</v>
      </c>
      <c r="D12" s="4">
        <v>20</v>
      </c>
      <c r="E12" s="25">
        <v>200</v>
      </c>
      <c r="F12" s="5">
        <v>0.24</v>
      </c>
      <c r="G12" s="20">
        <v>0.06</v>
      </c>
      <c r="H12" s="20">
        <v>0.69</v>
      </c>
    </row>
    <row r="13" spans="1:8" x14ac:dyDescent="0.3">
      <c r="A13" s="16" t="s">
        <v>197</v>
      </c>
      <c r="B13" s="4">
        <v>645</v>
      </c>
      <c r="C13" s="25">
        <v>125</v>
      </c>
      <c r="D13" s="4">
        <v>55</v>
      </c>
      <c r="E13" s="25">
        <v>470</v>
      </c>
      <c r="F13" s="5">
        <v>0.19</v>
      </c>
      <c r="G13" s="20">
        <v>0.08</v>
      </c>
      <c r="H13" s="20">
        <v>0.72</v>
      </c>
    </row>
    <row r="14" spans="1:8" x14ac:dyDescent="0.3">
      <c r="A14" s="16" t="s">
        <v>198</v>
      </c>
      <c r="B14" s="4">
        <v>925</v>
      </c>
      <c r="C14" s="25">
        <v>185</v>
      </c>
      <c r="D14" s="4">
        <v>60</v>
      </c>
      <c r="E14" s="25">
        <v>680</v>
      </c>
      <c r="F14" s="5">
        <v>0.2</v>
      </c>
      <c r="G14" s="20">
        <v>7.0000000000000007E-2</v>
      </c>
      <c r="H14" s="20">
        <v>0.74</v>
      </c>
    </row>
    <row r="15" spans="1:8" x14ac:dyDescent="0.3">
      <c r="A15" s="16" t="s">
        <v>199</v>
      </c>
      <c r="B15" s="4">
        <v>1365</v>
      </c>
      <c r="C15" s="25">
        <v>310</v>
      </c>
      <c r="D15" s="4">
        <v>90</v>
      </c>
      <c r="E15" s="25">
        <v>965</v>
      </c>
      <c r="F15" s="5">
        <v>0.23</v>
      </c>
      <c r="G15" s="20">
        <v>7.0000000000000007E-2</v>
      </c>
      <c r="H15" s="20">
        <v>0.71</v>
      </c>
    </row>
    <row r="16" spans="1:8" x14ac:dyDescent="0.3">
      <c r="A16" s="16" t="s">
        <v>200</v>
      </c>
      <c r="B16" s="4">
        <v>2275</v>
      </c>
      <c r="C16" s="25">
        <v>500</v>
      </c>
      <c r="D16" s="4">
        <v>180</v>
      </c>
      <c r="E16" s="25">
        <v>1595</v>
      </c>
      <c r="F16" s="5">
        <v>0.22</v>
      </c>
      <c r="G16" s="20">
        <v>0.08</v>
      </c>
      <c r="H16" s="20">
        <v>0.7</v>
      </c>
    </row>
    <row r="17" spans="1:8" x14ac:dyDescent="0.3">
      <c r="A17" s="16" t="s">
        <v>201</v>
      </c>
      <c r="B17" s="4">
        <v>2615</v>
      </c>
      <c r="C17" s="25">
        <v>555</v>
      </c>
      <c r="D17" s="4">
        <v>230</v>
      </c>
      <c r="E17" s="25">
        <v>1830</v>
      </c>
      <c r="F17" s="5">
        <v>0.21</v>
      </c>
      <c r="G17" s="20">
        <v>0.09</v>
      </c>
      <c r="H17" s="20">
        <v>0.7</v>
      </c>
    </row>
    <row r="18" spans="1:8" x14ac:dyDescent="0.3">
      <c r="A18" s="16" t="s">
        <v>202</v>
      </c>
      <c r="B18" s="4">
        <v>3310</v>
      </c>
      <c r="C18" s="25">
        <v>810</v>
      </c>
      <c r="D18" s="4">
        <v>285</v>
      </c>
      <c r="E18" s="25">
        <v>2215</v>
      </c>
      <c r="F18" s="5">
        <v>0.24</v>
      </c>
      <c r="G18" s="20">
        <v>0.09</v>
      </c>
      <c r="H18" s="20">
        <v>0.67</v>
      </c>
    </row>
    <row r="19" spans="1:8" x14ac:dyDescent="0.3">
      <c r="A19" s="16" t="s">
        <v>203</v>
      </c>
      <c r="B19" s="4">
        <v>3920</v>
      </c>
      <c r="C19" s="25">
        <v>1045</v>
      </c>
      <c r="D19" s="4">
        <v>335</v>
      </c>
      <c r="E19" s="25">
        <v>2540</v>
      </c>
      <c r="F19" s="5">
        <v>0.27</v>
      </c>
      <c r="G19" s="20">
        <v>0.09</v>
      </c>
      <c r="H19" s="20">
        <v>0.65</v>
      </c>
    </row>
    <row r="20" spans="1:8" x14ac:dyDescent="0.3">
      <c r="A20" s="16" t="s">
        <v>204</v>
      </c>
      <c r="B20" s="4">
        <v>4880</v>
      </c>
      <c r="C20" s="25">
        <v>1440</v>
      </c>
      <c r="D20" s="4">
        <v>400</v>
      </c>
      <c r="E20" s="25">
        <v>3040</v>
      </c>
      <c r="F20" s="5">
        <v>0.28999999999999998</v>
      </c>
      <c r="G20" s="20">
        <v>0.08</v>
      </c>
      <c r="H20" s="20">
        <v>0.62</v>
      </c>
    </row>
    <row r="21" spans="1:8" x14ac:dyDescent="0.3">
      <c r="A21" s="16" t="s">
        <v>205</v>
      </c>
      <c r="B21" s="4">
        <v>3835</v>
      </c>
      <c r="C21" s="25">
        <v>1160</v>
      </c>
      <c r="D21" s="4">
        <v>345</v>
      </c>
      <c r="E21" s="25">
        <v>2325</v>
      </c>
      <c r="F21" s="5">
        <v>0.3</v>
      </c>
      <c r="G21" s="20">
        <v>0.09</v>
      </c>
      <c r="H21" s="20">
        <v>0.61</v>
      </c>
    </row>
    <row r="22" spans="1:8" x14ac:dyDescent="0.3">
      <c r="A22" s="16" t="s">
        <v>206</v>
      </c>
      <c r="B22" s="4">
        <v>5165</v>
      </c>
      <c r="C22" s="25">
        <v>1660</v>
      </c>
      <c r="D22" s="4">
        <v>450</v>
      </c>
      <c r="E22" s="25">
        <v>3050</v>
      </c>
      <c r="F22" s="5">
        <v>0.32</v>
      </c>
      <c r="G22" s="20">
        <v>0.09</v>
      </c>
      <c r="H22" s="20">
        <v>0.59</v>
      </c>
    </row>
    <row r="23" spans="1:8" x14ac:dyDescent="0.3">
      <c r="A23" s="16" t="s">
        <v>207</v>
      </c>
      <c r="B23" s="4">
        <v>6650</v>
      </c>
      <c r="C23" s="25">
        <v>2285</v>
      </c>
      <c r="D23" s="4">
        <v>580</v>
      </c>
      <c r="E23" s="25">
        <v>3785</v>
      </c>
      <c r="F23" s="5">
        <v>0.34</v>
      </c>
      <c r="G23" s="20">
        <v>0.09</v>
      </c>
      <c r="H23" s="20">
        <v>0.56999999999999995</v>
      </c>
    </row>
    <row r="24" spans="1:8" x14ac:dyDescent="0.3">
      <c r="A24" s="16" t="s">
        <v>208</v>
      </c>
      <c r="B24" s="4">
        <v>5710</v>
      </c>
      <c r="C24" s="25">
        <v>1970</v>
      </c>
      <c r="D24" s="4">
        <v>485</v>
      </c>
      <c r="E24" s="25">
        <v>3255</v>
      </c>
      <c r="F24" s="5">
        <v>0.34</v>
      </c>
      <c r="G24" s="20">
        <v>0.08</v>
      </c>
      <c r="H24" s="20">
        <v>0.56999999999999995</v>
      </c>
    </row>
    <row r="25" spans="1:8" x14ac:dyDescent="0.3">
      <c r="A25" s="16" t="s">
        <v>209</v>
      </c>
      <c r="B25" s="4">
        <v>6995</v>
      </c>
      <c r="C25" s="25">
        <v>2635</v>
      </c>
      <c r="D25" s="4">
        <v>540</v>
      </c>
      <c r="E25" s="25">
        <v>3820</v>
      </c>
      <c r="F25" s="5">
        <v>0.38</v>
      </c>
      <c r="G25" s="20">
        <v>0.08</v>
      </c>
      <c r="H25" s="20">
        <v>0.55000000000000004</v>
      </c>
    </row>
    <row r="26" spans="1:8" x14ac:dyDescent="0.3">
      <c r="A26" s="16" t="s">
        <v>210</v>
      </c>
      <c r="B26" s="4">
        <v>6015</v>
      </c>
      <c r="C26" s="25">
        <v>2270</v>
      </c>
      <c r="D26" s="4">
        <v>460</v>
      </c>
      <c r="E26" s="25">
        <v>3285</v>
      </c>
      <c r="F26" s="5">
        <v>0.38</v>
      </c>
      <c r="G26" s="20">
        <v>0.08</v>
      </c>
      <c r="H26" s="20">
        <v>0.55000000000000004</v>
      </c>
    </row>
    <row r="27" spans="1:8" x14ac:dyDescent="0.3">
      <c r="A27" s="16" t="s">
        <v>211</v>
      </c>
      <c r="B27" s="4">
        <v>6150</v>
      </c>
      <c r="C27" s="25">
        <v>2235</v>
      </c>
      <c r="D27" s="4">
        <v>465</v>
      </c>
      <c r="E27" s="25">
        <v>3450</v>
      </c>
      <c r="F27" s="5">
        <v>0.36</v>
      </c>
      <c r="G27" s="20">
        <v>0.08</v>
      </c>
      <c r="H27" s="20">
        <v>0.56000000000000005</v>
      </c>
    </row>
    <row r="28" spans="1:8" x14ac:dyDescent="0.3">
      <c r="A28" s="16" t="s">
        <v>212</v>
      </c>
      <c r="B28" s="4">
        <v>7640</v>
      </c>
      <c r="C28" s="25">
        <v>2975</v>
      </c>
      <c r="D28" s="4">
        <v>560</v>
      </c>
      <c r="E28" s="25">
        <v>4105</v>
      </c>
      <c r="F28" s="5">
        <v>0.39</v>
      </c>
      <c r="G28" s="20">
        <v>7.0000000000000007E-2</v>
      </c>
      <c r="H28" s="20">
        <v>0.54</v>
      </c>
    </row>
    <row r="29" spans="1:8" x14ac:dyDescent="0.3">
      <c r="A29" s="16" t="s">
        <v>213</v>
      </c>
      <c r="B29" s="4">
        <v>5325</v>
      </c>
      <c r="C29" s="25">
        <v>2120</v>
      </c>
      <c r="D29" s="4">
        <v>360</v>
      </c>
      <c r="E29" s="25">
        <v>2850</v>
      </c>
      <c r="F29" s="5">
        <v>0.4</v>
      </c>
      <c r="G29" s="20">
        <v>7.0000000000000007E-2</v>
      </c>
      <c r="H29" s="20">
        <v>0.53</v>
      </c>
    </row>
    <row r="30" spans="1:8" x14ac:dyDescent="0.3">
      <c r="A30" s="16" t="s">
        <v>214</v>
      </c>
      <c r="B30" s="4">
        <v>6290</v>
      </c>
      <c r="C30" s="25">
        <v>2605</v>
      </c>
      <c r="D30" s="4">
        <v>460</v>
      </c>
      <c r="E30" s="25">
        <v>3225</v>
      </c>
      <c r="F30" s="5">
        <v>0.41</v>
      </c>
      <c r="G30" s="20">
        <v>7.0000000000000007E-2</v>
      </c>
      <c r="H30" s="20">
        <v>0.51</v>
      </c>
    </row>
    <row r="31" spans="1:8" x14ac:dyDescent="0.3">
      <c r="A31" s="16" t="s">
        <v>215</v>
      </c>
      <c r="B31" s="4">
        <v>6090</v>
      </c>
      <c r="C31" s="25">
        <v>2520</v>
      </c>
      <c r="D31" s="4">
        <v>390</v>
      </c>
      <c r="E31" s="25">
        <v>3185</v>
      </c>
      <c r="F31" s="5">
        <v>0.41</v>
      </c>
      <c r="G31" s="20">
        <v>0.06</v>
      </c>
      <c r="H31" s="20">
        <v>0.52</v>
      </c>
    </row>
    <row r="32" spans="1:8" x14ac:dyDescent="0.3">
      <c r="A32" s="16" t="s">
        <v>216</v>
      </c>
      <c r="B32" s="4">
        <v>4620</v>
      </c>
      <c r="C32" s="25">
        <v>1945</v>
      </c>
      <c r="D32" s="4">
        <v>300</v>
      </c>
      <c r="E32" s="25">
        <v>2380</v>
      </c>
      <c r="F32" s="5">
        <v>0.42</v>
      </c>
      <c r="G32" s="20">
        <v>0.06</v>
      </c>
      <c r="H32" s="20">
        <v>0.51</v>
      </c>
    </row>
    <row r="33" spans="1:8" x14ac:dyDescent="0.3">
      <c r="A33" s="16" t="s">
        <v>217</v>
      </c>
      <c r="B33" s="4">
        <v>4165</v>
      </c>
      <c r="C33" s="25">
        <v>1750</v>
      </c>
      <c r="D33" s="4">
        <v>270</v>
      </c>
      <c r="E33" s="25">
        <v>2145</v>
      </c>
      <c r="F33" s="5">
        <v>0.42</v>
      </c>
      <c r="G33" s="20">
        <v>0.06</v>
      </c>
      <c r="H33" s="20">
        <v>0.51</v>
      </c>
    </row>
    <row r="34" spans="1:8" x14ac:dyDescent="0.3">
      <c r="A34" s="16" t="s">
        <v>218</v>
      </c>
      <c r="B34" s="4">
        <v>4395</v>
      </c>
      <c r="C34" s="25">
        <v>1795</v>
      </c>
      <c r="D34" s="4">
        <v>300</v>
      </c>
      <c r="E34" s="25">
        <v>2300</v>
      </c>
      <c r="F34" s="5">
        <v>0.41</v>
      </c>
      <c r="G34" s="20">
        <v>7.0000000000000007E-2</v>
      </c>
      <c r="H34" s="20">
        <v>0.52</v>
      </c>
    </row>
    <row r="35" spans="1:8" x14ac:dyDescent="0.3">
      <c r="A35" s="16" t="s">
        <v>219</v>
      </c>
      <c r="B35" s="4">
        <v>4380</v>
      </c>
      <c r="C35" s="25">
        <v>1825</v>
      </c>
      <c r="D35" s="4">
        <v>265</v>
      </c>
      <c r="E35" s="25">
        <v>2295</v>
      </c>
      <c r="F35" s="5">
        <v>0.42</v>
      </c>
      <c r="G35" s="20">
        <v>0.06</v>
      </c>
      <c r="H35" s="20">
        <v>0.52</v>
      </c>
    </row>
    <row r="36" spans="1:8" x14ac:dyDescent="0.3">
      <c r="A36" s="16" t="s">
        <v>220</v>
      </c>
      <c r="B36" s="4">
        <v>4560</v>
      </c>
      <c r="C36" s="25">
        <v>1920</v>
      </c>
      <c r="D36" s="4">
        <v>260</v>
      </c>
      <c r="E36" s="25">
        <v>2375</v>
      </c>
      <c r="F36" s="5">
        <v>0.42</v>
      </c>
      <c r="G36" s="20">
        <v>0.06</v>
      </c>
      <c r="H36" s="20">
        <v>0.52</v>
      </c>
    </row>
    <row r="37" spans="1:8" x14ac:dyDescent="0.3">
      <c r="A37" s="16" t="s">
        <v>221</v>
      </c>
      <c r="B37" s="4">
        <v>4625</v>
      </c>
      <c r="C37" s="25">
        <v>2030</v>
      </c>
      <c r="D37" s="4">
        <v>260</v>
      </c>
      <c r="E37" s="25">
        <v>2335</v>
      </c>
      <c r="F37" s="5">
        <v>0.44</v>
      </c>
      <c r="G37" s="20">
        <v>0.06</v>
      </c>
      <c r="H37" s="20">
        <v>0.5</v>
      </c>
    </row>
    <row r="38" spans="1:8" x14ac:dyDescent="0.3">
      <c r="A38" s="16" t="s">
        <v>222</v>
      </c>
      <c r="B38" s="4">
        <v>4435</v>
      </c>
      <c r="C38" s="25">
        <v>1865</v>
      </c>
      <c r="D38" s="4">
        <v>265</v>
      </c>
      <c r="E38" s="25">
        <v>2300</v>
      </c>
      <c r="F38" s="5">
        <v>0.42</v>
      </c>
      <c r="G38" s="20">
        <v>0.06</v>
      </c>
      <c r="H38" s="20">
        <v>0.52</v>
      </c>
    </row>
    <row r="39" spans="1:8" x14ac:dyDescent="0.3">
      <c r="A39" s="16" t="s">
        <v>223</v>
      </c>
      <c r="B39" s="4">
        <v>5095</v>
      </c>
      <c r="C39" s="25">
        <v>2240</v>
      </c>
      <c r="D39" s="4">
        <v>280</v>
      </c>
      <c r="E39" s="25">
        <v>2575</v>
      </c>
      <c r="F39" s="5">
        <v>0.44</v>
      </c>
      <c r="G39" s="20">
        <v>0.05</v>
      </c>
      <c r="H39" s="20">
        <v>0.51</v>
      </c>
    </row>
    <row r="40" spans="1:8" x14ac:dyDescent="0.3">
      <c r="A40" s="16" t="s">
        <v>224</v>
      </c>
      <c r="B40" s="4">
        <v>5055</v>
      </c>
      <c r="C40" s="25">
        <v>2200</v>
      </c>
      <c r="D40" s="4">
        <v>325</v>
      </c>
      <c r="E40" s="25">
        <v>2530</v>
      </c>
      <c r="F40" s="5">
        <v>0.43</v>
      </c>
      <c r="G40" s="20">
        <v>0.06</v>
      </c>
      <c r="H40" s="20">
        <v>0.5</v>
      </c>
    </row>
    <row r="41" spans="1:8" x14ac:dyDescent="0.3">
      <c r="A41" s="16" t="s">
        <v>225</v>
      </c>
      <c r="B41" s="4">
        <v>4380</v>
      </c>
      <c r="C41" s="25">
        <v>1915</v>
      </c>
      <c r="D41" s="4">
        <v>245</v>
      </c>
      <c r="E41" s="25">
        <v>2220</v>
      </c>
      <c r="F41" s="5">
        <v>0.44</v>
      </c>
      <c r="G41" s="20">
        <v>0.06</v>
      </c>
      <c r="H41" s="20">
        <v>0.51</v>
      </c>
    </row>
    <row r="42" spans="1:8" x14ac:dyDescent="0.3">
      <c r="A42" s="16" t="s">
        <v>226</v>
      </c>
      <c r="B42" s="4">
        <v>4115</v>
      </c>
      <c r="C42" s="25">
        <v>1915</v>
      </c>
      <c r="D42" s="4">
        <v>245</v>
      </c>
      <c r="E42" s="25">
        <v>1955</v>
      </c>
      <c r="F42" s="5">
        <v>0.46</v>
      </c>
      <c r="G42" s="20">
        <v>0.06</v>
      </c>
      <c r="H42" s="20">
        <v>0.48</v>
      </c>
    </row>
    <row r="43" spans="1:8" x14ac:dyDescent="0.3">
      <c r="A43" s="15" t="s">
        <v>227</v>
      </c>
      <c r="B43" s="33">
        <v>5</v>
      </c>
      <c r="C43" s="24">
        <v>0</v>
      </c>
      <c r="D43" s="33">
        <v>0</v>
      </c>
      <c r="E43" s="24">
        <v>5</v>
      </c>
      <c r="F43" s="34">
        <v>0</v>
      </c>
      <c r="G43" s="19">
        <v>0</v>
      </c>
      <c r="H43" s="19">
        <v>1</v>
      </c>
    </row>
    <row r="44" spans="1:8" x14ac:dyDescent="0.3">
      <c r="A44" s="17" t="s">
        <v>228</v>
      </c>
      <c r="B44" s="6">
        <v>20455</v>
      </c>
      <c r="C44" s="26">
        <v>5075</v>
      </c>
      <c r="D44" s="6">
        <v>1675</v>
      </c>
      <c r="E44" s="26">
        <v>13705</v>
      </c>
      <c r="F44" s="7">
        <v>0.25</v>
      </c>
      <c r="G44" s="21">
        <v>0.08</v>
      </c>
      <c r="H44" s="21">
        <v>0.67</v>
      </c>
    </row>
    <row r="45" spans="1:8" x14ac:dyDescent="0.3">
      <c r="A45" s="17" t="s">
        <v>229</v>
      </c>
      <c r="B45" s="6">
        <v>70490</v>
      </c>
      <c r="C45" s="26">
        <v>26375</v>
      </c>
      <c r="D45" s="6">
        <v>5390</v>
      </c>
      <c r="E45" s="26">
        <v>38715</v>
      </c>
      <c r="F45" s="7">
        <v>0.37</v>
      </c>
      <c r="G45" s="21">
        <v>0.08</v>
      </c>
      <c r="H45" s="21">
        <v>0.55000000000000004</v>
      </c>
    </row>
    <row r="46" spans="1:8" x14ac:dyDescent="0.3">
      <c r="A46" s="18" t="s">
        <v>230</v>
      </c>
      <c r="B46" s="35">
        <v>45205</v>
      </c>
      <c r="C46" s="27">
        <v>19450</v>
      </c>
      <c r="D46" s="35">
        <v>2720</v>
      </c>
      <c r="E46" s="27">
        <v>23035</v>
      </c>
      <c r="F46" s="36">
        <v>0.43</v>
      </c>
      <c r="G46" s="22">
        <v>0.06</v>
      </c>
      <c r="H46" s="22">
        <v>0.51</v>
      </c>
    </row>
    <row r="47" spans="1:8" x14ac:dyDescent="0.3">
      <c r="A47" t="s">
        <v>22</v>
      </c>
      <c r="B47" t="s">
        <v>23</v>
      </c>
    </row>
    <row r="48" spans="1:8" x14ac:dyDescent="0.3">
      <c r="A48" t="s">
        <v>24</v>
      </c>
      <c r="B48" t="s">
        <v>25</v>
      </c>
    </row>
    <row r="49" spans="1:2" x14ac:dyDescent="0.3">
      <c r="A49" t="s">
        <v>26</v>
      </c>
      <c r="B49" t="s">
        <v>27</v>
      </c>
    </row>
    <row r="50" spans="1:2" x14ac:dyDescent="0.3">
      <c r="A50" t="s">
        <v>40</v>
      </c>
      <c r="B50" t="s">
        <v>41</v>
      </c>
    </row>
    <row r="51" spans="1:2" x14ac:dyDescent="0.3">
      <c r="A51" t="s">
        <v>42</v>
      </c>
      <c r="B51" t="s">
        <v>43</v>
      </c>
    </row>
  </sheetData>
  <conditionalFormatting sqref="F1:H1048576">
    <cfRule type="dataBar" priority="1">
      <dataBar>
        <cfvo type="num" val="0"/>
        <cfvo type="num" val="1"/>
        <color theme="7" tint="0.39997558519241921"/>
      </dataBar>
      <extLst>
        <ext xmlns:x14="http://schemas.microsoft.com/office/spreadsheetml/2009/9/main" uri="{B025F937-C7B1-47D3-B67F-A62EFF666E3E}">
          <x14:id>{AEC3AC5F-9ED0-468A-9BC4-B474525B3DEA}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EC3AC5F-9ED0-468A-9BC4-B474525B3DEA}">
            <x14:dataBar minLength="0" maxLength="100" gradient="0">
              <x14:cfvo type="num">
                <xm:f>0</xm:f>
              </x14:cfvo>
              <x14:cfvo type="num">
                <xm:f>1</xm:f>
              </x14:cfvo>
              <x14:negativeFillColor rgb="FFFF0000"/>
              <x14:axisColor rgb="FF000000"/>
            </x14:dataBar>
          </x14:cfRule>
          <xm:sqref>F1:H1048576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52"/>
  <sheetViews>
    <sheetView showGridLines="0" zoomScale="85" zoomScaleNormal="85" workbookViewId="0"/>
  </sheetViews>
  <sheetFormatPr defaultColWidth="11.19921875" defaultRowHeight="15.6" x14ac:dyDescent="0.3"/>
  <cols>
    <col min="1" max="1" width="25.19921875" customWidth="1"/>
    <col min="2" max="6" width="20.69921875" customWidth="1"/>
  </cols>
  <sheetData>
    <row r="1" spans="1:6" ht="19.8" x14ac:dyDescent="0.4">
      <c r="A1" s="2" t="s">
        <v>239</v>
      </c>
    </row>
    <row r="2" spans="1:6" x14ac:dyDescent="0.3">
      <c r="A2" t="s">
        <v>175</v>
      </c>
    </row>
    <row r="3" spans="1:6" x14ac:dyDescent="0.3">
      <c r="A3" t="s">
        <v>176</v>
      </c>
    </row>
    <row r="4" spans="1:6" x14ac:dyDescent="0.3">
      <c r="A4" t="s">
        <v>177</v>
      </c>
    </row>
    <row r="5" spans="1:6" x14ac:dyDescent="0.3">
      <c r="A5" t="s">
        <v>178</v>
      </c>
    </row>
    <row r="6" spans="1:6" x14ac:dyDescent="0.3">
      <c r="A6" s="23" t="s">
        <v>179</v>
      </c>
      <c r="B6" s="3" t="s">
        <v>191</v>
      </c>
      <c r="C6" s="23" t="s">
        <v>240</v>
      </c>
      <c r="D6" s="3" t="s">
        <v>241</v>
      </c>
      <c r="E6" s="23" t="s">
        <v>242</v>
      </c>
      <c r="F6" s="23" t="s">
        <v>243</v>
      </c>
    </row>
    <row r="7" spans="1:6" x14ac:dyDescent="0.3">
      <c r="A7" s="28" t="s">
        <v>191</v>
      </c>
      <c r="B7" s="29">
        <v>126360</v>
      </c>
      <c r="C7" s="31">
        <v>54475</v>
      </c>
      <c r="D7" s="29">
        <v>71885</v>
      </c>
      <c r="E7" s="30">
        <v>0.43</v>
      </c>
      <c r="F7" s="30">
        <v>0.56999999999999995</v>
      </c>
    </row>
    <row r="8" spans="1:6" x14ac:dyDescent="0.3">
      <c r="A8" s="16" t="s">
        <v>192</v>
      </c>
      <c r="B8" s="4">
        <v>5</v>
      </c>
      <c r="C8" s="25">
        <v>5</v>
      </c>
      <c r="D8" s="4" t="s">
        <v>231</v>
      </c>
      <c r="E8" s="20" t="s">
        <v>231</v>
      </c>
      <c r="F8" s="20" t="s">
        <v>231</v>
      </c>
    </row>
    <row r="9" spans="1:6" x14ac:dyDescent="0.3">
      <c r="A9" s="16" t="s">
        <v>193</v>
      </c>
      <c r="B9" s="4">
        <v>15</v>
      </c>
      <c r="C9" s="25">
        <v>15</v>
      </c>
      <c r="D9" s="4">
        <v>0</v>
      </c>
      <c r="E9" s="20">
        <v>1</v>
      </c>
      <c r="F9" s="20">
        <v>0</v>
      </c>
    </row>
    <row r="10" spans="1:6" x14ac:dyDescent="0.3">
      <c r="A10" s="16" t="s">
        <v>194</v>
      </c>
      <c r="B10" s="4">
        <v>55</v>
      </c>
      <c r="C10" s="25">
        <v>45</v>
      </c>
      <c r="D10" s="4">
        <v>10</v>
      </c>
      <c r="E10" s="20">
        <v>0.82</v>
      </c>
      <c r="F10" s="20">
        <v>0.18</v>
      </c>
    </row>
    <row r="11" spans="1:6" x14ac:dyDescent="0.3">
      <c r="A11" s="16" t="s">
        <v>195</v>
      </c>
      <c r="B11" s="4">
        <v>135</v>
      </c>
      <c r="C11" s="25">
        <v>95</v>
      </c>
      <c r="D11" s="4">
        <v>40</v>
      </c>
      <c r="E11" s="20">
        <v>0.7</v>
      </c>
      <c r="F11" s="20">
        <v>0.3</v>
      </c>
    </row>
    <row r="12" spans="1:6" x14ac:dyDescent="0.3">
      <c r="A12" s="16" t="s">
        <v>196</v>
      </c>
      <c r="B12" s="4">
        <v>270</v>
      </c>
      <c r="C12" s="25">
        <v>190</v>
      </c>
      <c r="D12" s="4">
        <v>80</v>
      </c>
      <c r="E12" s="20">
        <v>0.7</v>
      </c>
      <c r="F12" s="20">
        <v>0.3</v>
      </c>
    </row>
    <row r="13" spans="1:6" x14ac:dyDescent="0.3">
      <c r="A13" s="16" t="s">
        <v>197</v>
      </c>
      <c r="B13" s="4">
        <v>595</v>
      </c>
      <c r="C13" s="25">
        <v>420</v>
      </c>
      <c r="D13" s="4">
        <v>170</v>
      </c>
      <c r="E13" s="20">
        <v>0.71</v>
      </c>
      <c r="F13" s="20">
        <v>0.28999999999999998</v>
      </c>
    </row>
    <row r="14" spans="1:6" x14ac:dyDescent="0.3">
      <c r="A14" s="16" t="s">
        <v>198</v>
      </c>
      <c r="B14" s="4">
        <v>865</v>
      </c>
      <c r="C14" s="25">
        <v>635</v>
      </c>
      <c r="D14" s="4">
        <v>230</v>
      </c>
      <c r="E14" s="20">
        <v>0.74</v>
      </c>
      <c r="F14" s="20">
        <v>0.26</v>
      </c>
    </row>
    <row r="15" spans="1:6" x14ac:dyDescent="0.3">
      <c r="A15" s="16" t="s">
        <v>199</v>
      </c>
      <c r="B15" s="4">
        <v>1275</v>
      </c>
      <c r="C15" s="25">
        <v>850</v>
      </c>
      <c r="D15" s="4">
        <v>425</v>
      </c>
      <c r="E15" s="20">
        <v>0.67</v>
      </c>
      <c r="F15" s="20">
        <v>0.33</v>
      </c>
    </row>
    <row r="16" spans="1:6" x14ac:dyDescent="0.3">
      <c r="A16" s="16" t="s">
        <v>200</v>
      </c>
      <c r="B16" s="4">
        <v>2095</v>
      </c>
      <c r="C16" s="25">
        <v>1340</v>
      </c>
      <c r="D16" s="4">
        <v>755</v>
      </c>
      <c r="E16" s="20">
        <v>0.64</v>
      </c>
      <c r="F16" s="20">
        <v>0.36</v>
      </c>
    </row>
    <row r="17" spans="1:6" x14ac:dyDescent="0.3">
      <c r="A17" s="16" t="s">
        <v>201</v>
      </c>
      <c r="B17" s="4">
        <v>2380</v>
      </c>
      <c r="C17" s="25">
        <v>1480</v>
      </c>
      <c r="D17" s="4">
        <v>905</v>
      </c>
      <c r="E17" s="20">
        <v>0.62</v>
      </c>
      <c r="F17" s="20">
        <v>0.38</v>
      </c>
    </row>
    <row r="18" spans="1:6" x14ac:dyDescent="0.3">
      <c r="A18" s="16" t="s">
        <v>202</v>
      </c>
      <c r="B18" s="4">
        <v>3025</v>
      </c>
      <c r="C18" s="25">
        <v>1800</v>
      </c>
      <c r="D18" s="4">
        <v>1220</v>
      </c>
      <c r="E18" s="20">
        <v>0.6</v>
      </c>
      <c r="F18" s="20">
        <v>0.4</v>
      </c>
    </row>
    <row r="19" spans="1:6" x14ac:dyDescent="0.3">
      <c r="A19" s="16" t="s">
        <v>203</v>
      </c>
      <c r="B19" s="4">
        <v>3585</v>
      </c>
      <c r="C19" s="25">
        <v>1965</v>
      </c>
      <c r="D19" s="4">
        <v>1615</v>
      </c>
      <c r="E19" s="20">
        <v>0.55000000000000004</v>
      </c>
      <c r="F19" s="20">
        <v>0.45</v>
      </c>
    </row>
    <row r="20" spans="1:6" x14ac:dyDescent="0.3">
      <c r="A20" s="16" t="s">
        <v>204</v>
      </c>
      <c r="B20" s="4">
        <v>4480</v>
      </c>
      <c r="C20" s="25">
        <v>2315</v>
      </c>
      <c r="D20" s="4">
        <v>2165</v>
      </c>
      <c r="E20" s="20">
        <v>0.52</v>
      </c>
      <c r="F20" s="20">
        <v>0.48</v>
      </c>
    </row>
    <row r="21" spans="1:6" x14ac:dyDescent="0.3">
      <c r="A21" s="16" t="s">
        <v>205</v>
      </c>
      <c r="B21" s="4">
        <v>3490</v>
      </c>
      <c r="C21" s="25">
        <v>1780</v>
      </c>
      <c r="D21" s="4">
        <v>1710</v>
      </c>
      <c r="E21" s="20">
        <v>0.51</v>
      </c>
      <c r="F21" s="20">
        <v>0.49</v>
      </c>
    </row>
    <row r="22" spans="1:6" x14ac:dyDescent="0.3">
      <c r="A22" s="16" t="s">
        <v>206</v>
      </c>
      <c r="B22" s="4">
        <v>4710</v>
      </c>
      <c r="C22" s="25">
        <v>2320</v>
      </c>
      <c r="D22" s="4">
        <v>2390</v>
      </c>
      <c r="E22" s="20">
        <v>0.49</v>
      </c>
      <c r="F22" s="20">
        <v>0.51</v>
      </c>
    </row>
    <row r="23" spans="1:6" x14ac:dyDescent="0.3">
      <c r="A23" s="16" t="s">
        <v>207</v>
      </c>
      <c r="B23" s="4">
        <v>6070</v>
      </c>
      <c r="C23" s="25">
        <v>2800</v>
      </c>
      <c r="D23" s="4">
        <v>3270</v>
      </c>
      <c r="E23" s="20">
        <v>0.46</v>
      </c>
      <c r="F23" s="20">
        <v>0.54</v>
      </c>
    </row>
    <row r="24" spans="1:6" x14ac:dyDescent="0.3">
      <c r="A24" s="16" t="s">
        <v>208</v>
      </c>
      <c r="B24" s="4">
        <v>5225</v>
      </c>
      <c r="C24" s="25">
        <v>2380</v>
      </c>
      <c r="D24" s="4">
        <v>2840</v>
      </c>
      <c r="E24" s="20">
        <v>0.46</v>
      </c>
      <c r="F24" s="20">
        <v>0.54</v>
      </c>
    </row>
    <row r="25" spans="1:6" x14ac:dyDescent="0.3">
      <c r="A25" s="16" t="s">
        <v>209</v>
      </c>
      <c r="B25" s="4">
        <v>6455</v>
      </c>
      <c r="C25" s="25">
        <v>2810</v>
      </c>
      <c r="D25" s="4">
        <v>3640</v>
      </c>
      <c r="E25" s="20">
        <v>0.44</v>
      </c>
      <c r="F25" s="20">
        <v>0.56000000000000005</v>
      </c>
    </row>
    <row r="26" spans="1:6" x14ac:dyDescent="0.3">
      <c r="A26" s="16" t="s">
        <v>210</v>
      </c>
      <c r="B26" s="4">
        <v>5555</v>
      </c>
      <c r="C26" s="25">
        <v>2375</v>
      </c>
      <c r="D26" s="4">
        <v>3185</v>
      </c>
      <c r="E26" s="20">
        <v>0.43</v>
      </c>
      <c r="F26" s="20">
        <v>0.56999999999999995</v>
      </c>
    </row>
    <row r="27" spans="1:6" x14ac:dyDescent="0.3">
      <c r="A27" s="16" t="s">
        <v>211</v>
      </c>
      <c r="B27" s="4">
        <v>5685</v>
      </c>
      <c r="C27" s="25">
        <v>2455</v>
      </c>
      <c r="D27" s="4">
        <v>3230</v>
      </c>
      <c r="E27" s="20">
        <v>0.43</v>
      </c>
      <c r="F27" s="20">
        <v>0.56999999999999995</v>
      </c>
    </row>
    <row r="28" spans="1:6" x14ac:dyDescent="0.3">
      <c r="A28" s="16" t="s">
        <v>212</v>
      </c>
      <c r="B28" s="4">
        <v>7080</v>
      </c>
      <c r="C28" s="25">
        <v>2895</v>
      </c>
      <c r="D28" s="4">
        <v>4185</v>
      </c>
      <c r="E28" s="20">
        <v>0.41</v>
      </c>
      <c r="F28" s="20">
        <v>0.59</v>
      </c>
    </row>
    <row r="29" spans="1:6" x14ac:dyDescent="0.3">
      <c r="A29" s="16" t="s">
        <v>213</v>
      </c>
      <c r="B29" s="4">
        <v>4970</v>
      </c>
      <c r="C29" s="25">
        <v>1935</v>
      </c>
      <c r="D29" s="4">
        <v>3030</v>
      </c>
      <c r="E29" s="20">
        <v>0.39</v>
      </c>
      <c r="F29" s="20">
        <v>0.61</v>
      </c>
    </row>
    <row r="30" spans="1:6" x14ac:dyDescent="0.3">
      <c r="A30" s="16" t="s">
        <v>214</v>
      </c>
      <c r="B30" s="4">
        <v>5830</v>
      </c>
      <c r="C30" s="25">
        <v>2225</v>
      </c>
      <c r="D30" s="4">
        <v>3605</v>
      </c>
      <c r="E30" s="20">
        <v>0.38</v>
      </c>
      <c r="F30" s="20">
        <v>0.62</v>
      </c>
    </row>
    <row r="31" spans="1:6" x14ac:dyDescent="0.3">
      <c r="A31" s="16" t="s">
        <v>215</v>
      </c>
      <c r="B31" s="4">
        <v>5705</v>
      </c>
      <c r="C31" s="25">
        <v>2180</v>
      </c>
      <c r="D31" s="4">
        <v>3525</v>
      </c>
      <c r="E31" s="20">
        <v>0.38</v>
      </c>
      <c r="F31" s="20">
        <v>0.62</v>
      </c>
    </row>
    <row r="32" spans="1:6" x14ac:dyDescent="0.3">
      <c r="A32" s="16" t="s">
        <v>216</v>
      </c>
      <c r="B32" s="4">
        <v>4320</v>
      </c>
      <c r="C32" s="25">
        <v>1630</v>
      </c>
      <c r="D32" s="4">
        <v>2690</v>
      </c>
      <c r="E32" s="20">
        <v>0.38</v>
      </c>
      <c r="F32" s="20">
        <v>0.62</v>
      </c>
    </row>
    <row r="33" spans="1:6" x14ac:dyDescent="0.3">
      <c r="A33" s="16" t="s">
        <v>217</v>
      </c>
      <c r="B33" s="4">
        <v>3895</v>
      </c>
      <c r="C33" s="25">
        <v>1440</v>
      </c>
      <c r="D33" s="4">
        <v>2455</v>
      </c>
      <c r="E33" s="20">
        <v>0.37</v>
      </c>
      <c r="F33" s="20">
        <v>0.63</v>
      </c>
    </row>
    <row r="34" spans="1:6" x14ac:dyDescent="0.3">
      <c r="A34" s="16" t="s">
        <v>218</v>
      </c>
      <c r="B34" s="4">
        <v>4095</v>
      </c>
      <c r="C34" s="25">
        <v>1585</v>
      </c>
      <c r="D34" s="4">
        <v>2510</v>
      </c>
      <c r="E34" s="20">
        <v>0.39</v>
      </c>
      <c r="F34" s="20">
        <v>0.61</v>
      </c>
    </row>
    <row r="35" spans="1:6" x14ac:dyDescent="0.3">
      <c r="A35" s="16" t="s">
        <v>219</v>
      </c>
      <c r="B35" s="4">
        <v>4120</v>
      </c>
      <c r="C35" s="25">
        <v>1520</v>
      </c>
      <c r="D35" s="4">
        <v>2600</v>
      </c>
      <c r="E35" s="20">
        <v>0.37</v>
      </c>
      <c r="F35" s="20">
        <v>0.63</v>
      </c>
    </row>
    <row r="36" spans="1:6" x14ac:dyDescent="0.3">
      <c r="A36" s="16" t="s">
        <v>220</v>
      </c>
      <c r="B36" s="4">
        <v>4295</v>
      </c>
      <c r="C36" s="25">
        <v>1625</v>
      </c>
      <c r="D36" s="4">
        <v>2670</v>
      </c>
      <c r="E36" s="20">
        <v>0.38</v>
      </c>
      <c r="F36" s="20">
        <v>0.62</v>
      </c>
    </row>
    <row r="37" spans="1:6" x14ac:dyDescent="0.3">
      <c r="A37" s="16" t="s">
        <v>221</v>
      </c>
      <c r="B37" s="4">
        <v>4365</v>
      </c>
      <c r="C37" s="25">
        <v>1570</v>
      </c>
      <c r="D37" s="4">
        <v>2790</v>
      </c>
      <c r="E37" s="20">
        <v>0.36</v>
      </c>
      <c r="F37" s="20">
        <v>0.64</v>
      </c>
    </row>
    <row r="38" spans="1:6" x14ac:dyDescent="0.3">
      <c r="A38" s="16" t="s">
        <v>222</v>
      </c>
      <c r="B38" s="4">
        <v>4165</v>
      </c>
      <c r="C38" s="25">
        <v>1480</v>
      </c>
      <c r="D38" s="4">
        <v>2685</v>
      </c>
      <c r="E38" s="20">
        <v>0.35</v>
      </c>
      <c r="F38" s="20">
        <v>0.64</v>
      </c>
    </row>
    <row r="39" spans="1:6" x14ac:dyDescent="0.3">
      <c r="A39" s="16" t="s">
        <v>223</v>
      </c>
      <c r="B39" s="4">
        <v>4815</v>
      </c>
      <c r="C39" s="25">
        <v>1815</v>
      </c>
      <c r="D39" s="4">
        <v>3000</v>
      </c>
      <c r="E39" s="20">
        <v>0.38</v>
      </c>
      <c r="F39" s="20">
        <v>0.62</v>
      </c>
    </row>
    <row r="40" spans="1:6" x14ac:dyDescent="0.3">
      <c r="A40" s="16" t="s">
        <v>224</v>
      </c>
      <c r="B40" s="4">
        <v>4730</v>
      </c>
      <c r="C40" s="25">
        <v>1670</v>
      </c>
      <c r="D40" s="4">
        <v>3055</v>
      </c>
      <c r="E40" s="20">
        <v>0.35</v>
      </c>
      <c r="F40" s="20">
        <v>0.65</v>
      </c>
    </row>
    <row r="41" spans="1:6" x14ac:dyDescent="0.3">
      <c r="A41" s="16" t="s">
        <v>225</v>
      </c>
      <c r="B41" s="4">
        <v>4135</v>
      </c>
      <c r="C41" s="25">
        <v>1520</v>
      </c>
      <c r="D41" s="4">
        <v>2610</v>
      </c>
      <c r="E41" s="20">
        <v>0.37</v>
      </c>
      <c r="F41" s="20">
        <v>0.63</v>
      </c>
    </row>
    <row r="42" spans="1:6" x14ac:dyDescent="0.3">
      <c r="A42" s="16" t="s">
        <v>226</v>
      </c>
      <c r="B42" s="4">
        <v>3870</v>
      </c>
      <c r="C42" s="25">
        <v>1290</v>
      </c>
      <c r="D42" s="4">
        <v>2580</v>
      </c>
      <c r="E42" s="20">
        <v>0.33</v>
      </c>
      <c r="F42" s="20">
        <v>0.67</v>
      </c>
    </row>
    <row r="43" spans="1:6" x14ac:dyDescent="0.3">
      <c r="A43" s="15" t="s">
        <v>227</v>
      </c>
      <c r="B43" s="33">
        <v>5</v>
      </c>
      <c r="C43" s="24">
        <v>5</v>
      </c>
      <c r="D43" s="33" t="s">
        <v>231</v>
      </c>
      <c r="E43" s="19" t="s">
        <v>231</v>
      </c>
      <c r="F43" s="19" t="s">
        <v>231</v>
      </c>
    </row>
    <row r="44" spans="1:6" x14ac:dyDescent="0.3">
      <c r="A44" s="17" t="s">
        <v>228</v>
      </c>
      <c r="B44" s="6">
        <v>18780</v>
      </c>
      <c r="C44" s="26">
        <v>11155</v>
      </c>
      <c r="D44" s="6">
        <v>7625</v>
      </c>
      <c r="E44" s="21">
        <v>0.59</v>
      </c>
      <c r="F44" s="21">
        <v>0.41</v>
      </c>
    </row>
    <row r="45" spans="1:6" x14ac:dyDescent="0.3">
      <c r="A45" s="17" t="s">
        <v>229</v>
      </c>
      <c r="B45" s="6">
        <v>65090</v>
      </c>
      <c r="C45" s="26">
        <v>27790</v>
      </c>
      <c r="D45" s="6">
        <v>37300</v>
      </c>
      <c r="E45" s="21">
        <v>0.43</v>
      </c>
      <c r="F45" s="21">
        <v>0.56999999999999995</v>
      </c>
    </row>
    <row r="46" spans="1:6" x14ac:dyDescent="0.3">
      <c r="A46" s="18" t="s">
        <v>230</v>
      </c>
      <c r="B46" s="35">
        <v>42485</v>
      </c>
      <c r="C46" s="27">
        <v>15525</v>
      </c>
      <c r="D46" s="35">
        <v>26960</v>
      </c>
      <c r="E46" s="22">
        <v>0.37</v>
      </c>
      <c r="F46" s="22">
        <v>0.63</v>
      </c>
    </row>
    <row r="47" spans="1:6" x14ac:dyDescent="0.3">
      <c r="A47" t="s">
        <v>22</v>
      </c>
      <c r="B47" t="s">
        <v>23</v>
      </c>
    </row>
    <row r="48" spans="1:6" x14ac:dyDescent="0.3">
      <c r="A48" t="s">
        <v>24</v>
      </c>
      <c r="B48" t="s">
        <v>25</v>
      </c>
    </row>
    <row r="49" spans="1:2" x14ac:dyDescent="0.3">
      <c r="A49" t="s">
        <v>26</v>
      </c>
      <c r="B49" t="s">
        <v>27</v>
      </c>
    </row>
    <row r="50" spans="1:2" x14ac:dyDescent="0.3">
      <c r="A50" t="s">
        <v>40</v>
      </c>
      <c r="B50" t="s">
        <v>41</v>
      </c>
    </row>
    <row r="51" spans="1:2" x14ac:dyDescent="0.3">
      <c r="A51" t="s">
        <v>42</v>
      </c>
      <c r="B51" t="s">
        <v>43</v>
      </c>
    </row>
    <row r="52" spans="1:2" x14ac:dyDescent="0.3">
      <c r="A52" t="s">
        <v>44</v>
      </c>
      <c r="B52" t="s">
        <v>45</v>
      </c>
    </row>
  </sheetData>
  <conditionalFormatting sqref="E7:F46">
    <cfRule type="dataBar" priority="1">
      <dataBar>
        <cfvo type="num" val="0"/>
        <cfvo type="num" val="1"/>
        <color theme="7" tint="0.39997558519241921"/>
      </dataBar>
      <extLst>
        <ext xmlns:x14="http://schemas.microsoft.com/office/spreadsheetml/2009/9/main" uri="{B025F937-C7B1-47D3-B67F-A62EFF666E3E}">
          <x14:id>{D57E178C-64B7-411D-BEE0-18BA10E4868D}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57E178C-64B7-411D-BEE0-18BA10E4868D}">
            <x14:dataBar minLength="0" maxLength="100" gradient="0">
              <x14:cfvo type="num">
                <xm:f>0</xm:f>
              </x14:cfvo>
              <x14:cfvo type="num">
                <xm:f>1</xm:f>
              </x14:cfvo>
              <x14:negativeFillColor rgb="FFFF0000"/>
              <x14:axisColor rgb="FF000000"/>
            </x14:dataBar>
          </x14:cfRule>
          <xm:sqref>E7:F46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2"/>
  <sheetViews>
    <sheetView showGridLines="0" zoomScale="70" zoomScaleNormal="70" workbookViewId="0"/>
  </sheetViews>
  <sheetFormatPr defaultColWidth="11.19921875" defaultRowHeight="15.6" x14ac:dyDescent="0.3"/>
  <cols>
    <col min="1" max="1" width="25.296875" customWidth="1"/>
    <col min="2" max="6" width="20.69921875" customWidth="1"/>
  </cols>
  <sheetData>
    <row r="1" spans="1:6" ht="19.8" x14ac:dyDescent="0.4">
      <c r="A1" s="2" t="s">
        <v>244</v>
      </c>
    </row>
    <row r="2" spans="1:6" x14ac:dyDescent="0.3">
      <c r="A2" t="s">
        <v>175</v>
      </c>
    </row>
    <row r="3" spans="1:6" x14ac:dyDescent="0.3">
      <c r="A3" t="s">
        <v>176</v>
      </c>
    </row>
    <row r="4" spans="1:6" x14ac:dyDescent="0.3">
      <c r="A4" t="s">
        <v>177</v>
      </c>
    </row>
    <row r="5" spans="1:6" x14ac:dyDescent="0.3">
      <c r="A5" t="s">
        <v>178</v>
      </c>
    </row>
    <row r="6" spans="1:6" x14ac:dyDescent="0.3">
      <c r="A6" s="23" t="s">
        <v>179</v>
      </c>
      <c r="B6" s="3" t="s">
        <v>191</v>
      </c>
      <c r="C6" s="23" t="s">
        <v>240</v>
      </c>
      <c r="D6" s="3" t="s">
        <v>241</v>
      </c>
      <c r="E6" s="23" t="s">
        <v>242</v>
      </c>
      <c r="F6" s="23" t="s">
        <v>243</v>
      </c>
    </row>
    <row r="7" spans="1:6" x14ac:dyDescent="0.3">
      <c r="A7" s="28" t="s">
        <v>191</v>
      </c>
      <c r="B7" s="29">
        <v>85245</v>
      </c>
      <c r="C7" s="31">
        <v>40805</v>
      </c>
      <c r="D7" s="29">
        <v>44435</v>
      </c>
      <c r="E7" s="30">
        <v>0.48</v>
      </c>
      <c r="F7" s="30">
        <v>0.52</v>
      </c>
    </row>
    <row r="8" spans="1:6" x14ac:dyDescent="0.3">
      <c r="A8" s="16" t="s">
        <v>192</v>
      </c>
      <c r="B8" s="4">
        <v>5</v>
      </c>
      <c r="C8" s="25">
        <v>5</v>
      </c>
      <c r="D8" s="4" t="s">
        <v>231</v>
      </c>
      <c r="E8" s="20" t="s">
        <v>231</v>
      </c>
      <c r="F8" s="20" t="s">
        <v>231</v>
      </c>
    </row>
    <row r="9" spans="1:6" x14ac:dyDescent="0.3">
      <c r="A9" s="16" t="s">
        <v>193</v>
      </c>
      <c r="B9" s="4">
        <v>20</v>
      </c>
      <c r="C9" s="25">
        <v>15</v>
      </c>
      <c r="D9" s="4" t="s">
        <v>231</v>
      </c>
      <c r="E9" s="20" t="s">
        <v>231</v>
      </c>
      <c r="F9" s="20" t="s">
        <v>231</v>
      </c>
    </row>
    <row r="10" spans="1:6" x14ac:dyDescent="0.3">
      <c r="A10" s="16" t="s">
        <v>194</v>
      </c>
      <c r="B10" s="4">
        <v>50</v>
      </c>
      <c r="C10" s="25">
        <v>35</v>
      </c>
      <c r="D10" s="4">
        <v>15</v>
      </c>
      <c r="E10" s="20">
        <v>0.69</v>
      </c>
      <c r="F10" s="20">
        <v>0.31</v>
      </c>
    </row>
    <row r="11" spans="1:6" x14ac:dyDescent="0.3">
      <c r="A11" s="16" t="s">
        <v>195</v>
      </c>
      <c r="B11" s="4">
        <v>120</v>
      </c>
      <c r="C11" s="25">
        <v>75</v>
      </c>
      <c r="D11" s="4">
        <v>45</v>
      </c>
      <c r="E11" s="20">
        <v>0.64</v>
      </c>
      <c r="F11" s="20">
        <v>0.36</v>
      </c>
    </row>
    <row r="12" spans="1:6" x14ac:dyDescent="0.3">
      <c r="A12" s="16" t="s">
        <v>196</v>
      </c>
      <c r="B12" s="4">
        <v>215</v>
      </c>
      <c r="C12" s="25">
        <v>140</v>
      </c>
      <c r="D12" s="4">
        <v>75</v>
      </c>
      <c r="E12" s="20">
        <v>0.65</v>
      </c>
      <c r="F12" s="20">
        <v>0.35</v>
      </c>
    </row>
    <row r="13" spans="1:6" x14ac:dyDescent="0.3">
      <c r="A13" s="16" t="s">
        <v>197</v>
      </c>
      <c r="B13" s="4">
        <v>520</v>
      </c>
      <c r="C13" s="25">
        <v>345</v>
      </c>
      <c r="D13" s="4">
        <v>175</v>
      </c>
      <c r="E13" s="20">
        <v>0.66</v>
      </c>
      <c r="F13" s="20">
        <v>0.34</v>
      </c>
    </row>
    <row r="14" spans="1:6" x14ac:dyDescent="0.3">
      <c r="A14" s="16" t="s">
        <v>198</v>
      </c>
      <c r="B14" s="4">
        <v>745</v>
      </c>
      <c r="C14" s="25">
        <v>510</v>
      </c>
      <c r="D14" s="4">
        <v>235</v>
      </c>
      <c r="E14" s="20">
        <v>0.68</v>
      </c>
      <c r="F14" s="20">
        <v>0.32</v>
      </c>
    </row>
    <row r="15" spans="1:6" x14ac:dyDescent="0.3">
      <c r="A15" s="16" t="s">
        <v>199</v>
      </c>
      <c r="B15" s="4">
        <v>1055</v>
      </c>
      <c r="C15" s="25">
        <v>675</v>
      </c>
      <c r="D15" s="4">
        <v>380</v>
      </c>
      <c r="E15" s="20">
        <v>0.64</v>
      </c>
      <c r="F15" s="20">
        <v>0.36</v>
      </c>
    </row>
    <row r="16" spans="1:6" x14ac:dyDescent="0.3">
      <c r="A16" s="16" t="s">
        <v>200</v>
      </c>
      <c r="B16" s="4">
        <v>1775</v>
      </c>
      <c r="C16" s="25">
        <v>1105</v>
      </c>
      <c r="D16" s="4">
        <v>670</v>
      </c>
      <c r="E16" s="20">
        <v>0.62</v>
      </c>
      <c r="F16" s="20">
        <v>0.38</v>
      </c>
    </row>
    <row r="17" spans="1:6" x14ac:dyDescent="0.3">
      <c r="A17" s="16" t="s">
        <v>201</v>
      </c>
      <c r="B17" s="4">
        <v>2060</v>
      </c>
      <c r="C17" s="25">
        <v>1200</v>
      </c>
      <c r="D17" s="4">
        <v>860</v>
      </c>
      <c r="E17" s="20">
        <v>0.57999999999999996</v>
      </c>
      <c r="F17" s="20">
        <v>0.42</v>
      </c>
    </row>
    <row r="18" spans="1:6" x14ac:dyDescent="0.3">
      <c r="A18" s="16" t="s">
        <v>202</v>
      </c>
      <c r="B18" s="4">
        <v>2500</v>
      </c>
      <c r="C18" s="25">
        <v>1420</v>
      </c>
      <c r="D18" s="4">
        <v>1080</v>
      </c>
      <c r="E18" s="20">
        <v>0.56999999999999995</v>
      </c>
      <c r="F18" s="20">
        <v>0.43</v>
      </c>
    </row>
    <row r="19" spans="1:6" x14ac:dyDescent="0.3">
      <c r="A19" s="16" t="s">
        <v>203</v>
      </c>
      <c r="B19" s="4">
        <v>2875</v>
      </c>
      <c r="C19" s="25">
        <v>1580</v>
      </c>
      <c r="D19" s="4">
        <v>1300</v>
      </c>
      <c r="E19" s="20">
        <v>0.55000000000000004</v>
      </c>
      <c r="F19" s="20">
        <v>0.45</v>
      </c>
    </row>
    <row r="20" spans="1:6" x14ac:dyDescent="0.3">
      <c r="A20" s="16" t="s">
        <v>204</v>
      </c>
      <c r="B20" s="4">
        <v>3445</v>
      </c>
      <c r="C20" s="25">
        <v>1915</v>
      </c>
      <c r="D20" s="4">
        <v>1530</v>
      </c>
      <c r="E20" s="20">
        <v>0.56000000000000005</v>
      </c>
      <c r="F20" s="20">
        <v>0.44</v>
      </c>
    </row>
    <row r="21" spans="1:6" x14ac:dyDescent="0.3">
      <c r="A21" s="16" t="s">
        <v>205</v>
      </c>
      <c r="B21" s="4">
        <v>2675</v>
      </c>
      <c r="C21" s="25">
        <v>1395</v>
      </c>
      <c r="D21" s="4">
        <v>1280</v>
      </c>
      <c r="E21" s="20">
        <v>0.52</v>
      </c>
      <c r="F21" s="20">
        <v>0.48</v>
      </c>
    </row>
    <row r="22" spans="1:6" x14ac:dyDescent="0.3">
      <c r="A22" s="16" t="s">
        <v>206</v>
      </c>
      <c r="B22" s="4">
        <v>3505</v>
      </c>
      <c r="C22" s="25">
        <v>1760</v>
      </c>
      <c r="D22" s="4">
        <v>1740</v>
      </c>
      <c r="E22" s="20">
        <v>0.5</v>
      </c>
      <c r="F22" s="20">
        <v>0.5</v>
      </c>
    </row>
    <row r="23" spans="1:6" x14ac:dyDescent="0.3">
      <c r="A23" s="16" t="s">
        <v>207</v>
      </c>
      <c r="B23" s="4">
        <v>4365</v>
      </c>
      <c r="C23" s="25">
        <v>2080</v>
      </c>
      <c r="D23" s="4">
        <v>2285</v>
      </c>
      <c r="E23" s="20">
        <v>0.48</v>
      </c>
      <c r="F23" s="20">
        <v>0.52</v>
      </c>
    </row>
    <row r="24" spans="1:6" x14ac:dyDescent="0.3">
      <c r="A24" s="16" t="s">
        <v>208</v>
      </c>
      <c r="B24" s="4">
        <v>3740</v>
      </c>
      <c r="C24" s="25">
        <v>1825</v>
      </c>
      <c r="D24" s="4">
        <v>1915</v>
      </c>
      <c r="E24" s="20">
        <v>0.49</v>
      </c>
      <c r="F24" s="20">
        <v>0.51</v>
      </c>
    </row>
    <row r="25" spans="1:6" x14ac:dyDescent="0.3">
      <c r="A25" s="16" t="s">
        <v>209</v>
      </c>
      <c r="B25" s="4">
        <v>4360</v>
      </c>
      <c r="C25" s="25">
        <v>2135</v>
      </c>
      <c r="D25" s="4">
        <v>2225</v>
      </c>
      <c r="E25" s="20">
        <v>0.49</v>
      </c>
      <c r="F25" s="20">
        <v>0.51</v>
      </c>
    </row>
    <row r="26" spans="1:6" x14ac:dyDescent="0.3">
      <c r="A26" s="16" t="s">
        <v>210</v>
      </c>
      <c r="B26" s="4">
        <v>3745</v>
      </c>
      <c r="C26" s="25">
        <v>1705</v>
      </c>
      <c r="D26" s="4">
        <v>2035</v>
      </c>
      <c r="E26" s="20">
        <v>0.46</v>
      </c>
      <c r="F26" s="20">
        <v>0.54</v>
      </c>
    </row>
    <row r="27" spans="1:6" x14ac:dyDescent="0.3">
      <c r="A27" s="16" t="s">
        <v>211</v>
      </c>
      <c r="B27" s="4">
        <v>3915</v>
      </c>
      <c r="C27" s="25">
        <v>1865</v>
      </c>
      <c r="D27" s="4">
        <v>2055</v>
      </c>
      <c r="E27" s="20">
        <v>0.48</v>
      </c>
      <c r="F27" s="20">
        <v>0.52</v>
      </c>
    </row>
    <row r="28" spans="1:6" x14ac:dyDescent="0.3">
      <c r="A28" s="16" t="s">
        <v>212</v>
      </c>
      <c r="B28" s="4">
        <v>4665</v>
      </c>
      <c r="C28" s="25">
        <v>2100</v>
      </c>
      <c r="D28" s="4">
        <v>2565</v>
      </c>
      <c r="E28" s="20">
        <v>0.45</v>
      </c>
      <c r="F28" s="20">
        <v>0.55000000000000004</v>
      </c>
    </row>
    <row r="29" spans="1:6" x14ac:dyDescent="0.3">
      <c r="A29" s="16" t="s">
        <v>213</v>
      </c>
      <c r="B29" s="4">
        <v>3205</v>
      </c>
      <c r="C29" s="25">
        <v>1400</v>
      </c>
      <c r="D29" s="4">
        <v>1810</v>
      </c>
      <c r="E29" s="20">
        <v>0.44</v>
      </c>
      <c r="F29" s="20">
        <v>0.56000000000000005</v>
      </c>
    </row>
    <row r="30" spans="1:6" x14ac:dyDescent="0.3">
      <c r="A30" s="16" t="s">
        <v>214</v>
      </c>
      <c r="B30" s="4">
        <v>3685</v>
      </c>
      <c r="C30" s="25">
        <v>1590</v>
      </c>
      <c r="D30" s="4">
        <v>2095</v>
      </c>
      <c r="E30" s="20">
        <v>0.43</v>
      </c>
      <c r="F30" s="20">
        <v>0.56999999999999995</v>
      </c>
    </row>
    <row r="31" spans="1:6" x14ac:dyDescent="0.3">
      <c r="A31" s="16" t="s">
        <v>215</v>
      </c>
      <c r="B31" s="4">
        <v>3570</v>
      </c>
      <c r="C31" s="25">
        <v>1575</v>
      </c>
      <c r="D31" s="4">
        <v>1995</v>
      </c>
      <c r="E31" s="20">
        <v>0.44</v>
      </c>
      <c r="F31" s="20">
        <v>0.56000000000000005</v>
      </c>
    </row>
    <row r="32" spans="1:6" x14ac:dyDescent="0.3">
      <c r="A32" s="16" t="s">
        <v>216</v>
      </c>
      <c r="B32" s="4">
        <v>2675</v>
      </c>
      <c r="C32" s="25">
        <v>1220</v>
      </c>
      <c r="D32" s="4">
        <v>1455</v>
      </c>
      <c r="E32" s="20">
        <v>0.46</v>
      </c>
      <c r="F32" s="20">
        <v>0.54</v>
      </c>
    </row>
    <row r="33" spans="1:6" x14ac:dyDescent="0.3">
      <c r="A33" s="16" t="s">
        <v>217</v>
      </c>
      <c r="B33" s="4">
        <v>2415</v>
      </c>
      <c r="C33" s="25">
        <v>1055</v>
      </c>
      <c r="D33" s="4">
        <v>1360</v>
      </c>
      <c r="E33" s="20">
        <v>0.44</v>
      </c>
      <c r="F33" s="20">
        <v>0.56000000000000005</v>
      </c>
    </row>
    <row r="34" spans="1:6" x14ac:dyDescent="0.3">
      <c r="A34" s="16" t="s">
        <v>218</v>
      </c>
      <c r="B34" s="4">
        <v>2600</v>
      </c>
      <c r="C34" s="25">
        <v>1135</v>
      </c>
      <c r="D34" s="4">
        <v>1465</v>
      </c>
      <c r="E34" s="20">
        <v>0.44</v>
      </c>
      <c r="F34" s="20">
        <v>0.56000000000000005</v>
      </c>
    </row>
    <row r="35" spans="1:6" x14ac:dyDescent="0.3">
      <c r="A35" s="16" t="s">
        <v>219</v>
      </c>
      <c r="B35" s="4">
        <v>2555</v>
      </c>
      <c r="C35" s="25">
        <v>1085</v>
      </c>
      <c r="D35" s="4">
        <v>1470</v>
      </c>
      <c r="E35" s="20">
        <v>0.42</v>
      </c>
      <c r="F35" s="20">
        <v>0.57999999999999996</v>
      </c>
    </row>
    <row r="36" spans="1:6" x14ac:dyDescent="0.3">
      <c r="A36" s="16" t="s">
        <v>220</v>
      </c>
      <c r="B36" s="4">
        <v>2635</v>
      </c>
      <c r="C36" s="25">
        <v>1170</v>
      </c>
      <c r="D36" s="4">
        <v>1465</v>
      </c>
      <c r="E36" s="20">
        <v>0.44</v>
      </c>
      <c r="F36" s="20">
        <v>0.56000000000000005</v>
      </c>
    </row>
    <row r="37" spans="1:6" x14ac:dyDescent="0.3">
      <c r="A37" s="16" t="s">
        <v>221</v>
      </c>
      <c r="B37" s="4">
        <v>2595</v>
      </c>
      <c r="C37" s="25">
        <v>1105</v>
      </c>
      <c r="D37" s="4">
        <v>1495</v>
      </c>
      <c r="E37" s="20">
        <v>0.42</v>
      </c>
      <c r="F37" s="20">
        <v>0.57999999999999996</v>
      </c>
    </row>
    <row r="38" spans="1:6" x14ac:dyDescent="0.3">
      <c r="A38" s="16" t="s">
        <v>222</v>
      </c>
      <c r="B38" s="4">
        <v>2570</v>
      </c>
      <c r="C38" s="25">
        <v>1075</v>
      </c>
      <c r="D38" s="4">
        <v>1490</v>
      </c>
      <c r="E38" s="20">
        <v>0.42</v>
      </c>
      <c r="F38" s="20">
        <v>0.57999999999999996</v>
      </c>
    </row>
    <row r="39" spans="1:6" x14ac:dyDescent="0.3">
      <c r="A39" s="16" t="s">
        <v>223</v>
      </c>
      <c r="B39" s="4">
        <v>2855</v>
      </c>
      <c r="C39" s="25">
        <v>1245</v>
      </c>
      <c r="D39" s="4">
        <v>1610</v>
      </c>
      <c r="E39" s="20">
        <v>0.44</v>
      </c>
      <c r="F39" s="20">
        <v>0.56000000000000005</v>
      </c>
    </row>
    <row r="40" spans="1:6" x14ac:dyDescent="0.3">
      <c r="A40" s="16" t="s">
        <v>224</v>
      </c>
      <c r="B40" s="4">
        <v>2855</v>
      </c>
      <c r="C40" s="25">
        <v>1225</v>
      </c>
      <c r="D40" s="4">
        <v>1635</v>
      </c>
      <c r="E40" s="20">
        <v>0.43</v>
      </c>
      <c r="F40" s="20">
        <v>0.56999999999999995</v>
      </c>
    </row>
    <row r="41" spans="1:6" x14ac:dyDescent="0.3">
      <c r="A41" s="16" t="s">
        <v>225</v>
      </c>
      <c r="B41" s="4">
        <v>2465</v>
      </c>
      <c r="C41" s="25">
        <v>1090</v>
      </c>
      <c r="D41" s="4">
        <v>1375</v>
      </c>
      <c r="E41" s="20">
        <v>0.44</v>
      </c>
      <c r="F41" s="20">
        <v>0.56000000000000005</v>
      </c>
    </row>
    <row r="42" spans="1:6" x14ac:dyDescent="0.3">
      <c r="A42" s="16" t="s">
        <v>226</v>
      </c>
      <c r="B42" s="4">
        <v>2200</v>
      </c>
      <c r="C42" s="25">
        <v>955</v>
      </c>
      <c r="D42" s="4">
        <v>1245</v>
      </c>
      <c r="E42" s="20">
        <v>0.43</v>
      </c>
      <c r="F42" s="20">
        <v>0.56999999999999995</v>
      </c>
    </row>
    <row r="43" spans="1:6" x14ac:dyDescent="0.3">
      <c r="A43" s="15" t="s">
        <v>227</v>
      </c>
      <c r="B43" s="33">
        <v>5</v>
      </c>
      <c r="C43" s="24">
        <v>5</v>
      </c>
      <c r="D43" s="33" t="s">
        <v>231</v>
      </c>
      <c r="E43" s="19" t="s">
        <v>231</v>
      </c>
      <c r="F43" s="19" t="s">
        <v>231</v>
      </c>
    </row>
    <row r="44" spans="1:6" x14ac:dyDescent="0.3">
      <c r="A44" s="17" t="s">
        <v>228</v>
      </c>
      <c r="B44" s="6">
        <v>15380</v>
      </c>
      <c r="C44" s="26">
        <v>9015</v>
      </c>
      <c r="D44" s="6">
        <v>6365</v>
      </c>
      <c r="E44" s="21">
        <v>0.59</v>
      </c>
      <c r="F44" s="21">
        <v>0.41</v>
      </c>
    </row>
    <row r="45" spans="1:6" x14ac:dyDescent="0.3">
      <c r="A45" s="17" t="s">
        <v>229</v>
      </c>
      <c r="B45" s="6">
        <v>44105</v>
      </c>
      <c r="C45" s="26">
        <v>20650</v>
      </c>
      <c r="D45" s="6">
        <v>23455</v>
      </c>
      <c r="E45" s="21">
        <v>0.47</v>
      </c>
      <c r="F45" s="21">
        <v>0.53</v>
      </c>
    </row>
    <row r="46" spans="1:6" x14ac:dyDescent="0.3">
      <c r="A46" s="18" t="s">
        <v>230</v>
      </c>
      <c r="B46" s="35">
        <v>25755</v>
      </c>
      <c r="C46" s="27">
        <v>11135</v>
      </c>
      <c r="D46" s="35">
        <v>14615</v>
      </c>
      <c r="E46" s="22">
        <v>0.43</v>
      </c>
      <c r="F46" s="22">
        <v>0.56999999999999995</v>
      </c>
    </row>
    <row r="47" spans="1:6" x14ac:dyDescent="0.3">
      <c r="A47" t="s">
        <v>22</v>
      </c>
      <c r="B47" t="s">
        <v>23</v>
      </c>
    </row>
    <row r="48" spans="1:6" x14ac:dyDescent="0.3">
      <c r="A48" t="s">
        <v>24</v>
      </c>
      <c r="B48" t="s">
        <v>25</v>
      </c>
    </row>
    <row r="49" spans="1:2" x14ac:dyDescent="0.3">
      <c r="A49" t="s">
        <v>26</v>
      </c>
      <c r="B49" t="s">
        <v>27</v>
      </c>
    </row>
    <row r="50" spans="1:2" x14ac:dyDescent="0.3">
      <c r="A50" t="s">
        <v>40</v>
      </c>
      <c r="B50" t="s">
        <v>41</v>
      </c>
    </row>
    <row r="51" spans="1:2" x14ac:dyDescent="0.3">
      <c r="A51" t="s">
        <v>42</v>
      </c>
      <c r="B51" t="s">
        <v>43</v>
      </c>
    </row>
    <row r="52" spans="1:2" x14ac:dyDescent="0.3">
      <c r="A52" t="s">
        <v>44</v>
      </c>
      <c r="B52" t="s">
        <v>45</v>
      </c>
    </row>
  </sheetData>
  <conditionalFormatting sqref="E1:F1048576">
    <cfRule type="dataBar" priority="1">
      <dataBar>
        <cfvo type="num" val="0"/>
        <cfvo type="num" val="1"/>
        <color theme="7" tint="0.39997558519241921"/>
      </dataBar>
      <extLst>
        <ext xmlns:x14="http://schemas.microsoft.com/office/spreadsheetml/2009/9/main" uri="{B025F937-C7B1-47D3-B67F-A62EFF666E3E}">
          <x14:id>{E66D7664-57C0-4062-81F7-DACB9A4A8A34}</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66D7664-57C0-4062-81F7-DACB9A4A8A34}">
            <x14:dataBar minLength="0" maxLength="100" gradient="0">
              <x14:cfvo type="num">
                <xm:f>0</xm:f>
              </x14:cfvo>
              <x14:cfvo type="num">
                <xm:f>1</xm:f>
              </x14:cfvo>
              <x14:negativeFillColor rgb="FFFF0000"/>
              <x14:axisColor rgb="FF000000"/>
            </x14:dataBar>
          </x14:cfRule>
          <xm:sqref>E1:F1048576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9"/>
  <sheetViews>
    <sheetView showGridLines="0" zoomScale="70" zoomScaleNormal="70" workbookViewId="0"/>
  </sheetViews>
  <sheetFormatPr defaultColWidth="11.19921875" defaultRowHeight="15.6" x14ac:dyDescent="0.3"/>
  <cols>
    <col min="1" max="1" width="102.69921875" customWidth="1"/>
    <col min="2" max="12" width="20.69921875" customWidth="1"/>
  </cols>
  <sheetData>
    <row r="1" spans="1:12" ht="19.8" x14ac:dyDescent="0.4">
      <c r="A1" s="2" t="s">
        <v>245</v>
      </c>
    </row>
    <row r="2" spans="1:12" x14ac:dyDescent="0.3">
      <c r="A2" t="s">
        <v>175</v>
      </c>
    </row>
    <row r="3" spans="1:12" x14ac:dyDescent="0.3">
      <c r="A3" t="s">
        <v>176</v>
      </c>
    </row>
    <row r="4" spans="1:12" x14ac:dyDescent="0.3">
      <c r="A4" t="s">
        <v>246</v>
      </c>
    </row>
    <row r="5" spans="1:12" x14ac:dyDescent="0.3">
      <c r="A5" t="s">
        <v>178</v>
      </c>
    </row>
    <row r="6" spans="1:12" ht="46.8" x14ac:dyDescent="0.3">
      <c r="A6" s="23" t="s">
        <v>247</v>
      </c>
      <c r="B6" s="3" t="s">
        <v>180</v>
      </c>
      <c r="C6" s="23" t="s">
        <v>181</v>
      </c>
      <c r="D6" s="3" t="s">
        <v>182</v>
      </c>
      <c r="E6" s="23" t="s">
        <v>183</v>
      </c>
      <c r="F6" s="3" t="s">
        <v>184</v>
      </c>
      <c r="G6" s="23" t="s">
        <v>185</v>
      </c>
      <c r="H6" s="3" t="s">
        <v>186</v>
      </c>
      <c r="I6" s="23" t="s">
        <v>187</v>
      </c>
      <c r="J6" s="3" t="s">
        <v>188</v>
      </c>
      <c r="K6" s="23" t="s">
        <v>189</v>
      </c>
      <c r="L6" s="23" t="s">
        <v>190</v>
      </c>
    </row>
    <row r="7" spans="1:12" x14ac:dyDescent="0.3">
      <c r="A7" s="28" t="s">
        <v>191</v>
      </c>
      <c r="B7" s="29">
        <v>310155</v>
      </c>
      <c r="C7" s="30">
        <v>1</v>
      </c>
      <c r="D7" s="29">
        <v>253415</v>
      </c>
      <c r="E7" s="30">
        <v>1</v>
      </c>
      <c r="F7" s="29">
        <v>283130</v>
      </c>
      <c r="G7" s="31">
        <v>136155</v>
      </c>
      <c r="H7" s="29">
        <v>135210</v>
      </c>
      <c r="I7" s="31">
        <v>11760</v>
      </c>
      <c r="J7" s="32">
        <v>0.48</v>
      </c>
      <c r="K7" s="30">
        <v>0.48</v>
      </c>
      <c r="L7" s="30">
        <v>0.04</v>
      </c>
    </row>
    <row r="8" spans="1:12" x14ac:dyDescent="0.3">
      <c r="A8" s="16" t="s">
        <v>248</v>
      </c>
      <c r="B8" s="4">
        <v>515</v>
      </c>
      <c r="C8" s="20">
        <v>0</v>
      </c>
      <c r="D8" s="4">
        <v>505</v>
      </c>
      <c r="E8" s="20">
        <v>0</v>
      </c>
      <c r="F8" s="4">
        <v>505</v>
      </c>
      <c r="G8" s="25">
        <v>240</v>
      </c>
      <c r="H8" s="4">
        <v>260</v>
      </c>
      <c r="I8" s="25" t="s">
        <v>231</v>
      </c>
      <c r="J8" s="5" t="s">
        <v>231</v>
      </c>
      <c r="K8" s="20">
        <v>0.52</v>
      </c>
      <c r="L8" s="20" t="s">
        <v>231</v>
      </c>
    </row>
    <row r="9" spans="1:12" x14ac:dyDescent="0.3">
      <c r="A9" s="16" t="s">
        <v>249</v>
      </c>
      <c r="B9" s="4">
        <v>12075</v>
      </c>
      <c r="C9" s="20">
        <v>0.04</v>
      </c>
      <c r="D9" s="4">
        <v>7215</v>
      </c>
      <c r="E9" s="20">
        <v>0.03</v>
      </c>
      <c r="F9" s="4">
        <v>11890</v>
      </c>
      <c r="G9" s="25">
        <v>9830</v>
      </c>
      <c r="H9" s="4">
        <v>2040</v>
      </c>
      <c r="I9" s="25">
        <v>25</v>
      </c>
      <c r="J9" s="5">
        <v>0.83</v>
      </c>
      <c r="K9" s="20">
        <v>0.17</v>
      </c>
      <c r="L9" s="20">
        <v>0</v>
      </c>
    </row>
    <row r="10" spans="1:12" x14ac:dyDescent="0.3">
      <c r="A10" s="16" t="s">
        <v>250</v>
      </c>
      <c r="B10" s="4">
        <v>1100</v>
      </c>
      <c r="C10" s="20">
        <v>0</v>
      </c>
      <c r="D10" s="4">
        <v>1085</v>
      </c>
      <c r="E10" s="20">
        <v>0</v>
      </c>
      <c r="F10" s="4">
        <v>1075</v>
      </c>
      <c r="G10" s="25">
        <v>485</v>
      </c>
      <c r="H10" s="4">
        <v>595</v>
      </c>
      <c r="I10" s="25" t="s">
        <v>231</v>
      </c>
      <c r="J10" s="5" t="s">
        <v>231</v>
      </c>
      <c r="K10" s="20">
        <v>0.55000000000000004</v>
      </c>
      <c r="L10" s="20" t="s">
        <v>231</v>
      </c>
    </row>
    <row r="11" spans="1:12" x14ac:dyDescent="0.3">
      <c r="A11" s="16" t="s">
        <v>251</v>
      </c>
      <c r="B11" s="4">
        <v>8875</v>
      </c>
      <c r="C11" s="20">
        <v>0.03</v>
      </c>
      <c r="D11" s="4">
        <v>8785</v>
      </c>
      <c r="E11" s="20">
        <v>0.03</v>
      </c>
      <c r="F11" s="4">
        <v>8725</v>
      </c>
      <c r="G11" s="25">
        <v>3625</v>
      </c>
      <c r="H11" s="4">
        <v>5090</v>
      </c>
      <c r="I11" s="25">
        <v>5</v>
      </c>
      <c r="J11" s="5">
        <v>0.42</v>
      </c>
      <c r="K11" s="20">
        <v>0.57999999999999996</v>
      </c>
      <c r="L11" s="20">
        <v>0</v>
      </c>
    </row>
    <row r="12" spans="1:12" x14ac:dyDescent="0.3">
      <c r="A12" s="16" t="s">
        <v>252</v>
      </c>
      <c r="B12" s="4">
        <v>96955</v>
      </c>
      <c r="C12" s="20">
        <v>0.31</v>
      </c>
      <c r="D12" s="4">
        <v>96030</v>
      </c>
      <c r="E12" s="20">
        <v>0.38</v>
      </c>
      <c r="F12" s="4">
        <v>94905</v>
      </c>
      <c r="G12" s="25">
        <v>56580</v>
      </c>
      <c r="H12" s="4">
        <v>38250</v>
      </c>
      <c r="I12" s="25">
        <v>75</v>
      </c>
      <c r="J12" s="5">
        <v>0.6</v>
      </c>
      <c r="K12" s="20">
        <v>0.4</v>
      </c>
      <c r="L12" s="20">
        <v>0</v>
      </c>
    </row>
    <row r="13" spans="1:12" x14ac:dyDescent="0.3">
      <c r="A13" s="16" t="s">
        <v>253</v>
      </c>
      <c r="B13" s="4">
        <v>13460</v>
      </c>
      <c r="C13" s="20">
        <v>0.04</v>
      </c>
      <c r="D13" s="4">
        <v>13170</v>
      </c>
      <c r="E13" s="20">
        <v>0.05</v>
      </c>
      <c r="F13" s="4">
        <v>13190</v>
      </c>
      <c r="G13" s="25">
        <v>7785</v>
      </c>
      <c r="H13" s="4">
        <v>5395</v>
      </c>
      <c r="I13" s="25">
        <v>10</v>
      </c>
      <c r="J13" s="5">
        <v>0.59</v>
      </c>
      <c r="K13" s="20">
        <v>0.41</v>
      </c>
      <c r="L13" s="20">
        <v>0</v>
      </c>
    </row>
    <row r="14" spans="1:12" x14ac:dyDescent="0.3">
      <c r="A14" s="16" t="s">
        <v>254</v>
      </c>
      <c r="B14" s="4">
        <v>1815</v>
      </c>
      <c r="C14" s="20">
        <v>0.01</v>
      </c>
      <c r="D14" s="4">
        <v>1795</v>
      </c>
      <c r="E14" s="20">
        <v>0.01</v>
      </c>
      <c r="F14" s="4">
        <v>1775</v>
      </c>
      <c r="G14" s="25">
        <v>950</v>
      </c>
      <c r="H14" s="4">
        <v>820</v>
      </c>
      <c r="I14" s="25">
        <v>0</v>
      </c>
      <c r="J14" s="5">
        <v>0.54</v>
      </c>
      <c r="K14" s="20">
        <v>0.46</v>
      </c>
      <c r="L14" s="20">
        <v>0</v>
      </c>
    </row>
    <row r="15" spans="1:12" x14ac:dyDescent="0.3">
      <c r="A15" s="16" t="s">
        <v>255</v>
      </c>
      <c r="B15" s="4">
        <v>3065</v>
      </c>
      <c r="C15" s="20">
        <v>0.01</v>
      </c>
      <c r="D15" s="4">
        <v>3040</v>
      </c>
      <c r="E15" s="20">
        <v>0.01</v>
      </c>
      <c r="F15" s="4">
        <v>3000</v>
      </c>
      <c r="G15" s="25">
        <v>1170</v>
      </c>
      <c r="H15" s="4">
        <v>1825</v>
      </c>
      <c r="I15" s="25" t="s">
        <v>231</v>
      </c>
      <c r="J15" s="5" t="s">
        <v>231</v>
      </c>
      <c r="K15" s="20">
        <v>0.61</v>
      </c>
      <c r="L15" s="20" t="s">
        <v>231</v>
      </c>
    </row>
    <row r="16" spans="1:12" x14ac:dyDescent="0.3">
      <c r="A16" s="16" t="s">
        <v>256</v>
      </c>
      <c r="B16" s="4">
        <v>12755</v>
      </c>
      <c r="C16" s="20">
        <v>0.04</v>
      </c>
      <c r="D16" s="4">
        <v>12590</v>
      </c>
      <c r="E16" s="20">
        <v>0.05</v>
      </c>
      <c r="F16" s="4">
        <v>12515</v>
      </c>
      <c r="G16" s="25">
        <v>7570</v>
      </c>
      <c r="H16" s="4">
        <v>4935</v>
      </c>
      <c r="I16" s="25">
        <v>10</v>
      </c>
      <c r="J16" s="5">
        <v>0.6</v>
      </c>
      <c r="K16" s="20">
        <v>0.39</v>
      </c>
      <c r="L16" s="20">
        <v>0</v>
      </c>
    </row>
    <row r="17" spans="1:12" x14ac:dyDescent="0.3">
      <c r="A17" s="16" t="s">
        <v>257</v>
      </c>
      <c r="B17" s="4">
        <v>12255</v>
      </c>
      <c r="C17" s="20">
        <v>0.04</v>
      </c>
      <c r="D17" s="4">
        <v>12090</v>
      </c>
      <c r="E17" s="20">
        <v>0.05</v>
      </c>
      <c r="F17" s="4">
        <v>12040</v>
      </c>
      <c r="G17" s="25">
        <v>6480</v>
      </c>
      <c r="H17" s="4">
        <v>5550</v>
      </c>
      <c r="I17" s="25">
        <v>10</v>
      </c>
      <c r="J17" s="5">
        <v>0.54</v>
      </c>
      <c r="K17" s="20">
        <v>0.46</v>
      </c>
      <c r="L17" s="20">
        <v>0</v>
      </c>
    </row>
    <row r="18" spans="1:12" x14ac:dyDescent="0.3">
      <c r="A18" s="16" t="s">
        <v>258</v>
      </c>
      <c r="B18" s="4">
        <v>8110</v>
      </c>
      <c r="C18" s="20">
        <v>0.03</v>
      </c>
      <c r="D18" s="4">
        <v>7985</v>
      </c>
      <c r="E18" s="20">
        <v>0.03</v>
      </c>
      <c r="F18" s="4">
        <v>7975</v>
      </c>
      <c r="G18" s="25">
        <v>3075</v>
      </c>
      <c r="H18" s="4">
        <v>4895</v>
      </c>
      <c r="I18" s="25">
        <v>5</v>
      </c>
      <c r="J18" s="5">
        <v>0.39</v>
      </c>
      <c r="K18" s="20">
        <v>0.61</v>
      </c>
      <c r="L18" s="20">
        <v>0</v>
      </c>
    </row>
    <row r="19" spans="1:12" x14ac:dyDescent="0.3">
      <c r="A19" s="16" t="s">
        <v>259</v>
      </c>
      <c r="B19" s="4">
        <v>2120</v>
      </c>
      <c r="C19" s="20">
        <v>0.01</v>
      </c>
      <c r="D19" s="4">
        <v>2110</v>
      </c>
      <c r="E19" s="20">
        <v>0.01</v>
      </c>
      <c r="F19" s="4">
        <v>2080</v>
      </c>
      <c r="G19" s="25">
        <v>955</v>
      </c>
      <c r="H19" s="4">
        <v>1125</v>
      </c>
      <c r="I19" s="25" t="s">
        <v>231</v>
      </c>
      <c r="J19" s="5" t="s">
        <v>231</v>
      </c>
      <c r="K19" s="20">
        <v>0.54</v>
      </c>
      <c r="L19" s="20" t="s">
        <v>231</v>
      </c>
    </row>
    <row r="20" spans="1:12" x14ac:dyDescent="0.3">
      <c r="A20" s="16" t="s">
        <v>260</v>
      </c>
      <c r="B20" s="4">
        <v>42260</v>
      </c>
      <c r="C20" s="20">
        <v>0.14000000000000001</v>
      </c>
      <c r="D20" s="4">
        <v>41945</v>
      </c>
      <c r="E20" s="20">
        <v>0.17</v>
      </c>
      <c r="F20" s="4">
        <v>41375</v>
      </c>
      <c r="G20" s="25">
        <v>26840</v>
      </c>
      <c r="H20" s="4">
        <v>14510</v>
      </c>
      <c r="I20" s="25">
        <v>25</v>
      </c>
      <c r="J20" s="5">
        <v>0.65</v>
      </c>
      <c r="K20" s="20">
        <v>0.35</v>
      </c>
      <c r="L20" s="20">
        <v>0</v>
      </c>
    </row>
    <row r="21" spans="1:12" x14ac:dyDescent="0.3">
      <c r="A21" s="16" t="s">
        <v>261</v>
      </c>
      <c r="B21" s="4">
        <v>3305</v>
      </c>
      <c r="C21" s="20">
        <v>0.01</v>
      </c>
      <c r="D21" s="4">
        <v>3130</v>
      </c>
      <c r="E21" s="20">
        <v>0.01</v>
      </c>
      <c r="F21" s="4">
        <v>3225</v>
      </c>
      <c r="G21" s="25">
        <v>1520</v>
      </c>
      <c r="H21" s="4">
        <v>1705</v>
      </c>
      <c r="I21" s="25">
        <v>5</v>
      </c>
      <c r="J21" s="5">
        <v>0.47</v>
      </c>
      <c r="K21" s="20">
        <v>0.53</v>
      </c>
      <c r="L21" s="20">
        <v>0</v>
      </c>
    </row>
    <row r="22" spans="1:12" x14ac:dyDescent="0.3">
      <c r="A22" s="16" t="s">
        <v>262</v>
      </c>
      <c r="B22" s="4" t="s">
        <v>231</v>
      </c>
      <c r="C22" s="20" t="s">
        <v>231</v>
      </c>
      <c r="D22" s="4" t="s">
        <v>231</v>
      </c>
      <c r="E22" s="20" t="s">
        <v>231</v>
      </c>
      <c r="F22" s="4" t="s">
        <v>231</v>
      </c>
      <c r="G22" s="25">
        <v>0</v>
      </c>
      <c r="H22" s="4" t="s">
        <v>231</v>
      </c>
      <c r="I22" s="25">
        <v>0</v>
      </c>
      <c r="J22" s="5">
        <v>0</v>
      </c>
      <c r="K22" s="20" t="s">
        <v>231</v>
      </c>
      <c r="L22" s="20">
        <v>0</v>
      </c>
    </row>
    <row r="23" spans="1:12" x14ac:dyDescent="0.3">
      <c r="A23" s="16" t="s">
        <v>263</v>
      </c>
      <c r="B23" s="4">
        <v>1535</v>
      </c>
      <c r="C23" s="20">
        <v>0</v>
      </c>
      <c r="D23" s="4">
        <v>1510</v>
      </c>
      <c r="E23" s="20">
        <v>0.01</v>
      </c>
      <c r="F23" s="4">
        <v>1500</v>
      </c>
      <c r="G23" s="25">
        <v>1025</v>
      </c>
      <c r="H23" s="4">
        <v>475</v>
      </c>
      <c r="I23" s="25" t="s">
        <v>231</v>
      </c>
      <c r="J23" s="5">
        <v>0.68</v>
      </c>
      <c r="K23" s="20" t="s">
        <v>231</v>
      </c>
      <c r="L23" s="20" t="s">
        <v>231</v>
      </c>
    </row>
    <row r="24" spans="1:12" x14ac:dyDescent="0.3">
      <c r="A24" s="16" t="s">
        <v>264</v>
      </c>
      <c r="B24" s="4">
        <v>8680</v>
      </c>
      <c r="C24" s="20">
        <v>0.03</v>
      </c>
      <c r="D24" s="4">
        <v>8615</v>
      </c>
      <c r="E24" s="20">
        <v>0.03</v>
      </c>
      <c r="F24" s="4">
        <v>8525</v>
      </c>
      <c r="G24" s="25">
        <v>4740</v>
      </c>
      <c r="H24" s="4">
        <v>3785</v>
      </c>
      <c r="I24" s="25">
        <v>5</v>
      </c>
      <c r="J24" s="5">
        <v>0.56000000000000005</v>
      </c>
      <c r="K24" s="20">
        <v>0.44</v>
      </c>
      <c r="L24" s="20">
        <v>0</v>
      </c>
    </row>
    <row r="25" spans="1:12" x14ac:dyDescent="0.3">
      <c r="A25" s="16" t="s">
        <v>265</v>
      </c>
      <c r="B25" s="4">
        <v>5070</v>
      </c>
      <c r="C25" s="20">
        <v>0.02</v>
      </c>
      <c r="D25" s="4">
        <v>5030</v>
      </c>
      <c r="E25" s="20">
        <v>0.02</v>
      </c>
      <c r="F25" s="4">
        <v>4985</v>
      </c>
      <c r="G25" s="25">
        <v>2510</v>
      </c>
      <c r="H25" s="4">
        <v>2470</v>
      </c>
      <c r="I25" s="25">
        <v>5</v>
      </c>
      <c r="J25" s="5">
        <v>0.5</v>
      </c>
      <c r="K25" s="20">
        <v>0.5</v>
      </c>
      <c r="L25" s="20">
        <v>0</v>
      </c>
    </row>
    <row r="26" spans="1:12" x14ac:dyDescent="0.3">
      <c r="A26" s="16" t="s">
        <v>266</v>
      </c>
      <c r="B26" s="4">
        <v>550</v>
      </c>
      <c r="C26" s="20">
        <v>0</v>
      </c>
      <c r="D26" s="4">
        <v>530</v>
      </c>
      <c r="E26" s="20">
        <v>0</v>
      </c>
      <c r="F26" s="4">
        <v>540</v>
      </c>
      <c r="G26" s="25">
        <v>390</v>
      </c>
      <c r="H26" s="4">
        <v>145</v>
      </c>
      <c r="I26" s="25" t="s">
        <v>231</v>
      </c>
      <c r="J26" s="5">
        <v>0.73</v>
      </c>
      <c r="K26" s="20" t="s">
        <v>231</v>
      </c>
      <c r="L26" s="20" t="s">
        <v>231</v>
      </c>
    </row>
    <row r="27" spans="1:12" x14ac:dyDescent="0.3">
      <c r="A27" s="16" t="s">
        <v>267</v>
      </c>
      <c r="B27" s="4">
        <v>530</v>
      </c>
      <c r="C27" s="20">
        <v>0</v>
      </c>
      <c r="D27" s="4">
        <v>530</v>
      </c>
      <c r="E27" s="20">
        <v>0</v>
      </c>
      <c r="F27" s="4">
        <v>520</v>
      </c>
      <c r="G27" s="25">
        <v>285</v>
      </c>
      <c r="H27" s="4">
        <v>235</v>
      </c>
      <c r="I27" s="25">
        <v>0</v>
      </c>
      <c r="J27" s="5">
        <v>0.55000000000000004</v>
      </c>
      <c r="K27" s="20">
        <v>0.45</v>
      </c>
      <c r="L27" s="20">
        <v>0</v>
      </c>
    </row>
    <row r="28" spans="1:12" x14ac:dyDescent="0.3">
      <c r="A28" s="16" t="s">
        <v>268</v>
      </c>
      <c r="B28" s="4">
        <v>55</v>
      </c>
      <c r="C28" s="20">
        <v>0</v>
      </c>
      <c r="D28" s="4">
        <v>45</v>
      </c>
      <c r="E28" s="20">
        <v>0</v>
      </c>
      <c r="F28" s="4">
        <v>55</v>
      </c>
      <c r="G28" s="25">
        <v>15</v>
      </c>
      <c r="H28" s="4">
        <v>40</v>
      </c>
      <c r="I28" s="25">
        <v>0</v>
      </c>
      <c r="J28" s="5">
        <v>0.25</v>
      </c>
      <c r="K28" s="20">
        <v>0.75</v>
      </c>
      <c r="L28" s="20">
        <v>0</v>
      </c>
    </row>
    <row r="29" spans="1:12" x14ac:dyDescent="0.3">
      <c r="A29" s="37" t="s">
        <v>269</v>
      </c>
      <c r="B29" s="4">
        <v>75060</v>
      </c>
      <c r="C29" s="38">
        <v>0.24</v>
      </c>
      <c r="D29" s="4">
        <v>25685</v>
      </c>
      <c r="E29" s="38">
        <v>0.1</v>
      </c>
      <c r="F29" s="4">
        <v>52725</v>
      </c>
      <c r="G29" s="39">
        <v>85</v>
      </c>
      <c r="H29" s="4">
        <v>41065</v>
      </c>
      <c r="I29" s="39">
        <v>11575</v>
      </c>
      <c r="J29" s="5">
        <v>0</v>
      </c>
      <c r="K29" s="38">
        <v>0.78</v>
      </c>
      <c r="L29" s="38">
        <v>0.22</v>
      </c>
    </row>
    <row r="30" spans="1:12" x14ac:dyDescent="0.3">
      <c r="A30" t="s">
        <v>22</v>
      </c>
      <c r="B30" t="s">
        <v>23</v>
      </c>
    </row>
    <row r="31" spans="1:12" x14ac:dyDescent="0.3">
      <c r="A31" t="s">
        <v>24</v>
      </c>
      <c r="B31" t="s">
        <v>25</v>
      </c>
    </row>
    <row r="32" spans="1:12" x14ac:dyDescent="0.3">
      <c r="A32" t="s">
        <v>26</v>
      </c>
      <c r="B32" t="s">
        <v>27</v>
      </c>
    </row>
    <row r="33" spans="1:2" x14ac:dyDescent="0.3">
      <c r="A33" t="s">
        <v>28</v>
      </c>
      <c r="B33" t="s">
        <v>29</v>
      </c>
    </row>
    <row r="34" spans="1:2" x14ac:dyDescent="0.3">
      <c r="A34" t="s">
        <v>30</v>
      </c>
      <c r="B34" t="s">
        <v>31</v>
      </c>
    </row>
    <row r="35" spans="1:2" x14ac:dyDescent="0.3">
      <c r="A35" t="s">
        <v>32</v>
      </c>
      <c r="B35" t="s">
        <v>33</v>
      </c>
    </row>
    <row r="36" spans="1:2" x14ac:dyDescent="0.3">
      <c r="A36" t="s">
        <v>34</v>
      </c>
      <c r="B36" t="s">
        <v>35</v>
      </c>
    </row>
    <row r="37" spans="1:2" x14ac:dyDescent="0.3">
      <c r="A37" t="s">
        <v>36</v>
      </c>
      <c r="B37" t="s">
        <v>37</v>
      </c>
    </row>
    <row r="38" spans="1:2" x14ac:dyDescent="0.3">
      <c r="A38" t="s">
        <v>38</v>
      </c>
      <c r="B38" t="s">
        <v>39</v>
      </c>
    </row>
    <row r="39" spans="1:2" x14ac:dyDescent="0.3">
      <c r="A39" t="s">
        <v>40</v>
      </c>
      <c r="B39" t="s">
        <v>41</v>
      </c>
    </row>
  </sheetData>
  <conditionalFormatting sqref="C1:C1048576 E1:E1048576 J1:L1048576">
    <cfRule type="dataBar" priority="1">
      <dataBar>
        <cfvo type="num" val="0"/>
        <cfvo type="num" val="1"/>
        <color theme="7" tint="0.39997558519241921"/>
      </dataBar>
      <extLst>
        <ext xmlns:x14="http://schemas.microsoft.com/office/spreadsheetml/2009/9/main" uri="{B025F937-C7B1-47D3-B67F-A62EFF666E3E}">
          <x14:id>{DE2755D6-DA6C-4D0B-858B-961BF0B08857}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E2755D6-DA6C-4D0B-858B-961BF0B08857}">
            <x14:dataBar minLength="0" maxLength="100" gradient="0">
              <x14:cfvo type="num">
                <xm:f>0</xm:f>
              </x14:cfvo>
              <x14:cfvo type="num">
                <xm:f>1</xm:f>
              </x14:cfvo>
              <x14:negativeFillColor rgb="FFFF0000"/>
              <x14:axisColor rgb="FF000000"/>
            </x14:dataBar>
          </x14:cfRule>
          <xm:sqref>C1:C1048576 E1:E1048576 J1:L1048576</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3"/>
  <sheetViews>
    <sheetView showGridLines="0" zoomScale="70" zoomScaleNormal="70" workbookViewId="0"/>
  </sheetViews>
  <sheetFormatPr defaultColWidth="11.19921875" defaultRowHeight="15.6" x14ac:dyDescent="0.3"/>
  <cols>
    <col min="1" max="1" width="26" customWidth="1"/>
    <col min="2" max="10" width="20.69921875" customWidth="1"/>
  </cols>
  <sheetData>
    <row r="1" spans="1:10" ht="19.8" x14ac:dyDescent="0.4">
      <c r="A1" s="2" t="s">
        <v>270</v>
      </c>
    </row>
    <row r="2" spans="1:10" x14ac:dyDescent="0.3">
      <c r="A2" t="s">
        <v>175</v>
      </c>
    </row>
    <row r="3" spans="1:10" x14ac:dyDescent="0.3">
      <c r="A3" t="s">
        <v>176</v>
      </c>
    </row>
    <row r="4" spans="1:10" x14ac:dyDescent="0.3">
      <c r="A4" t="s">
        <v>177</v>
      </c>
    </row>
    <row r="5" spans="1:10" x14ac:dyDescent="0.3">
      <c r="A5" t="s">
        <v>178</v>
      </c>
    </row>
    <row r="6" spans="1:10" ht="31.2" x14ac:dyDescent="0.3">
      <c r="A6" s="23" t="s">
        <v>179</v>
      </c>
      <c r="B6" s="3" t="s">
        <v>191</v>
      </c>
      <c r="C6" s="23" t="s">
        <v>271</v>
      </c>
      <c r="D6" s="3" t="s">
        <v>272</v>
      </c>
      <c r="E6" s="23" t="s">
        <v>273</v>
      </c>
      <c r="F6" s="3" t="s">
        <v>274</v>
      </c>
      <c r="G6" s="23" t="s">
        <v>275</v>
      </c>
      <c r="H6" s="3" t="s">
        <v>276</v>
      </c>
      <c r="I6" s="23" t="s">
        <v>277</v>
      </c>
      <c r="J6" s="23" t="s">
        <v>278</v>
      </c>
    </row>
    <row r="7" spans="1:10" x14ac:dyDescent="0.3">
      <c r="A7" s="28" t="s">
        <v>191</v>
      </c>
      <c r="B7" s="29">
        <v>310160</v>
      </c>
      <c r="C7" s="31">
        <v>215285</v>
      </c>
      <c r="D7" s="29">
        <v>64915</v>
      </c>
      <c r="E7" s="31">
        <v>29705</v>
      </c>
      <c r="F7" s="29">
        <v>255</v>
      </c>
      <c r="G7" s="30">
        <v>0.69</v>
      </c>
      <c r="H7" s="32">
        <v>0.21</v>
      </c>
      <c r="I7" s="30">
        <v>0.1</v>
      </c>
      <c r="J7" s="30">
        <v>0</v>
      </c>
    </row>
    <row r="8" spans="1:10" x14ac:dyDescent="0.3">
      <c r="A8" s="16" t="s">
        <v>192</v>
      </c>
      <c r="B8" s="4">
        <v>525</v>
      </c>
      <c r="C8" s="25">
        <v>380</v>
      </c>
      <c r="D8" s="4">
        <v>135</v>
      </c>
      <c r="E8" s="25">
        <v>5</v>
      </c>
      <c r="F8" s="4" t="s">
        <v>231</v>
      </c>
      <c r="G8" s="20">
        <v>0.73</v>
      </c>
      <c r="H8" s="5">
        <v>0.26</v>
      </c>
      <c r="I8" s="20" t="s">
        <v>231</v>
      </c>
      <c r="J8" s="20" t="s">
        <v>231</v>
      </c>
    </row>
    <row r="9" spans="1:10" x14ac:dyDescent="0.3">
      <c r="A9" s="16" t="s">
        <v>193</v>
      </c>
      <c r="B9" s="4">
        <v>765</v>
      </c>
      <c r="C9" s="25">
        <v>535</v>
      </c>
      <c r="D9" s="4">
        <v>220</v>
      </c>
      <c r="E9" s="25">
        <v>10</v>
      </c>
      <c r="F9" s="4" t="s">
        <v>231</v>
      </c>
      <c r="G9" s="20">
        <v>0.7</v>
      </c>
      <c r="H9" s="5">
        <v>0.28999999999999998</v>
      </c>
      <c r="I9" s="20" t="s">
        <v>231</v>
      </c>
      <c r="J9" s="20" t="s">
        <v>231</v>
      </c>
    </row>
    <row r="10" spans="1:10" x14ac:dyDescent="0.3">
      <c r="A10" s="16" t="s">
        <v>194</v>
      </c>
      <c r="B10" s="4">
        <v>715</v>
      </c>
      <c r="C10" s="25">
        <v>460</v>
      </c>
      <c r="D10" s="4">
        <v>225</v>
      </c>
      <c r="E10" s="25">
        <v>30</v>
      </c>
      <c r="F10" s="4">
        <v>0</v>
      </c>
      <c r="G10" s="20">
        <v>0.64</v>
      </c>
      <c r="H10" s="5">
        <v>0.32</v>
      </c>
      <c r="I10" s="20">
        <v>0.04</v>
      </c>
      <c r="J10" s="20">
        <v>0</v>
      </c>
    </row>
    <row r="11" spans="1:10" x14ac:dyDescent="0.3">
      <c r="A11" s="16" t="s">
        <v>195</v>
      </c>
      <c r="B11" s="4">
        <v>1645</v>
      </c>
      <c r="C11" s="25">
        <v>1065</v>
      </c>
      <c r="D11" s="4">
        <v>530</v>
      </c>
      <c r="E11" s="25">
        <v>50</v>
      </c>
      <c r="F11" s="4">
        <v>0</v>
      </c>
      <c r="G11" s="20">
        <v>0.65</v>
      </c>
      <c r="H11" s="5">
        <v>0.32</v>
      </c>
      <c r="I11" s="20">
        <v>0.03</v>
      </c>
      <c r="J11" s="20">
        <v>0</v>
      </c>
    </row>
    <row r="12" spans="1:10" x14ac:dyDescent="0.3">
      <c r="A12" s="16" t="s">
        <v>196</v>
      </c>
      <c r="B12" s="4">
        <v>3505</v>
      </c>
      <c r="C12" s="25">
        <v>2415</v>
      </c>
      <c r="D12" s="4">
        <v>955</v>
      </c>
      <c r="E12" s="25">
        <v>130</v>
      </c>
      <c r="F12" s="4">
        <v>5</v>
      </c>
      <c r="G12" s="20">
        <v>0.69</v>
      </c>
      <c r="H12" s="5">
        <v>0.27</v>
      </c>
      <c r="I12" s="20">
        <v>0.04</v>
      </c>
      <c r="J12" s="20">
        <v>0</v>
      </c>
    </row>
    <row r="13" spans="1:10" x14ac:dyDescent="0.3">
      <c r="A13" s="16" t="s">
        <v>197</v>
      </c>
      <c r="B13" s="4">
        <v>8890</v>
      </c>
      <c r="C13" s="25">
        <v>6300</v>
      </c>
      <c r="D13" s="4">
        <v>2440</v>
      </c>
      <c r="E13" s="25">
        <v>150</v>
      </c>
      <c r="F13" s="4">
        <v>5</v>
      </c>
      <c r="G13" s="20">
        <v>0.71</v>
      </c>
      <c r="H13" s="5">
        <v>0.27</v>
      </c>
      <c r="I13" s="20">
        <v>0.02</v>
      </c>
      <c r="J13" s="20">
        <v>0</v>
      </c>
    </row>
    <row r="14" spans="1:10" x14ac:dyDescent="0.3">
      <c r="A14" s="16" t="s">
        <v>198</v>
      </c>
      <c r="B14" s="4">
        <v>12755</v>
      </c>
      <c r="C14" s="25">
        <v>8750</v>
      </c>
      <c r="D14" s="4">
        <v>3625</v>
      </c>
      <c r="E14" s="25">
        <v>375</v>
      </c>
      <c r="F14" s="4">
        <v>5</v>
      </c>
      <c r="G14" s="20">
        <v>0.69</v>
      </c>
      <c r="H14" s="5">
        <v>0.28000000000000003</v>
      </c>
      <c r="I14" s="20">
        <v>0.03</v>
      </c>
      <c r="J14" s="20">
        <v>0</v>
      </c>
    </row>
    <row r="15" spans="1:10" x14ac:dyDescent="0.3">
      <c r="A15" s="16" t="s">
        <v>199</v>
      </c>
      <c r="B15" s="4">
        <v>10570</v>
      </c>
      <c r="C15" s="25">
        <v>7140</v>
      </c>
      <c r="D15" s="4">
        <v>3015</v>
      </c>
      <c r="E15" s="25">
        <v>405</v>
      </c>
      <c r="F15" s="4">
        <v>15</v>
      </c>
      <c r="G15" s="20">
        <v>0.68</v>
      </c>
      <c r="H15" s="5">
        <v>0.28999999999999998</v>
      </c>
      <c r="I15" s="20">
        <v>0.04</v>
      </c>
      <c r="J15" s="20">
        <v>0</v>
      </c>
    </row>
    <row r="16" spans="1:10" x14ac:dyDescent="0.3">
      <c r="A16" s="16" t="s">
        <v>200</v>
      </c>
      <c r="B16" s="4">
        <v>9935</v>
      </c>
      <c r="C16" s="25">
        <v>6640</v>
      </c>
      <c r="D16" s="4">
        <v>2930</v>
      </c>
      <c r="E16" s="25">
        <v>350</v>
      </c>
      <c r="F16" s="4">
        <v>15</v>
      </c>
      <c r="G16" s="20">
        <v>0.67</v>
      </c>
      <c r="H16" s="5">
        <v>0.28999999999999998</v>
      </c>
      <c r="I16" s="20">
        <v>0.04</v>
      </c>
      <c r="J16" s="20">
        <v>0</v>
      </c>
    </row>
    <row r="17" spans="1:10" x14ac:dyDescent="0.3">
      <c r="A17" s="16" t="s">
        <v>201</v>
      </c>
      <c r="B17" s="4">
        <v>6580</v>
      </c>
      <c r="C17" s="25">
        <v>4280</v>
      </c>
      <c r="D17" s="4">
        <v>1710</v>
      </c>
      <c r="E17" s="25">
        <v>580</v>
      </c>
      <c r="F17" s="4">
        <v>10</v>
      </c>
      <c r="G17" s="20">
        <v>0.65</v>
      </c>
      <c r="H17" s="5">
        <v>0.26</v>
      </c>
      <c r="I17" s="20">
        <v>0.09</v>
      </c>
      <c r="J17" s="20">
        <v>0</v>
      </c>
    </row>
    <row r="18" spans="1:10" x14ac:dyDescent="0.3">
      <c r="A18" s="16" t="s">
        <v>202</v>
      </c>
      <c r="B18" s="4">
        <v>9645</v>
      </c>
      <c r="C18" s="25">
        <v>6600</v>
      </c>
      <c r="D18" s="4">
        <v>2310</v>
      </c>
      <c r="E18" s="25">
        <v>720</v>
      </c>
      <c r="F18" s="4">
        <v>20</v>
      </c>
      <c r="G18" s="20">
        <v>0.68</v>
      </c>
      <c r="H18" s="5">
        <v>0.24</v>
      </c>
      <c r="I18" s="20">
        <v>7.0000000000000007E-2</v>
      </c>
      <c r="J18" s="20">
        <v>0</v>
      </c>
    </row>
    <row r="19" spans="1:10" x14ac:dyDescent="0.3">
      <c r="A19" s="16" t="s">
        <v>203</v>
      </c>
      <c r="B19" s="4">
        <v>10295</v>
      </c>
      <c r="C19" s="25">
        <v>6655</v>
      </c>
      <c r="D19" s="4">
        <v>2240</v>
      </c>
      <c r="E19" s="25">
        <v>1395</v>
      </c>
      <c r="F19" s="4">
        <v>10</v>
      </c>
      <c r="G19" s="20">
        <v>0.65</v>
      </c>
      <c r="H19" s="5">
        <v>0.22</v>
      </c>
      <c r="I19" s="20">
        <v>0.14000000000000001</v>
      </c>
      <c r="J19" s="20">
        <v>0</v>
      </c>
    </row>
    <row r="20" spans="1:10" x14ac:dyDescent="0.3">
      <c r="A20" s="16" t="s">
        <v>204</v>
      </c>
      <c r="B20" s="4">
        <v>11850</v>
      </c>
      <c r="C20" s="25">
        <v>7960</v>
      </c>
      <c r="D20" s="4">
        <v>2520</v>
      </c>
      <c r="E20" s="25">
        <v>1355</v>
      </c>
      <c r="F20" s="4">
        <v>10</v>
      </c>
      <c r="G20" s="20">
        <v>0.67</v>
      </c>
      <c r="H20" s="5">
        <v>0.21</v>
      </c>
      <c r="I20" s="20">
        <v>0.11</v>
      </c>
      <c r="J20" s="20">
        <v>0</v>
      </c>
    </row>
    <row r="21" spans="1:10" x14ac:dyDescent="0.3">
      <c r="A21" s="16" t="s">
        <v>205</v>
      </c>
      <c r="B21" s="4">
        <v>9185</v>
      </c>
      <c r="C21" s="25">
        <v>6490</v>
      </c>
      <c r="D21" s="4">
        <v>1655</v>
      </c>
      <c r="E21" s="25">
        <v>1035</v>
      </c>
      <c r="F21" s="4">
        <v>5</v>
      </c>
      <c r="G21" s="20">
        <v>0.71</v>
      </c>
      <c r="H21" s="5">
        <v>0.18</v>
      </c>
      <c r="I21" s="20">
        <v>0.11</v>
      </c>
      <c r="J21" s="20">
        <v>0</v>
      </c>
    </row>
    <row r="22" spans="1:10" x14ac:dyDescent="0.3">
      <c r="A22" s="16" t="s">
        <v>206</v>
      </c>
      <c r="B22" s="4">
        <v>10275</v>
      </c>
      <c r="C22" s="25">
        <v>6830</v>
      </c>
      <c r="D22" s="4">
        <v>2325</v>
      </c>
      <c r="E22" s="25">
        <v>1110</v>
      </c>
      <c r="F22" s="4">
        <v>10</v>
      </c>
      <c r="G22" s="20">
        <v>0.66</v>
      </c>
      <c r="H22" s="5">
        <v>0.23</v>
      </c>
      <c r="I22" s="20">
        <v>0.11</v>
      </c>
      <c r="J22" s="20">
        <v>0</v>
      </c>
    </row>
    <row r="23" spans="1:10" x14ac:dyDescent="0.3">
      <c r="A23" s="16" t="s">
        <v>207</v>
      </c>
      <c r="B23" s="4">
        <v>10070</v>
      </c>
      <c r="C23" s="25">
        <v>6730</v>
      </c>
      <c r="D23" s="4">
        <v>2320</v>
      </c>
      <c r="E23" s="25">
        <v>1015</v>
      </c>
      <c r="F23" s="4">
        <v>5</v>
      </c>
      <c r="G23" s="20">
        <v>0.67</v>
      </c>
      <c r="H23" s="5">
        <v>0.23</v>
      </c>
      <c r="I23" s="20">
        <v>0.1</v>
      </c>
      <c r="J23" s="20">
        <v>0</v>
      </c>
    </row>
    <row r="24" spans="1:10" x14ac:dyDescent="0.3">
      <c r="A24" s="16" t="s">
        <v>208</v>
      </c>
      <c r="B24" s="4">
        <v>10180</v>
      </c>
      <c r="C24" s="25">
        <v>6585</v>
      </c>
      <c r="D24" s="4">
        <v>2145</v>
      </c>
      <c r="E24" s="25">
        <v>1450</v>
      </c>
      <c r="F24" s="4">
        <v>5</v>
      </c>
      <c r="G24" s="20">
        <v>0.65</v>
      </c>
      <c r="H24" s="5">
        <v>0.21</v>
      </c>
      <c r="I24" s="20">
        <v>0.14000000000000001</v>
      </c>
      <c r="J24" s="20">
        <v>0</v>
      </c>
    </row>
    <row r="25" spans="1:10" x14ac:dyDescent="0.3">
      <c r="A25" s="16" t="s">
        <v>209</v>
      </c>
      <c r="B25" s="4">
        <v>10885</v>
      </c>
      <c r="C25" s="25">
        <v>7180</v>
      </c>
      <c r="D25" s="4">
        <v>2445</v>
      </c>
      <c r="E25" s="25">
        <v>1255</v>
      </c>
      <c r="F25" s="4">
        <v>5</v>
      </c>
      <c r="G25" s="20">
        <v>0.66</v>
      </c>
      <c r="H25" s="5">
        <v>0.22</v>
      </c>
      <c r="I25" s="20">
        <v>0.12</v>
      </c>
      <c r="J25" s="20">
        <v>0</v>
      </c>
    </row>
    <row r="26" spans="1:10" x14ac:dyDescent="0.3">
      <c r="A26" s="16" t="s">
        <v>210</v>
      </c>
      <c r="B26" s="4">
        <v>9945</v>
      </c>
      <c r="C26" s="25">
        <v>6615</v>
      </c>
      <c r="D26" s="4">
        <v>2255</v>
      </c>
      <c r="E26" s="25">
        <v>1070</v>
      </c>
      <c r="F26" s="4">
        <v>5</v>
      </c>
      <c r="G26" s="20">
        <v>0.66</v>
      </c>
      <c r="H26" s="5">
        <v>0.23</v>
      </c>
      <c r="I26" s="20">
        <v>0.11</v>
      </c>
      <c r="J26" s="20">
        <v>0</v>
      </c>
    </row>
    <row r="27" spans="1:10" x14ac:dyDescent="0.3">
      <c r="A27" s="16" t="s">
        <v>211</v>
      </c>
      <c r="B27" s="4">
        <v>10390</v>
      </c>
      <c r="C27" s="25">
        <v>6775</v>
      </c>
      <c r="D27" s="4">
        <v>2315</v>
      </c>
      <c r="E27" s="25">
        <v>1295</v>
      </c>
      <c r="F27" s="4">
        <v>5</v>
      </c>
      <c r="G27" s="20">
        <v>0.65</v>
      </c>
      <c r="H27" s="5">
        <v>0.22</v>
      </c>
      <c r="I27" s="20">
        <v>0.12</v>
      </c>
      <c r="J27" s="20">
        <v>0</v>
      </c>
    </row>
    <row r="28" spans="1:10" x14ac:dyDescent="0.3">
      <c r="A28" s="16" t="s">
        <v>212</v>
      </c>
      <c r="B28" s="4">
        <v>9985</v>
      </c>
      <c r="C28" s="25">
        <v>6595</v>
      </c>
      <c r="D28" s="4">
        <v>2075</v>
      </c>
      <c r="E28" s="25">
        <v>1305</v>
      </c>
      <c r="F28" s="4">
        <v>10</v>
      </c>
      <c r="G28" s="20">
        <v>0.66</v>
      </c>
      <c r="H28" s="5">
        <v>0.21</v>
      </c>
      <c r="I28" s="20">
        <v>0.13</v>
      </c>
      <c r="J28" s="20">
        <v>0</v>
      </c>
    </row>
    <row r="29" spans="1:10" x14ac:dyDescent="0.3">
      <c r="A29" s="16" t="s">
        <v>213</v>
      </c>
      <c r="B29" s="4">
        <v>7090</v>
      </c>
      <c r="C29" s="25">
        <v>4675</v>
      </c>
      <c r="D29" s="4">
        <v>1395</v>
      </c>
      <c r="E29" s="25">
        <v>1015</v>
      </c>
      <c r="F29" s="4">
        <v>5</v>
      </c>
      <c r="G29" s="20">
        <v>0.66</v>
      </c>
      <c r="H29" s="5">
        <v>0.2</v>
      </c>
      <c r="I29" s="20">
        <v>0.14000000000000001</v>
      </c>
      <c r="J29" s="20">
        <v>0</v>
      </c>
    </row>
    <row r="30" spans="1:10" x14ac:dyDescent="0.3">
      <c r="A30" s="16" t="s">
        <v>214</v>
      </c>
      <c r="B30" s="4">
        <v>11335</v>
      </c>
      <c r="C30" s="25">
        <v>7560</v>
      </c>
      <c r="D30" s="4">
        <v>2240</v>
      </c>
      <c r="E30" s="25">
        <v>1525</v>
      </c>
      <c r="F30" s="4">
        <v>10</v>
      </c>
      <c r="G30" s="20">
        <v>0.67</v>
      </c>
      <c r="H30" s="5">
        <v>0.2</v>
      </c>
      <c r="I30" s="20">
        <v>0.13</v>
      </c>
      <c r="J30" s="20">
        <v>0</v>
      </c>
    </row>
    <row r="31" spans="1:10" x14ac:dyDescent="0.3">
      <c r="A31" s="16" t="s">
        <v>215</v>
      </c>
      <c r="B31" s="4">
        <v>11600</v>
      </c>
      <c r="C31" s="25">
        <v>7515</v>
      </c>
      <c r="D31" s="4">
        <v>2380</v>
      </c>
      <c r="E31" s="25">
        <v>1690</v>
      </c>
      <c r="F31" s="4">
        <v>10</v>
      </c>
      <c r="G31" s="20">
        <v>0.65</v>
      </c>
      <c r="H31" s="5">
        <v>0.21</v>
      </c>
      <c r="I31" s="20">
        <v>0.15</v>
      </c>
      <c r="J31" s="20">
        <v>0</v>
      </c>
    </row>
    <row r="32" spans="1:10" x14ac:dyDescent="0.3">
      <c r="A32" s="16" t="s">
        <v>216</v>
      </c>
      <c r="B32" s="4">
        <v>11455</v>
      </c>
      <c r="C32" s="25">
        <v>8290</v>
      </c>
      <c r="D32" s="4">
        <v>2100</v>
      </c>
      <c r="E32" s="25">
        <v>1055</v>
      </c>
      <c r="F32" s="4">
        <v>10</v>
      </c>
      <c r="G32" s="20">
        <v>0.72</v>
      </c>
      <c r="H32" s="5">
        <v>0.18</v>
      </c>
      <c r="I32" s="20">
        <v>0.09</v>
      </c>
      <c r="J32" s="20">
        <v>0</v>
      </c>
    </row>
    <row r="33" spans="1:10" x14ac:dyDescent="0.3">
      <c r="A33" s="16" t="s">
        <v>217</v>
      </c>
      <c r="B33" s="4">
        <v>11815</v>
      </c>
      <c r="C33" s="25">
        <v>8510</v>
      </c>
      <c r="D33" s="4">
        <v>2130</v>
      </c>
      <c r="E33" s="25">
        <v>1170</v>
      </c>
      <c r="F33" s="4">
        <v>10</v>
      </c>
      <c r="G33" s="20">
        <v>0.72</v>
      </c>
      <c r="H33" s="5">
        <v>0.18</v>
      </c>
      <c r="I33" s="20">
        <v>0.1</v>
      </c>
      <c r="J33" s="20">
        <v>0</v>
      </c>
    </row>
    <row r="34" spans="1:10" x14ac:dyDescent="0.3">
      <c r="A34" s="16" t="s">
        <v>218</v>
      </c>
      <c r="B34" s="4">
        <v>10700</v>
      </c>
      <c r="C34" s="25">
        <v>7790</v>
      </c>
      <c r="D34" s="4">
        <v>1925</v>
      </c>
      <c r="E34" s="25">
        <v>980</v>
      </c>
      <c r="F34" s="4">
        <v>5</v>
      </c>
      <c r="G34" s="20">
        <v>0.73</v>
      </c>
      <c r="H34" s="5">
        <v>0.18</v>
      </c>
      <c r="I34" s="20">
        <v>0.09</v>
      </c>
      <c r="J34" s="20">
        <v>0</v>
      </c>
    </row>
    <row r="35" spans="1:10" x14ac:dyDescent="0.3">
      <c r="A35" s="16" t="s">
        <v>219</v>
      </c>
      <c r="B35" s="4">
        <v>9330</v>
      </c>
      <c r="C35" s="25">
        <v>6880</v>
      </c>
      <c r="D35" s="4">
        <v>1550</v>
      </c>
      <c r="E35" s="25">
        <v>890</v>
      </c>
      <c r="F35" s="4">
        <v>10</v>
      </c>
      <c r="G35" s="20">
        <v>0.74</v>
      </c>
      <c r="H35" s="5">
        <v>0.17</v>
      </c>
      <c r="I35" s="20">
        <v>0.1</v>
      </c>
      <c r="J35" s="20">
        <v>0</v>
      </c>
    </row>
    <row r="36" spans="1:10" x14ac:dyDescent="0.3">
      <c r="A36" s="16" t="s">
        <v>220</v>
      </c>
      <c r="B36" s="4">
        <v>10200</v>
      </c>
      <c r="C36" s="25">
        <v>7530</v>
      </c>
      <c r="D36" s="4">
        <v>1610</v>
      </c>
      <c r="E36" s="25">
        <v>1055</v>
      </c>
      <c r="F36" s="4">
        <v>10</v>
      </c>
      <c r="G36" s="20">
        <v>0.74</v>
      </c>
      <c r="H36" s="5">
        <v>0.16</v>
      </c>
      <c r="I36" s="20">
        <v>0.1</v>
      </c>
      <c r="J36" s="20">
        <v>0</v>
      </c>
    </row>
    <row r="37" spans="1:10" x14ac:dyDescent="0.3">
      <c r="A37" s="16" t="s">
        <v>221</v>
      </c>
      <c r="B37" s="4">
        <v>11025</v>
      </c>
      <c r="C37" s="25">
        <v>7970</v>
      </c>
      <c r="D37" s="4">
        <v>2015</v>
      </c>
      <c r="E37" s="25">
        <v>1035</v>
      </c>
      <c r="F37" s="4">
        <v>5</v>
      </c>
      <c r="G37" s="20">
        <v>0.72</v>
      </c>
      <c r="H37" s="5">
        <v>0.18</v>
      </c>
      <c r="I37" s="20">
        <v>0.09</v>
      </c>
      <c r="J37" s="20">
        <v>0</v>
      </c>
    </row>
    <row r="38" spans="1:10" x14ac:dyDescent="0.3">
      <c r="A38" s="16" t="s">
        <v>222</v>
      </c>
      <c r="B38" s="4">
        <v>10085</v>
      </c>
      <c r="C38" s="25">
        <v>7415</v>
      </c>
      <c r="D38" s="4">
        <v>1660</v>
      </c>
      <c r="E38" s="25">
        <v>1000</v>
      </c>
      <c r="F38" s="4">
        <v>10</v>
      </c>
      <c r="G38" s="20">
        <v>0.74</v>
      </c>
      <c r="H38" s="5">
        <v>0.16</v>
      </c>
      <c r="I38" s="20">
        <v>0.1</v>
      </c>
      <c r="J38" s="20">
        <v>0</v>
      </c>
    </row>
    <row r="39" spans="1:10" x14ac:dyDescent="0.3">
      <c r="A39" s="16" t="s">
        <v>223</v>
      </c>
      <c r="B39" s="4">
        <v>9985</v>
      </c>
      <c r="C39" s="25">
        <v>7265</v>
      </c>
      <c r="D39" s="4">
        <v>1705</v>
      </c>
      <c r="E39" s="25">
        <v>1000</v>
      </c>
      <c r="F39" s="4">
        <v>15</v>
      </c>
      <c r="G39" s="20">
        <v>0.73</v>
      </c>
      <c r="H39" s="5">
        <v>0.17</v>
      </c>
      <c r="I39" s="20">
        <v>0.1</v>
      </c>
      <c r="J39" s="20">
        <v>0</v>
      </c>
    </row>
    <row r="40" spans="1:10" x14ac:dyDescent="0.3">
      <c r="A40" s="16" t="s">
        <v>224</v>
      </c>
      <c r="B40" s="4">
        <v>9560</v>
      </c>
      <c r="C40" s="25">
        <v>7320</v>
      </c>
      <c r="D40" s="4">
        <v>1345</v>
      </c>
      <c r="E40" s="25">
        <v>885</v>
      </c>
      <c r="F40" s="4">
        <v>5</v>
      </c>
      <c r="G40" s="20">
        <v>0.77</v>
      </c>
      <c r="H40" s="5">
        <v>0.14000000000000001</v>
      </c>
      <c r="I40" s="20">
        <v>0.09</v>
      </c>
      <c r="J40" s="20">
        <v>0</v>
      </c>
    </row>
    <row r="41" spans="1:10" x14ac:dyDescent="0.3">
      <c r="A41" s="16" t="s">
        <v>225</v>
      </c>
      <c r="B41" s="4">
        <v>6975</v>
      </c>
      <c r="C41" s="25">
        <v>5220</v>
      </c>
      <c r="D41" s="4">
        <v>935</v>
      </c>
      <c r="E41" s="25">
        <v>815</v>
      </c>
      <c r="F41" s="4">
        <v>5</v>
      </c>
      <c r="G41" s="20">
        <v>0.75</v>
      </c>
      <c r="H41" s="5">
        <v>0.13</v>
      </c>
      <c r="I41" s="20">
        <v>0.12</v>
      </c>
      <c r="J41" s="20">
        <v>0</v>
      </c>
    </row>
    <row r="42" spans="1:10" x14ac:dyDescent="0.3">
      <c r="A42" s="16" t="s">
        <v>226</v>
      </c>
      <c r="B42" s="4">
        <v>10395</v>
      </c>
      <c r="C42" s="25">
        <v>8365</v>
      </c>
      <c r="D42" s="4">
        <v>1530</v>
      </c>
      <c r="E42" s="25">
        <v>495</v>
      </c>
      <c r="F42" s="4">
        <v>5</v>
      </c>
      <c r="G42" s="20">
        <v>0.8</v>
      </c>
      <c r="H42" s="5">
        <v>0.15</v>
      </c>
      <c r="I42" s="20">
        <v>0.05</v>
      </c>
      <c r="J42" s="20">
        <v>0</v>
      </c>
    </row>
    <row r="43" spans="1:10" x14ac:dyDescent="0.3">
      <c r="A43" s="15" t="s">
        <v>488</v>
      </c>
      <c r="B43" s="33">
        <v>525</v>
      </c>
      <c r="C43" s="24">
        <v>380</v>
      </c>
      <c r="D43" s="33">
        <v>135</v>
      </c>
      <c r="E43" s="24">
        <v>5</v>
      </c>
      <c r="F43" s="33" t="s">
        <v>231</v>
      </c>
      <c r="G43" s="19">
        <v>0.73</v>
      </c>
      <c r="H43" s="34">
        <v>0.26</v>
      </c>
      <c r="I43" s="19" t="s">
        <v>231</v>
      </c>
      <c r="J43" s="19" t="s">
        <v>231</v>
      </c>
    </row>
    <row r="44" spans="1:10" x14ac:dyDescent="0.3">
      <c r="A44" s="17" t="s">
        <v>489</v>
      </c>
      <c r="B44" s="6">
        <v>87155</v>
      </c>
      <c r="C44" s="26">
        <v>58795</v>
      </c>
      <c r="D44" s="6">
        <v>22720</v>
      </c>
      <c r="E44" s="26">
        <v>5545</v>
      </c>
      <c r="F44" s="6">
        <v>90</v>
      </c>
      <c r="G44" s="21">
        <v>0.67</v>
      </c>
      <c r="H44" s="7">
        <v>0.26</v>
      </c>
      <c r="I44" s="21">
        <v>0.06</v>
      </c>
      <c r="J44" s="21">
        <v>0</v>
      </c>
    </row>
    <row r="45" spans="1:10" x14ac:dyDescent="0.3">
      <c r="A45" s="17" t="s">
        <v>490</v>
      </c>
      <c r="B45" s="6">
        <v>122405</v>
      </c>
      <c r="C45" s="26">
        <v>81835</v>
      </c>
      <c r="D45" s="6">
        <v>25660</v>
      </c>
      <c r="E45" s="26">
        <v>14825</v>
      </c>
      <c r="F45" s="6">
        <v>85</v>
      </c>
      <c r="G45" s="21">
        <v>0.67</v>
      </c>
      <c r="H45" s="7">
        <v>0.21</v>
      </c>
      <c r="I45" s="21">
        <v>0.12</v>
      </c>
      <c r="J45" s="21">
        <v>0</v>
      </c>
    </row>
    <row r="46" spans="1:10" x14ac:dyDescent="0.3">
      <c r="A46" s="18" t="s">
        <v>491</v>
      </c>
      <c r="B46" s="35">
        <v>100075</v>
      </c>
      <c r="C46" s="27">
        <v>74270</v>
      </c>
      <c r="D46" s="35">
        <v>16400</v>
      </c>
      <c r="E46" s="27">
        <v>9325</v>
      </c>
      <c r="F46" s="35">
        <v>75</v>
      </c>
      <c r="G46" s="22">
        <v>0.74</v>
      </c>
      <c r="H46" s="36">
        <v>0.16</v>
      </c>
      <c r="I46" s="22">
        <v>0.09</v>
      </c>
      <c r="J46" s="22">
        <v>0</v>
      </c>
    </row>
    <row r="47" spans="1:10" x14ac:dyDescent="0.3">
      <c r="A47" t="s">
        <v>22</v>
      </c>
      <c r="B47" t="s">
        <v>23</v>
      </c>
    </row>
    <row r="48" spans="1:10" x14ac:dyDescent="0.3">
      <c r="A48" t="s">
        <v>24</v>
      </c>
      <c r="B48" t="s">
        <v>25</v>
      </c>
    </row>
    <row r="49" spans="1:2" x14ac:dyDescent="0.3">
      <c r="A49" t="s">
        <v>26</v>
      </c>
      <c r="B49" t="s">
        <v>27</v>
      </c>
    </row>
    <row r="50" spans="1:2" x14ac:dyDescent="0.3">
      <c r="A50" t="s">
        <v>40</v>
      </c>
      <c r="B50" t="s">
        <v>41</v>
      </c>
    </row>
    <row r="51" spans="1:2" x14ac:dyDescent="0.3">
      <c r="A51" t="s">
        <v>48</v>
      </c>
      <c r="B51" t="s">
        <v>49</v>
      </c>
    </row>
    <row r="52" spans="1:2" x14ac:dyDescent="0.3">
      <c r="A52" t="s">
        <v>50</v>
      </c>
      <c r="B52" t="s">
        <v>51</v>
      </c>
    </row>
    <row r="53" spans="1:2" x14ac:dyDescent="0.3">
      <c r="A53" t="s">
        <v>52</v>
      </c>
      <c r="B53" t="s">
        <v>53</v>
      </c>
    </row>
  </sheetData>
  <conditionalFormatting sqref="G1:J1048576">
    <cfRule type="dataBar" priority="1">
      <dataBar>
        <cfvo type="num" val="0"/>
        <cfvo type="num" val="1"/>
        <color theme="7" tint="0.39997558519241921"/>
      </dataBar>
      <extLst>
        <ext xmlns:x14="http://schemas.microsoft.com/office/spreadsheetml/2009/9/main" uri="{B025F937-C7B1-47D3-B67F-A62EFF666E3E}">
          <x14:id>{7E611486-6266-49E3-AA45-776E959FACAD}</x14:id>
        </ext>
      </extLst>
    </cfRule>
    <cfRule type="dataBar" priority="2">
      <dataBar>
        <cfvo type="num" val="0"/>
        <cfvo type="num" val="&quot;`&quot;"/>
        <color theme="7" tint="0.39997558519241921"/>
      </dataBar>
      <extLst>
        <ext xmlns:x14="http://schemas.microsoft.com/office/spreadsheetml/2009/9/main" uri="{B025F937-C7B1-47D3-B67F-A62EFF666E3E}">
          <x14:id>{3AA6F2B6-7186-47F3-A85B-3D3824DA0081}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7E611486-6266-49E3-AA45-776E959FACAD}">
            <x14:dataBar minLength="0" maxLength="100" gradient="0">
              <x14:cfvo type="num">
                <xm:f>0</xm:f>
              </x14:cfvo>
              <x14:cfvo type="num">
                <xm:f>1</xm:f>
              </x14:cfvo>
              <x14:negativeFillColor rgb="FFFF0000"/>
              <x14:axisColor rgb="FF000000"/>
            </x14:dataBar>
          </x14:cfRule>
          <x14:cfRule type="dataBar" id="{3AA6F2B6-7186-47F3-A85B-3D3824DA0081}">
            <x14:dataBar minLength="0" maxLength="100" gradient="0">
              <x14:cfvo type="num">
                <xm:f>0</xm:f>
              </x14:cfvo>
              <x14:cfvo type="num">
                <xm:f>"`"</xm:f>
              </x14:cfvo>
              <x14:negativeFillColor rgb="FFFF0000"/>
              <x14:axisColor rgb="FF000000"/>
            </x14:dataBar>
          </x14:cfRule>
          <xm:sqref>G1:J1048576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20"/>
  <sheetViews>
    <sheetView showGridLines="0" workbookViewId="0"/>
  </sheetViews>
  <sheetFormatPr defaultColWidth="11.19921875" defaultRowHeight="15.6" x14ac:dyDescent="0.3"/>
  <cols>
    <col min="1" max="10" width="20.69921875" customWidth="1"/>
  </cols>
  <sheetData>
    <row r="1" spans="1:10" ht="19.8" x14ac:dyDescent="0.4">
      <c r="A1" s="2" t="s">
        <v>536</v>
      </c>
    </row>
    <row r="2" spans="1:10" x14ac:dyDescent="0.3">
      <c r="A2" t="s">
        <v>175</v>
      </c>
    </row>
    <row r="3" spans="1:10" x14ac:dyDescent="0.3">
      <c r="A3" t="s">
        <v>176</v>
      </c>
    </row>
    <row r="4" spans="1:10" x14ac:dyDescent="0.3">
      <c r="A4" t="s">
        <v>279</v>
      </c>
    </row>
    <row r="5" spans="1:10" x14ac:dyDescent="0.3">
      <c r="A5" t="s">
        <v>178</v>
      </c>
    </row>
    <row r="6" spans="1:10" ht="46.8" x14ac:dyDescent="0.3">
      <c r="A6" s="23" t="s">
        <v>280</v>
      </c>
      <c r="B6" s="3" t="s">
        <v>281</v>
      </c>
      <c r="C6" s="23" t="s">
        <v>282</v>
      </c>
      <c r="D6" s="3" t="s">
        <v>184</v>
      </c>
      <c r="E6" s="23" t="s">
        <v>185</v>
      </c>
      <c r="F6" s="3" t="s">
        <v>186</v>
      </c>
      <c r="G6" s="23" t="s">
        <v>187</v>
      </c>
      <c r="H6" s="3" t="s">
        <v>188</v>
      </c>
      <c r="I6" s="23" t="s">
        <v>189</v>
      </c>
      <c r="J6" s="23" t="s">
        <v>190</v>
      </c>
    </row>
    <row r="7" spans="1:10" x14ac:dyDescent="0.3">
      <c r="A7" s="28" t="s">
        <v>191</v>
      </c>
      <c r="B7" s="29">
        <v>310155</v>
      </c>
      <c r="C7" s="30">
        <v>1</v>
      </c>
      <c r="D7" s="29">
        <v>283130</v>
      </c>
      <c r="E7" s="31">
        <v>136155</v>
      </c>
      <c r="F7" s="29">
        <v>135215</v>
      </c>
      <c r="G7" s="31">
        <v>11760</v>
      </c>
      <c r="H7" s="32">
        <v>0.48</v>
      </c>
      <c r="I7" s="30">
        <v>0.48</v>
      </c>
      <c r="J7" s="30">
        <v>0.04</v>
      </c>
    </row>
    <row r="8" spans="1:10" x14ac:dyDescent="0.3">
      <c r="A8" s="16" t="s">
        <v>283</v>
      </c>
      <c r="B8" s="4">
        <v>145</v>
      </c>
      <c r="C8" s="20">
        <v>0</v>
      </c>
      <c r="D8" s="4">
        <v>120</v>
      </c>
      <c r="E8" s="25">
        <v>25</v>
      </c>
      <c r="F8" s="4">
        <v>50</v>
      </c>
      <c r="G8" s="25">
        <v>45</v>
      </c>
      <c r="H8" s="5">
        <v>0.22</v>
      </c>
      <c r="I8" s="20">
        <v>0.41</v>
      </c>
      <c r="J8" s="20">
        <v>0.36</v>
      </c>
    </row>
    <row r="9" spans="1:10" x14ac:dyDescent="0.3">
      <c r="A9" s="16" t="s">
        <v>284</v>
      </c>
      <c r="B9" s="4">
        <v>18345</v>
      </c>
      <c r="C9" s="20">
        <v>0.06</v>
      </c>
      <c r="D9" s="4">
        <v>14690</v>
      </c>
      <c r="E9" s="25">
        <v>8580</v>
      </c>
      <c r="F9" s="4">
        <v>5705</v>
      </c>
      <c r="G9" s="25">
        <v>400</v>
      </c>
      <c r="H9" s="5">
        <v>0.57999999999999996</v>
      </c>
      <c r="I9" s="20">
        <v>0.39</v>
      </c>
      <c r="J9" s="20">
        <v>0.03</v>
      </c>
    </row>
    <row r="10" spans="1:10" x14ac:dyDescent="0.3">
      <c r="A10" s="16" t="s">
        <v>285</v>
      </c>
      <c r="B10" s="4">
        <v>28130</v>
      </c>
      <c r="C10" s="20">
        <v>0.09</v>
      </c>
      <c r="D10" s="4">
        <v>25395</v>
      </c>
      <c r="E10" s="25">
        <v>9180</v>
      </c>
      <c r="F10" s="4">
        <v>15430</v>
      </c>
      <c r="G10" s="25">
        <v>785</v>
      </c>
      <c r="H10" s="5">
        <v>0.36</v>
      </c>
      <c r="I10" s="20">
        <v>0.61</v>
      </c>
      <c r="J10" s="20">
        <v>0.03</v>
      </c>
    </row>
    <row r="11" spans="1:10" x14ac:dyDescent="0.3">
      <c r="A11" s="16" t="s">
        <v>286</v>
      </c>
      <c r="B11" s="4">
        <v>59035</v>
      </c>
      <c r="C11" s="20">
        <v>0.19</v>
      </c>
      <c r="D11" s="4">
        <v>53935</v>
      </c>
      <c r="E11" s="25">
        <v>20910</v>
      </c>
      <c r="F11" s="4">
        <v>31380</v>
      </c>
      <c r="G11" s="25">
        <v>1645</v>
      </c>
      <c r="H11" s="5">
        <v>0.39</v>
      </c>
      <c r="I11" s="20">
        <v>0.57999999999999996</v>
      </c>
      <c r="J11" s="20">
        <v>0.03</v>
      </c>
    </row>
    <row r="12" spans="1:10" x14ac:dyDescent="0.3">
      <c r="A12" s="16" t="s">
        <v>287</v>
      </c>
      <c r="B12" s="4">
        <v>60320</v>
      </c>
      <c r="C12" s="20">
        <v>0.19</v>
      </c>
      <c r="D12" s="4">
        <v>55250</v>
      </c>
      <c r="E12" s="25">
        <v>23680</v>
      </c>
      <c r="F12" s="4">
        <v>29835</v>
      </c>
      <c r="G12" s="25">
        <v>1735</v>
      </c>
      <c r="H12" s="5">
        <v>0.43</v>
      </c>
      <c r="I12" s="20">
        <v>0.54</v>
      </c>
      <c r="J12" s="20">
        <v>0.03</v>
      </c>
    </row>
    <row r="13" spans="1:10" x14ac:dyDescent="0.3">
      <c r="A13" s="16" t="s">
        <v>288</v>
      </c>
      <c r="B13" s="4">
        <v>56670</v>
      </c>
      <c r="C13" s="20">
        <v>0.18</v>
      </c>
      <c r="D13" s="4">
        <v>52335</v>
      </c>
      <c r="E13" s="25">
        <v>27075</v>
      </c>
      <c r="F13" s="4">
        <v>23665</v>
      </c>
      <c r="G13" s="25">
        <v>1595</v>
      </c>
      <c r="H13" s="5">
        <v>0.52</v>
      </c>
      <c r="I13" s="20">
        <v>0.45</v>
      </c>
      <c r="J13" s="20">
        <v>0.03</v>
      </c>
    </row>
    <row r="14" spans="1:10" x14ac:dyDescent="0.3">
      <c r="A14" s="16" t="s">
        <v>289</v>
      </c>
      <c r="B14" s="4">
        <v>75865</v>
      </c>
      <c r="C14" s="20">
        <v>0.24</v>
      </c>
      <c r="D14" s="4">
        <v>70480</v>
      </c>
      <c r="E14" s="25">
        <v>42295</v>
      </c>
      <c r="F14" s="4">
        <v>26025</v>
      </c>
      <c r="G14" s="25">
        <v>2160</v>
      </c>
      <c r="H14" s="5">
        <v>0.6</v>
      </c>
      <c r="I14" s="20">
        <v>0.37</v>
      </c>
      <c r="J14" s="20">
        <v>0.03</v>
      </c>
    </row>
    <row r="15" spans="1:10" x14ac:dyDescent="0.3">
      <c r="A15" s="37" t="s">
        <v>290</v>
      </c>
      <c r="B15" s="4">
        <v>11645</v>
      </c>
      <c r="C15" s="38">
        <v>0.04</v>
      </c>
      <c r="D15" s="4">
        <v>10915</v>
      </c>
      <c r="E15" s="39">
        <v>4410</v>
      </c>
      <c r="F15" s="4">
        <v>3120</v>
      </c>
      <c r="G15" s="39">
        <v>3390</v>
      </c>
      <c r="H15" s="5">
        <v>0.4</v>
      </c>
      <c r="I15" s="38">
        <v>0.28999999999999998</v>
      </c>
      <c r="J15" s="38">
        <v>0.31</v>
      </c>
    </row>
    <row r="16" spans="1:10" x14ac:dyDescent="0.3">
      <c r="A16" t="s">
        <v>22</v>
      </c>
      <c r="B16" t="s">
        <v>23</v>
      </c>
    </row>
    <row r="17" spans="1:2" x14ac:dyDescent="0.3">
      <c r="A17" t="s">
        <v>24</v>
      </c>
      <c r="B17" t="s">
        <v>25</v>
      </c>
    </row>
    <row r="18" spans="1:2" x14ac:dyDescent="0.3">
      <c r="A18" t="s">
        <v>26</v>
      </c>
      <c r="B18" t="s">
        <v>27</v>
      </c>
    </row>
    <row r="19" spans="1:2" x14ac:dyDescent="0.3">
      <c r="A19" t="s">
        <v>40</v>
      </c>
      <c r="B19" t="s">
        <v>41</v>
      </c>
    </row>
    <row r="20" spans="1:2" x14ac:dyDescent="0.3">
      <c r="A20" t="s">
        <v>54</v>
      </c>
      <c r="B20" t="s">
        <v>55</v>
      </c>
    </row>
  </sheetData>
  <conditionalFormatting sqref="C1:C1048576 H1:J1048576">
    <cfRule type="dataBar" priority="1">
      <dataBar>
        <cfvo type="num" val="0"/>
        <cfvo type="num" val="1"/>
        <color theme="7" tint="0.39997558519241921"/>
      </dataBar>
      <extLst>
        <ext xmlns:x14="http://schemas.microsoft.com/office/spreadsheetml/2009/9/main" uri="{B025F937-C7B1-47D3-B67F-A62EFF666E3E}">
          <x14:id>{4CE98985-DCE6-4968-8BC2-A1E12905D7B9}</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CE98985-DCE6-4968-8BC2-A1E12905D7B9}">
            <x14:dataBar minLength="0" maxLength="100" gradient="0">
              <x14:cfvo type="num">
                <xm:f>0</xm:f>
              </x14:cfvo>
              <x14:cfvo type="num">
                <xm:f>1</xm:f>
              </x14:cfvo>
              <x14:negativeFillColor rgb="FFFF0000"/>
              <x14:axisColor rgb="FF000000"/>
            </x14:dataBar>
          </x14:cfRule>
          <xm:sqref>C1:C1048576 H1:J1048576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vt:lpstr>
      <vt:lpstr>Notes</vt:lpstr>
      <vt:lpstr>T1 Applications by decision</vt:lpstr>
      <vt:lpstr>T2 Decisions by award type</vt:lpstr>
      <vt:lpstr>T3 Daily Living awards by level</vt:lpstr>
      <vt:lpstr>T4 Mobility awards by level</vt:lpstr>
      <vt:lpstr>T5 Applications by condition</vt:lpstr>
      <vt:lpstr>T6 Applications by channel</vt:lpstr>
      <vt:lpstr>T7 Applications by age</vt:lpstr>
      <vt:lpstr>T8 Applications by LA</vt:lpstr>
      <vt:lpstr>T9 Application processing times</vt:lpstr>
      <vt:lpstr>T10 SRTI processing</vt:lpstr>
      <vt:lpstr>T11 Payments</vt:lpstr>
      <vt:lpstr>T12 Payments by LA</vt:lpstr>
      <vt:lpstr>T13 Number of clients paid</vt:lpstr>
      <vt:lpstr>T14 Caseload by award type</vt:lpstr>
      <vt:lpstr>T15 Caseload by DL award</vt:lpstr>
      <vt:lpstr>T16 Caseload by mob award</vt:lpstr>
      <vt:lpstr>T17 Caseload by award level</vt:lpstr>
      <vt:lpstr>T18 Caseload by age</vt:lpstr>
      <vt:lpstr>T19 Caseload by cond and award</vt:lpstr>
      <vt:lpstr>T20 Caseload by cond and care</vt:lpstr>
      <vt:lpstr>T21 Caseload by cond and mob</vt:lpstr>
      <vt:lpstr>T22 Caseload by SRTI indicator</vt:lpstr>
      <vt:lpstr>T23 Caseload by duration</vt:lpstr>
      <vt:lpstr>T24 Caseload by LA</vt:lpstr>
      <vt:lpstr>T25 Redeterminations</vt:lpstr>
      <vt:lpstr>T26 Appeals</vt:lpstr>
      <vt:lpstr>T27 Reviews</vt:lpstr>
      <vt:lpstr>T28 New applicant reviews</vt:lpstr>
      <vt:lpstr>T29 Case transfer reviews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U414747</dc:creator>
  <cp:lastModifiedBy>Gregor Berry</cp:lastModifiedBy>
  <dcterms:created xsi:type="dcterms:W3CDTF">2025-02-18T15:51:53Z</dcterms:created>
  <dcterms:modified xsi:type="dcterms:W3CDTF">2025-03-24T10:36:59Z</dcterms:modified>
</cp:coreProperties>
</file>