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s0177a\datashare\Social_Security_Scotland\Statistics\ADP\Publications\2025.09 Publication\Pre Release\"/>
    </mc:Choice>
  </mc:AlternateContent>
  <xr:revisionPtr revIDLastSave="0" documentId="13_ncr:1_{FAE7170A-028C-49B8-91D1-BEECDA88CF80}" xr6:coauthVersionLast="47" xr6:coauthVersionMax="47" xr10:uidLastSave="{00000000-0000-0000-0000-000000000000}"/>
  <bookViews>
    <workbookView xWindow="28680" yWindow="-4140" windowWidth="29040" windowHeight="15720" xr2:uid="{00000000-000D-0000-FFFF-FFFF00000000}"/>
  </bookViews>
  <sheets>
    <sheet name="Contents" sheetId="1" r:id="rId1"/>
    <sheet name="Notes" sheetId="2" r:id="rId2"/>
    <sheet name="T1 Applications by decision" sheetId="3" r:id="rId3"/>
    <sheet name="T2 Decisions by award type" sheetId="4" r:id="rId4"/>
    <sheet name="T3 Daily Living awards by level" sheetId="5" r:id="rId5"/>
    <sheet name="T4 Mobility awards by level" sheetId="6" r:id="rId6"/>
    <sheet name="T5 Applications by condition" sheetId="7" r:id="rId7"/>
    <sheet name="T6 Applications by channel" sheetId="8" r:id="rId8"/>
    <sheet name="T7 Applications by age" sheetId="9" r:id="rId9"/>
    <sheet name="T8 Applications by LA" sheetId="10" r:id="rId10"/>
    <sheet name="T9 Application processing times" sheetId="11" r:id="rId11"/>
    <sheet name="T10 SRTI processing" sheetId="12" r:id="rId12"/>
    <sheet name="T11 Payments" sheetId="13" r:id="rId13"/>
    <sheet name="T12 Payments by LA" sheetId="14" r:id="rId14"/>
    <sheet name="T13 Number of clients paid" sheetId="15" r:id="rId15"/>
    <sheet name="T14 Caseload by award type" sheetId="16" r:id="rId16"/>
    <sheet name="T15 Caseload by DL award" sheetId="17" r:id="rId17"/>
    <sheet name="T16 Caseload by mob award" sheetId="18" r:id="rId18"/>
    <sheet name="T17 Caseload by award level" sheetId="19" r:id="rId19"/>
    <sheet name="T18 Caseload by age" sheetId="20" r:id="rId20"/>
    <sheet name="T19 Caseload by cond and award" sheetId="21" r:id="rId21"/>
    <sheet name="T20 Caseload by cond and care" sheetId="22" r:id="rId22"/>
    <sheet name="T21 Caseload by cond and mob" sheetId="23" r:id="rId23"/>
    <sheet name="T22 Caseload by SRTI indicator" sheetId="24" r:id="rId24"/>
    <sheet name="T23 Caseload by duration" sheetId="25" r:id="rId25"/>
    <sheet name="T24 Caseload by LA" sheetId="26" r:id="rId26"/>
    <sheet name="T25 Redeterminations" sheetId="27" r:id="rId27"/>
    <sheet name="T26 Appeals" sheetId="28" r:id="rId28"/>
    <sheet name="T27 Reviews" sheetId="29" r:id="rId29"/>
    <sheet name="T28 New applicant reviews" sheetId="30" r:id="rId30"/>
    <sheet name="T29 Case transfer reviews" sheetId="31" r:id="rId3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2" i="1" l="1"/>
  <c r="A31" i="1"/>
  <c r="A30" i="1"/>
  <c r="A29" i="1"/>
  <c r="A28" i="1"/>
  <c r="A27" i="1"/>
  <c r="A26" i="1"/>
  <c r="A25" i="1"/>
  <c r="A24" i="1"/>
  <c r="A23" i="1"/>
  <c r="A22" i="1"/>
  <c r="A21" i="1"/>
  <c r="A20" i="1"/>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<sst xmlns="http://schemas.openxmlformats.org/spreadsheetml/2006/main" count="5649" uniqueCount="571">
  <si>
    <t>Adult Disability Payment from 21 March 2022 to 31 July 2025</t>
  </si>
  <si>
    <t>Table of Contents</t>
  </si>
  <si>
    <t>Table Number</t>
  </si>
  <si>
    <t>Description</t>
  </si>
  <si>
    <t>Table 1: Adult Disability Payment New Applicants - Application numbers and initial decisions by month</t>
  </si>
  <si>
    <t>Table 2: Adult Disability Payment New Applicants - Initial awards by award type</t>
  </si>
  <si>
    <t>Table 3: Adult Disability Payment New Applicants - Initial Daily Living awards by level</t>
  </si>
  <si>
    <t>Table 4: Adult Disability Payment New Applicants - Initial Mobility awards by level</t>
  </si>
  <si>
    <t>Table 5: Adult Disability Payment New Applicants - Application numbers and initial decisions by disability condition</t>
  </si>
  <si>
    <t>Table 6: Applications for Adult Disability Payment by channel by month</t>
  </si>
  <si>
    <t>Table 7: Applications for Adult Disability Payment by age to 31 July 2025</t>
  </si>
  <si>
    <t>Table 8: Applications and Initial decisions for Adult Disability Payment by Local Authority area to 31 July 2025</t>
  </si>
  <si>
    <t>Table 9: Number of Decisions by Processing Time</t>
  </si>
  <si>
    <t>Table 10: Number of Special Rules Decisions by Processing Time</t>
  </si>
  <si>
    <t>Table 11: Adult Disability Payment payments</t>
  </si>
  <si>
    <t>Table 12: Adult Disability Payments by Local Authority area to 31 July 2025</t>
  </si>
  <si>
    <t>Table 13: Number of individual Adult Disability Payment clients paid by financial year</t>
  </si>
  <si>
    <t>Table 14: Caseload for Adult Disability Payment by month and financial year</t>
  </si>
  <si>
    <t>Table 15: Caseload for Adult Disability Payment by Daily Living award level</t>
  </si>
  <si>
    <t>Table 16: Caseload for Adult Disability Payment by Mobility award level</t>
  </si>
  <si>
    <t>Table 17: Caseload for Adult Disability Payment by Daily Living and Mobility award levels</t>
  </si>
  <si>
    <t>Table 18: Caseload for Adult Disability Payment by age at 31 July 2025</t>
  </si>
  <si>
    <t>Table 19: Caseload for Adult Disability Payment by Disability Condition and Award Type at 31 July 2025</t>
  </si>
  <si>
    <t>Table 20: Caseload for Adult Disability Payment by Disability Condition and Daily Living Award Level at 31 July 2025</t>
  </si>
  <si>
    <t>Table 21: Caseload for Adult Disability Payment by Disability Condition and Mobility Award Level at 31 July 2025</t>
  </si>
  <si>
    <t>Table 22: Caseload for Adult Disability Payment by special rules status at 31 July 2025</t>
  </si>
  <si>
    <t>Table 23: Caseload for Adult Disability Payment by duration on caseload at 31 July 2025</t>
  </si>
  <si>
    <t>Table 24: Caseload for Adult Disability Payment by Local Authority area at 31 July 2025</t>
  </si>
  <si>
    <t>Table 25: Re-determinations for Adult Disability Payment</t>
  </si>
  <si>
    <t>Table 26: Appeals for Adult Disability Payment</t>
  </si>
  <si>
    <t>Table 27: Reviews for Adult Disability Payment by outcome at 31 July 2025</t>
  </si>
  <si>
    <t>Table 28: Reviews for new applicants to Adult Disability Payment by outcome at 31 July 2025</t>
  </si>
  <si>
    <t>Table 29: Reviews for case transfers Adult Disability Payment by outcome at 31 July 2025</t>
  </si>
  <si>
    <t>List of notes</t>
  </si>
  <si>
    <t>This worksheet displays 1 table</t>
  </si>
  <si>
    <t>The notes within this table are referred to in other worksheets of this workbook.</t>
  </si>
  <si>
    <t>Note number</t>
  </si>
  <si>
    <t>Note text</t>
  </si>
  <si>
    <t>[note 1]</t>
  </si>
  <si>
    <t>Figures are rounded for disclosure control and may not sum due to rounding.</t>
  </si>
  <si>
    <t>[note 2]</t>
  </si>
  <si>
    <t>From 21 March 2022, new applications were taken for Adult Disability Payment people who lived in the pilot areas of Dundee City, Na h-Eileanan Siar and Perth and Kinross. The pilot expanded to include Angus, North Lanarkshire and South Lanarkshire on 20 June 2022. It further expanded to include Fife, City of Aberdeen, Aberdeenshire, Moray, North Ayrshire, East Ayrshire and South Ayrshire on 25 July 2022, before launching nationally to all remaining local authorities on 29 August 2022.</t>
  </si>
  <si>
    <t>[note 3]</t>
  </si>
  <si>
    <t>March 2022 only includes the days from March 21 to 31.</t>
  </si>
  <si>
    <t>[note 4]</t>
  </si>
  <si>
    <t>Part 1 applications registered data is presented by month part 1 application was registered.</t>
  </si>
  <si>
    <t>[note 5]</t>
  </si>
  <si>
    <t>Part 2 applications received data is presented by month part 2 application was received.</t>
  </si>
  <si>
    <t>[note 6]</t>
  </si>
  <si>
    <t>The total part 2 applications received does not include a small number of applications that do not have a part 2 application date but that have been processed with a decision associated with them. This is because  withdrawals and denials do not always require the second part of the application to be submitted, for example where an application is from outside of Scotland.</t>
  </si>
  <si>
    <t>[note 7]</t>
  </si>
  <si>
    <t>Processed applications are those where a decision has been made to authorise or deny, or the application is withdrawn by the applicant.</t>
  </si>
  <si>
    <t>[note 8]</t>
  </si>
  <si>
    <t>A small number of cases could not be assigned to a care or mobility award level and are not included in this table, therefore totals may not sum.</t>
  </si>
  <si>
    <t>[note 9]</t>
  </si>
  <si>
    <t>Applications processed data is presented by the month of initial decision rather than month the application was received.</t>
  </si>
  <si>
    <t>[note 10]</t>
  </si>
  <si>
    <t>Definition of 'initial decisions' - comprising of initial awards following completion of a Adult Disability Payment application.</t>
  </si>
  <si>
    <t>[note 11]</t>
  </si>
  <si>
    <t>[c] indicates that figures are suppressed for disclosure control.</t>
  </si>
  <si>
    <t>[note 12]</t>
  </si>
  <si>
    <t>Initial award data is presented by the month of decision rather than month the application was received.</t>
  </si>
  <si>
    <t>[note 13]</t>
  </si>
  <si>
    <t>Due to a small number of applications which are authorised but which have no initial award for daily living or mobility totals will not sum.</t>
  </si>
  <si>
    <t>[note 14]</t>
  </si>
  <si>
    <t>Unknown' includes cases where the Primary Disabling Condition is not recorded, or where it is TBD (to be determined).</t>
  </si>
  <si>
    <t>[note 15]</t>
  </si>
  <si>
    <t>Definition of 'initial Daily Living awards'  - comprising of initial Daily Living award levels following completion of a Adult Disability Payment application.</t>
  </si>
  <si>
    <t>[note 16]</t>
  </si>
  <si>
    <t>Definition of 'initial Mobility awards'  - comprising of initial Mobility award levels following completion of a Adult Disability Payment application.</t>
  </si>
  <si>
    <t>[note 17]</t>
  </si>
  <si>
    <t>[note 18]</t>
  </si>
  <si>
    <t>The category 'Paper applications' now includes figures for applications received by a combined paper part 1 and part 2, as well as those received by separate paper part 1 and part 2 applications. Previously ‘Combined Application Form’ was presented separately and included those applications for which part 1 and part 2 were provided at the same time.</t>
  </si>
  <si>
    <t>[note 19]</t>
  </si>
  <si>
    <t>Other channel includes aggregated figures for Local delivery, In Person and Transferred from DWP</t>
  </si>
  <si>
    <t>[note 20]</t>
  </si>
  <si>
    <t>The age that is used in this table is based on the age of the person when part 1 of the application was received.</t>
  </si>
  <si>
    <t>[note 21]</t>
  </si>
  <si>
    <t>Other includes applications where postcodes did not match to local authority data. Reasons for this may include a) an error in the postcode b) postcode is for a property within a new development and therefore does not link to Local Authority data yet.</t>
  </si>
  <si>
    <t>[note 22]</t>
  </si>
  <si>
    <t>Processing time data is presented by the month of decision rather than month the application was received.</t>
  </si>
  <si>
    <t>[note 23]</t>
  </si>
  <si>
    <t>Processing time is calculated in working days, and public holidays are excluded, even if applications were processed by staff working overtime on these days. Processing time is only calculated for applications that were decided by 31 July 2025.</t>
  </si>
  <si>
    <t>[note 24]</t>
  </si>
  <si>
    <t>Processing times for applicants applying under the special rules for terminal illness have not been included due to not requiring a part 2 date.</t>
  </si>
  <si>
    <t>[note 25]</t>
  </si>
  <si>
    <t>A number of applications where part 1 was registered that had a decision but did not possess a part 2 application date were excluded from this analysis as processing time could not be calculated.</t>
  </si>
  <si>
    <t>[note 26]</t>
  </si>
  <si>
    <t>As a result of [note 25] the number of applications in the processing times table is lower than the number of applications shown as processed in other tables.</t>
  </si>
  <si>
    <t>[note 27]</t>
  </si>
  <si>
    <t>Applications that have a re-determination request have been excluded.</t>
  </si>
  <si>
    <t>[note 28]</t>
  </si>
  <si>
    <t>Results with a negative processing time were excluded as erroneous.</t>
  </si>
  <si>
    <t>[note 29]</t>
  </si>
  <si>
    <t>Median average has been used. The median is the middle value of an ordered dataset, or the point at which half of the values are higher and half of the values are lower.</t>
  </si>
  <si>
    <t>[note 30]</t>
  </si>
  <si>
    <t>Payments are issued once applications are processed and a decision is made to authorise the application. Data is presented by the month of a payment being issued rather than month the application was received or the month of decision. Payments are only presented that have been issued by 31 July 2025.</t>
  </si>
  <si>
    <t>[note 31]</t>
  </si>
  <si>
    <t>The total number of payments made is calculated using a payments extract. This extract counts each component of a Adult Disability Payment (e.g. Daily Living and Mobility) as individual payments. It also counts multiple payments made to a client in the same month as separate payments. This could happen for a client where payments are being backdated to the start of their entitlement period (e.g. one Daily Living payment for current entitled month, and one Daily Living payment backdate to entitlement start date).</t>
  </si>
  <si>
    <t>[note 32]</t>
  </si>
  <si>
    <t>The caseload measure counts an individual only once.</t>
  </si>
  <si>
    <t>[note 33]</t>
  </si>
  <si>
    <t>The age that is used in this table is based on the age the person would be on the last day of the specific caseload period.</t>
  </si>
  <si>
    <t>[note 34]</t>
  </si>
  <si>
    <t>It is possible for a client to raise more than one re-determination, for example if a client had a re-determination on both the initial application and subsequently on a review. Each re-determination request is treated as a separate record in the table.</t>
  </si>
  <si>
    <t>[note 35]</t>
  </si>
  <si>
    <t>Re-determinations completed is the total of re-determinations which were Allowed, Disallowed, Withdrawn, Invalid, or Exceeded Deadline. For details on each of these categories, see the notes below.</t>
  </si>
  <si>
    <t>[note 36]</t>
  </si>
  <si>
    <t>Completed re-determinations which are disallowed are those where the decision upheld the original decision by Social Security Scotland. For example, the award value or award level remained the same as the original application decision, or the decision remained not awarded.</t>
  </si>
  <si>
    <t>[note 37]</t>
  </si>
  <si>
    <t>Completed re-determinations which are allowed are those where decision was in favour of the client. For example, the award value or award level was increased from that of the original application decision, or changed from not awarded to awarded.</t>
  </si>
  <si>
    <t>[note 38]</t>
  </si>
  <si>
    <t>Completed re-determinations which are invalid are those where the re-determination request is not received in a valid form or received within timescales set by regulations.</t>
  </si>
  <si>
    <t>[note 39]</t>
  </si>
  <si>
    <t>Completed re-determinations which are exceeded deadline. When a re-determination decision takes longer than the legislative deadline, Social Security Scotland will contact the client with the option of continuing to work on the re-determination until a decision can be made or to progress straight to an appeal. This outcome contains re-determinations where the deadline was exceeded and the client opted to cease the re-determination process and move to appeal.</t>
  </si>
  <si>
    <t>[note 40]</t>
  </si>
  <si>
    <t>Median average number of days to respond is the median time to make a decision on a re-determination. This only includes those with a decision made, that is Allowed or Disallowed. Invalid and exceeded deadlines re-determinations are excluded. The median is the middle value of an ordered dataset, or the point at which half of the values are higher and half of the values are lower.</t>
  </si>
  <si>
    <t>[note 41]</t>
  </si>
  <si>
    <t>Percentage of re-determinations closed within original timeline is the number of re-determinations closed within legislated timelines as a percentage of re-determinations with a decision made, that is Allowed or Disallowed only. Invalid, and exceeded deadlines re-determinations are excluded.</t>
  </si>
  <si>
    <t>[note 42]</t>
  </si>
  <si>
    <t>Percentage of re-determinations closed within original timeline. Legislated timelines for re-determinations differ between benefits. For disability benefits and Carer Support Payment, the timeline is 56 calendar days.</t>
  </si>
  <si>
    <t>[note 43]</t>
  </si>
  <si>
    <t>Number of re-determinations received includes only those that have been requested by 31 July 2025.</t>
  </si>
  <si>
    <t>[note 44]</t>
  </si>
  <si>
    <t>Number of re-determinations completed includes only those with a re-determination decision date by 31 July 2025.</t>
  </si>
  <si>
    <t>[note 45]</t>
  </si>
  <si>
    <t>The percentage closed within 56 working days is only calculated for re-determinations that were disallowed, allowed, or partially allowed - this figure excludes re-determinations that were invalid.</t>
  </si>
  <si>
    <t>[note 46]</t>
  </si>
  <si>
    <t>Financial Year 2021 - 2022 includes March 2022; Financial Year 2025 - 2026 includes April to July 2025.</t>
  </si>
  <si>
    <t>[note 47]</t>
  </si>
  <si>
    <t>A case transfer is a DWP client who has had their award transferred over to Adult Disability Payment.</t>
  </si>
  <si>
    <t>[note 48]</t>
  </si>
  <si>
    <t>A small number of payments which could not be matched to the core extract have been excluded from the New Applicants, Case Transfer and Local Authority breakdowns</t>
  </si>
  <si>
    <t>[note 49]</t>
  </si>
  <si>
    <t>Payments for Short Term Assistance are not included in this table</t>
  </si>
  <si>
    <t>[note 50]</t>
  </si>
  <si>
    <t>'Other' includes payments where postcodes did not match to local authority data. Reasons for this may include a) an error in the postcode b) postcode is for a property within a new development and therefore does not link to Local Authority data yet.</t>
  </si>
  <si>
    <t>[note 51]</t>
  </si>
  <si>
    <t>The caseload presented in the ADP tables is based on a true point-in-time on the last day of each month to calculate the caseload of that month.</t>
  </si>
  <si>
    <t>[note 52]</t>
  </si>
  <si>
    <t>It is possible for a client to raise more than one appeal, for example if a client had an appeal on both the initial application and subsequently on a review. Each appeal request is treated as a separate record in the table.</t>
  </si>
  <si>
    <t>[note 53]</t>
  </si>
  <si>
    <t>Appeals decisions made is the total number of appeals which were upheld or not upheld. This total does not include appeals which were withdrawn or invalid.</t>
  </si>
  <si>
    <t>[note 54]</t>
  </si>
  <si>
    <t>Number of appeals received includes only those that have been requested by 31 July 2025, and number of appeal hearings taking place includes only those with a decision date by 31 July 2025.</t>
  </si>
  <si>
    <t>[note 55]</t>
  </si>
  <si>
    <t>Appeals upheld are those which were decided in the client's favour. For example, the award value or award level was increased from that of the original decision by Social Security Scotland, or changed from not awarded to awarded.</t>
  </si>
  <si>
    <t>[note 56]</t>
  </si>
  <si>
    <t>Appeals not upheld are those which upheld the original decision by Social Security Scotland. For example, the award value or award level remained the same as the original application decision, or the decision remained not awarded.</t>
  </si>
  <si>
    <t>[note 57]</t>
  </si>
  <si>
    <t>The months prior to November 2022 were excluded as there were no appeals requested or taking place during those months.</t>
  </si>
  <si>
    <t>[note 58]</t>
  </si>
  <si>
    <t>Financial Year 2022 - 2023 includes the months from November 2022 to March 2023. Financial Year 2025 - 2026  includes April to July 2025.</t>
  </si>
  <si>
    <t>[note 59]</t>
  </si>
  <si>
    <t>Codes for Special Purposes (U00-U85)' includes Covid 19 and related symptoms</t>
  </si>
  <si>
    <t>[note 60]</t>
  </si>
  <si>
    <t>'Special Codes DWP' includes codes used by the DWP including TIL (terminally ill), TBD (to be determined), NII() and NSI()</t>
  </si>
  <si>
    <t>[note 61]</t>
  </si>
  <si>
    <t>'Unknown' includes a small number of cases that are in the caseload where the Primary Disabling Condition is not recorded</t>
  </si>
  <si>
    <t>[note 62]</t>
  </si>
  <si>
    <t>A small number of cases could not be assigned to a daily living award level and are not included in this table, therefore totals may not sum.</t>
  </si>
  <si>
    <t>[note 63]</t>
  </si>
  <si>
    <t>This is a derived statistic calculated based on identifying all cases who are in receipt of, or have been approved for, a payment in the caseload period, even if they have not been paid yet.  For more information, see the background note of the accompanying publication document.</t>
  </si>
  <si>
    <t>[note 64]</t>
  </si>
  <si>
    <t>In order to identify caseload numbers by award level, the caseload extract was linked to an award level extract. For more information, see the background note of the accompanying publication document.</t>
  </si>
  <si>
    <t>[note 65]</t>
  </si>
  <si>
    <t>The transitional low rate WADLA is a transitional rate for clients transferred from Working Age Disability Living Allowance to Adult Disability Payment </t>
  </si>
  <si>
    <t>[note 66]</t>
  </si>
  <si>
    <t>SRTI Application form or Part 1 only can refer to cases where an SRTI application form has been received or cases where only part 1 of the normal application form has been received</t>
  </si>
  <si>
    <t>[note 67]</t>
  </si>
  <si>
    <t>Social Security Scotland aims to process SRTI applications within 7 working days of the receipt of both a completed application form and a BASRiS form or equivalent</t>
  </si>
  <si>
    <t>[note 68]</t>
  </si>
  <si>
    <t>There can be delays in processing SRTI applications if there is a delay in receiving the BASRiS form or equivalent confirming the eligibility under the special rules</t>
  </si>
  <si>
    <t>[note 69]</t>
  </si>
  <si>
    <t>Duration on caseload only counts the time spent on the Adult Disability Payment caseload</t>
  </si>
  <si>
    <t>[note 70]</t>
  </si>
  <si>
    <t>A small number of cases could not be assigned to a Daily Living or Mobility award level therefore totals may not sum.</t>
  </si>
  <si>
    <t>[note 71]</t>
  </si>
  <si>
    <t>Improvements have been made to the way that we identify the date of the first part of the application being submitted for paper applications. This has led to revisions in the number of part 1 applications in most months.</t>
  </si>
  <si>
    <t>[note 72]</t>
  </si>
  <si>
    <t>We have made improvements to the way that we determine the application outcome. Outcomes will no longer reflect changes from redeterminations or reviews and will correctly reflect the first outcome.</t>
  </si>
  <si>
    <t>[note 73]</t>
  </si>
  <si>
    <t>Planned Award Reviews are reviews which take place according to a planned schedule</t>
  </si>
  <si>
    <t>[note 74]</t>
  </si>
  <si>
    <t>Change of Circumstances reviews are triggered when Social Security Scotland becomes aware of a change in the clients circumstances which can affect eligibility</t>
  </si>
  <si>
    <t>[note 75]</t>
  </si>
  <si>
    <t>We are aware of an issue where a small number of Change of Circumstance reviews are being mistakenly categorised as Planned Award Reviews. We will investigate further.</t>
  </si>
  <si>
    <t>[note 76]</t>
  </si>
  <si>
    <t>These figures exclude a small number of reviews for which we have records with an outcome of "unnecessary to review" or "no decision made" as we have determined them to be erroneous</t>
  </si>
  <si>
    <t>[note 77]</t>
  </si>
  <si>
    <t>This table includes all reviews of cases where the client applied directly for Adult Disability Payment</t>
  </si>
  <si>
    <t>[note 78]</t>
  </si>
  <si>
    <t>This table includes all reviews of cases where the client had their case transferred from the Department for Work and Pensions</t>
  </si>
  <si>
    <t>[note 79]</t>
  </si>
  <si>
    <t>The information we use on the review outcome is included in the reviews extract which classifies each completed review as one of "Eligible - Increased", "Eligible - Decreased", "Eligible - No Change" or "Ineligible - Changed"</t>
  </si>
  <si>
    <t>[note 80]</t>
  </si>
  <si>
    <t>The category Decreased includes cases classified as "Eligible - Decreased" and "Ineligible - Changed". Ineligible changes refers to cases where the client has been determined to be ineligible as a part of the review.</t>
  </si>
  <si>
    <t>[note 81]</t>
  </si>
  <si>
    <t>It should be noted that when a client has applied more than once, every application after the first will be incorrectly assigned the part 2 date of the first application. This means that the higher processing times categories e.g. 141 or more working days are going to be disproportionately affected. Therefore caution must be applied when looking at these figures. This issue is under review.</t>
  </si>
  <si>
    <t>[note 82]</t>
  </si>
  <si>
    <t>The breakdown of these applications between those made via the special rules application route and those made via the normal rules route has been temporarily removed while the data undergoes further quality assurance.</t>
  </si>
  <si>
    <t>Table 1: Adult Disability Payment New Applicants - Application numbers and initial decisions by month [note 1] [note 2] [note 3] [note 4] [note 5] [note 6] [note 7] [note 8] [note 9] [note 10] [note 11] [note 72]</t>
  </si>
  <si>
    <t>This worksheet contains 1 table.</t>
  </si>
  <si>
    <t>Banded rows are used in this table. To remove them, highlight the table, go to the Design tab and uncheck the banded rows box.</t>
  </si>
  <si>
    <t>Notes are located below the table beginning in cell A54 and in the notes sheet of this document.</t>
  </si>
  <si>
    <t>Some rows between tables are left blank in this sheet to improve readability.</t>
  </si>
  <si>
    <t>Month</t>
  </si>
  <si>
    <t>Total part 1 applications registered</t>
  </si>
  <si>
    <t>Percentage of total part 1 applications registered</t>
  </si>
  <si>
    <t>Total part 2 applications received</t>
  </si>
  <si>
    <t>Percentage of total part 2 applications received</t>
  </si>
  <si>
    <t>Total applications processed</t>
  </si>
  <si>
    <t>Authorised applications</t>
  </si>
  <si>
    <t>Denied applications</t>
  </si>
  <si>
    <t>Withdrawn applications</t>
  </si>
  <si>
    <t>Percentage of processed applications authorised</t>
  </si>
  <si>
    <t>Percentage of processed applications denied</t>
  </si>
  <si>
    <t>Percentage of processed applications withdrawn</t>
  </si>
  <si>
    <t>Total</t>
  </si>
  <si>
    <t>March 2022</t>
  </si>
  <si>
    <t>April 2022</t>
  </si>
  <si>
    <t>May 2022</t>
  </si>
  <si>
    <t>June 2022</t>
  </si>
  <si>
    <t>July 2022</t>
  </si>
  <si>
    <t>August 2022</t>
  </si>
  <si>
    <t>September 2022</t>
  </si>
  <si>
    <t>October 2022</t>
  </si>
  <si>
    <t>November 2022</t>
  </si>
  <si>
    <t>December 2022</t>
  </si>
  <si>
    <t>January 2023</t>
  </si>
  <si>
    <t>February 2023</t>
  </si>
  <si>
    <t>March 2023</t>
  </si>
  <si>
    <t>April 2023</t>
  </si>
  <si>
    <t>May 2023</t>
  </si>
  <si>
    <t>June 2023</t>
  </si>
  <si>
    <t>July 2023</t>
  </si>
  <si>
    <t>August 2023</t>
  </si>
  <si>
    <t>September 2023</t>
  </si>
  <si>
    <t>October 2023</t>
  </si>
  <si>
    <t>November 2023</t>
  </si>
  <si>
    <t>December 2023</t>
  </si>
  <si>
    <t>January 2024</t>
  </si>
  <si>
    <t>February 2024</t>
  </si>
  <si>
    <t>March 2024</t>
  </si>
  <si>
    <t>April 2024</t>
  </si>
  <si>
    <t>May 2024</t>
  </si>
  <si>
    <t>June 2024</t>
  </si>
  <si>
    <t>July 2024</t>
  </si>
  <si>
    <t>August 2024</t>
  </si>
  <si>
    <t>September 2024</t>
  </si>
  <si>
    <t>October 2024</t>
  </si>
  <si>
    <t>November 2024</t>
  </si>
  <si>
    <t>December 2024</t>
  </si>
  <si>
    <t>January 2025</t>
  </si>
  <si>
    <t>February 2025</t>
  </si>
  <si>
    <t>March 2025</t>
  </si>
  <si>
    <t>April 2025</t>
  </si>
  <si>
    <t>May 2025</t>
  </si>
  <si>
    <t>June 2025</t>
  </si>
  <si>
    <t>July 2025</t>
  </si>
  <si>
    <t>Financial Year  2021 - 2022</t>
  </si>
  <si>
    <t>Financial Year  2022 - 2023</t>
  </si>
  <si>
    <t>Financial Year  2023 - 2024</t>
  </si>
  <si>
    <t>Financial Year  2024 - 2025</t>
  </si>
  <si>
    <t>Financial Year  2025 - 2026</t>
  </si>
  <si>
    <t>[c]</t>
  </si>
  <si>
    <t>Table 2: Adult Disability Payment New Applicants - Initial awards by award type [note 1] [note 2] [note 3] [note 11] [note 12]</t>
  </si>
  <si>
    <t>Daily Living only</t>
  </si>
  <si>
    <t>Mobility only</t>
  </si>
  <si>
    <t>Both Daily Living and Mobility</t>
  </si>
  <si>
    <t>Percent receiving Daily Living only</t>
  </si>
  <si>
    <t>Percent receiving Mobility only</t>
  </si>
  <si>
    <t>Percent receiving both Daily Living and Mobility</t>
  </si>
  <si>
    <t>Table 3: Adult Disability Payment New Applicants - Initial Daily Living awards by level [note 1] [note 2] [note 3] [note 11] [note 12] [note 13]</t>
  </si>
  <si>
    <t>Enhanced</t>
  </si>
  <si>
    <t>Standard</t>
  </si>
  <si>
    <t>Percentage Enhanced</t>
  </si>
  <si>
    <t>Percentage Standard</t>
  </si>
  <si>
    <t>Table 4: Adult Disability Payment New Applicants - Initial Mobility awards by level [note 1] [note 2] [note 3] [note 11] [note 12] [note 13]</t>
  </si>
  <si>
    <t>Table 5: Adult Disability Payment New Applicants - Application numbers and initial decisions by disability condition [note 1] [note 2] [note 3] [note 4] [note 5] [note 6] [note 7] [note 8] [note 9] [note 10] [note 11]</t>
  </si>
  <si>
    <t>Notes are located below the table beginning in cell A30 and in the notes sheet of this document.</t>
  </si>
  <si>
    <t>Condition Category</t>
  </si>
  <si>
    <t>Certain Infectious and Parasitic Diseases (A00-B99)</t>
  </si>
  <si>
    <t>Neoplasms (C00-D48)</t>
  </si>
  <si>
    <t>Diseases of the Blood and Blood-forming organs and certain disorders involving the immune mechanism (D50-D99)</t>
  </si>
  <si>
    <t>Endocrine, Nutritional and Metabolic Diseases (E00-E90)</t>
  </si>
  <si>
    <t>Mental and Behavioural Disorders (F00-F99)</t>
  </si>
  <si>
    <t>Diseases of the Nervous System (G00-G99)</t>
  </si>
  <si>
    <t>Diseases of the Eye and Adnexa (H00-H59)</t>
  </si>
  <si>
    <t>Diseases of the Ear and Mastoid Process (H60-H95)</t>
  </si>
  <si>
    <t>Diseases of the Circulatory System (I00-I99)</t>
  </si>
  <si>
    <t>Diseases of the Respiratory System (J00-J99)</t>
  </si>
  <si>
    <t>Diseases of the Digestive System (K00-K93)</t>
  </si>
  <si>
    <t>Diseases of the Skin and Subcutaneous Tissue (L00-L99)</t>
  </si>
  <si>
    <t>Diseases of the Musculoskeletal System and Connective Tissue (M00-M99)</t>
  </si>
  <si>
    <t>Diseases of the Genitourinary System (N00-N99)</t>
  </si>
  <si>
    <t>Certain Conditions Originating in the Perinatal Period(P00-P96)</t>
  </si>
  <si>
    <t>Congenital Malformations, Deformations and Chromosomal Abnormalities (Q00-Q99)</t>
  </si>
  <si>
    <t>Symptoms, Signs and Abnormal Clinical and Laboratory findings, not elsewhere classified (R00-R99)</t>
  </si>
  <si>
    <t>Injury, Poisoning and certain other consequences of external causes (S00-T98)</t>
  </si>
  <si>
    <t>Factors Influencing Health Status and Contact with Health Services (Z00-Z99)</t>
  </si>
  <si>
    <t>Codes for Special Purposes (U00-U85)</t>
  </si>
  <si>
    <t>Special Codes DWP</t>
  </si>
  <si>
    <t>Unknown</t>
  </si>
  <si>
    <t>Table 6: Applications for Adult Disability Payment by channel by month [note 1] [note 2] [note 3] [note 11] [note 17] [note 18] [note 19]</t>
  </si>
  <si>
    <t>Online applications</t>
  </si>
  <si>
    <t>Phone applications</t>
  </si>
  <si>
    <t>Paper applications</t>
  </si>
  <si>
    <t>Other channel</t>
  </si>
  <si>
    <t>Percentage of online applications</t>
  </si>
  <si>
    <t>Percentage of phone applications</t>
  </si>
  <si>
    <t>Percentage of paper applications</t>
  </si>
  <si>
    <t>Percentage of other applications</t>
  </si>
  <si>
    <t>Table 7: Applications for Adult Disability Payment by age to 31 July 2025 [note 1] [note 2] [note 3] [note 11] [note 20]</t>
  </si>
  <si>
    <t>Notes are located below the table beginning in cell A16 and in the notes sheet of this document.</t>
  </si>
  <si>
    <t>Age band</t>
  </si>
  <si>
    <t>Total applications received</t>
  </si>
  <si>
    <t>Percentage of total applications received</t>
  </si>
  <si>
    <t>0-15</t>
  </si>
  <si>
    <t>16-18</t>
  </si>
  <si>
    <t>19-24</t>
  </si>
  <si>
    <t>25-34</t>
  </si>
  <si>
    <t>35-44</t>
  </si>
  <si>
    <t>45-54</t>
  </si>
  <si>
    <t>55-64</t>
  </si>
  <si>
    <t>65+</t>
  </si>
  <si>
    <t>Table 8: Applications and Initial decisions for Adult Disability Payment by Local Authority area to 31 July 2025 [note 1] [note 2] [note 7] [note 10] [note 11] [note 21]</t>
  </si>
  <si>
    <t>Notes are located below the table beginning in cell A41 and in the notes sheet of this document.</t>
  </si>
  <si>
    <t>Local authority</t>
  </si>
  <si>
    <t>Aberdeen City</t>
  </si>
  <si>
    <t>Aberdeenshire</t>
  </si>
  <si>
    <t>Angus</t>
  </si>
  <si>
    <t>Argyll &amp; Bute</t>
  </si>
  <si>
    <t>Clackmannanshire</t>
  </si>
  <si>
    <t>Dumfries &amp; Galloway</t>
  </si>
  <si>
    <t>Dundee City</t>
  </si>
  <si>
    <t>East Ayrshire</t>
  </si>
  <si>
    <t>East Dunbartonshire</t>
  </si>
  <si>
    <t>East Lothian</t>
  </si>
  <si>
    <t>East Renfrewshire</t>
  </si>
  <si>
    <t>Edinburgh, City of</t>
  </si>
  <si>
    <t>Falkirk</t>
  </si>
  <si>
    <t>Fife</t>
  </si>
  <si>
    <t>Glasgow City</t>
  </si>
  <si>
    <t>Highland</t>
  </si>
  <si>
    <t>Inverclyde</t>
  </si>
  <si>
    <t>Midlothian</t>
  </si>
  <si>
    <t>Moray</t>
  </si>
  <si>
    <t>Na h-Eileanan Siar</t>
  </si>
  <si>
    <t>North Ayrshire</t>
  </si>
  <si>
    <t>North Lanarkshire</t>
  </si>
  <si>
    <t>Orkney Islands</t>
  </si>
  <si>
    <t>Perth &amp; Kinross</t>
  </si>
  <si>
    <t>Renfrewshire</t>
  </si>
  <si>
    <t>Scottish Borders</t>
  </si>
  <si>
    <t>Shetland Islands</t>
  </si>
  <si>
    <t>South Ayrshire</t>
  </si>
  <si>
    <t>South Lanarkshire</t>
  </si>
  <si>
    <t>Stirling</t>
  </si>
  <si>
    <t>West Dunbartonshire</t>
  </si>
  <si>
    <t>West Lothian</t>
  </si>
  <si>
    <t>Other</t>
  </si>
  <si>
    <t>Table 9: Number of Decisions by Processing Time [note 1] [note 2] [note 11] [note 22] [note 23] [note 24] [note 25] [note 26] [note 27] [note 28] [note 29] [note 81]</t>
  </si>
  <si>
    <t>This worksheet contains 2 tables.</t>
  </si>
  <si>
    <t>Banded rows are used in these tables. To remove them, highlight the table, go to the Design tab and uncheck the banded rows box.</t>
  </si>
  <si>
    <t>Notes are located below the tables beginning in cell A105 and in the notes sheet of this document.</t>
  </si>
  <si>
    <t>Processing time by month</t>
  </si>
  <si>
    <t>Total applications processed where a part 2 application date is available</t>
  </si>
  <si>
    <t>Applications processed in 0-20 working days</t>
  </si>
  <si>
    <t>Applications processed in 21-40 working days</t>
  </si>
  <si>
    <t>Applications processed in 41-60 working days</t>
  </si>
  <si>
    <t>Applications processed in 61-80 working days</t>
  </si>
  <si>
    <t>Applications processed in 81-100 working days</t>
  </si>
  <si>
    <t>Applications processed in 101-120 working days</t>
  </si>
  <si>
    <t>Applications processed in 121-140 working days</t>
  </si>
  <si>
    <t>Applications processed in 141 or more working days</t>
  </si>
  <si>
    <t>Median Average Processing Time in working days</t>
  </si>
  <si>
    <t>n/a</t>
  </si>
  <si>
    <t>Table 9a: Number of decisions by processing time</t>
  </si>
  <si>
    <t>Proportion of applications processed within 20 working days (within 1 month)</t>
  </si>
  <si>
    <t>Proportion of applications processed within 40 working days (within 2 months)</t>
  </si>
  <si>
    <t>Proportion of applications processed within 60 working days (within 3 months)</t>
  </si>
  <si>
    <t>Proportion of applications processed within 80 working days (within 4 months)</t>
  </si>
  <si>
    <t>Proportion of applications processed within 100 working days (within 5 months)</t>
  </si>
  <si>
    <t>Proportion of applications processed within 120 working days (within 6 months)</t>
  </si>
  <si>
    <t>Proportion of applications processed within 140 working days (within 7 months)</t>
  </si>
  <si>
    <t>Proportion of applications processed in 141 or more working days</t>
  </si>
  <si>
    <t>Table 9b: Proportion of decisions completed within each time band</t>
  </si>
  <si>
    <t>Table 10: Number of Special Rules Decisions by Processing Time [note 1] [note 2] [note 11] [note 22] [note 23] [note 26] [note 27] [note 28] [note 29] [note 66] [note 67] [note 68] [note 82]</t>
  </si>
  <si>
    <t>Notes are located below the table beginning in cell A59 and in the notes sheet of this document.</t>
  </si>
  <si>
    <t>Median average processing time in working days</t>
  </si>
  <si>
    <t>SRTI Application form or Part 1 only</t>
  </si>
  <si>
    <t>With Part 2</t>
  </si>
  <si>
    <t>Percentage of Total Applications Processed</t>
  </si>
  <si>
    <t>SRTI Application form or Part 1 only percentage</t>
  </si>
  <si>
    <t>With Part 2 percentage</t>
  </si>
  <si>
    <t>Table 11: Adult Disability Payment payments [note 1] [note 2] [note 11] [note 30] [note 31] [note 48] [note 49]</t>
  </si>
  <si>
    <t>Notes are located below the table beginning in cell A148 and in the notes sheet of this document.</t>
  </si>
  <si>
    <t>Type of client</t>
  </si>
  <si>
    <t>Total number of payments</t>
  </si>
  <si>
    <t>Number of Daily Living payments</t>
  </si>
  <si>
    <t>Number of Mobility payments</t>
  </si>
  <si>
    <t>Total value of payments</t>
  </si>
  <si>
    <t>Value of Daily Living payments</t>
  </si>
  <si>
    <t>Value of Mobility</t>
  </si>
  <si>
    <t>Percentage of Daily Living payments value</t>
  </si>
  <si>
    <t>Percentage of Mobility payments value</t>
  </si>
  <si>
    <t>Number of mobility payments which are for Accessible Vehicles and Equipment Scheme</t>
  </si>
  <si>
    <t>Value of mobility payments which are for Accessible Vehicles and Equipment Scheme</t>
  </si>
  <si>
    <t>All</t>
  </si>
  <si>
    <t>New Applicants</t>
  </si>
  <si>
    <t>Case Transfers</t>
  </si>
  <si>
    <t>Table 12: Adult Disability Payments by Local Authority area to 31 July 2025 [note 1] [note 2] [note 11] [note 30] [note 31] [note 48] [note 49] [note 50]</t>
  </si>
  <si>
    <t>Local Authority</t>
  </si>
  <si>
    <t>Percentage of value of payments</t>
  </si>
  <si>
    <t>Number of payments made in Financial Year 2022-23</t>
  </si>
  <si>
    <t>Value of payments made in Financial Year 2022-23</t>
  </si>
  <si>
    <t>Number of payments made in Financial Year 2023-24</t>
  </si>
  <si>
    <t>Value of payments made in Financial Year 2023-24</t>
  </si>
  <si>
    <t>Number of payments made in Financial Year 2024-25</t>
  </si>
  <si>
    <t>Value of payments made in Financial Year 2024-25</t>
  </si>
  <si>
    <t>Argyll and Bute</t>
  </si>
  <si>
    <t>Dumfries and Galloway</t>
  </si>
  <si>
    <t>Perth and Kinross</t>
  </si>
  <si>
    <t>Table 13: Number of individual Adult Disability Payment clients paid by financial year [note 1] [note 30] [note 46]</t>
  </si>
  <si>
    <t>Notes are located below the table beginning in cell A12 and in the notes sheet of this document.</t>
  </si>
  <si>
    <t>Year of Payment [note 1][note 2]</t>
  </si>
  <si>
    <t>Number of individual clients paid [note 3][note 4]</t>
  </si>
  <si>
    <t>Financial Year 2022-23</t>
  </si>
  <si>
    <t>Financial Year 2023-24</t>
  </si>
  <si>
    <t>Financial Year 2024-25</t>
  </si>
  <si>
    <t>Financial Year 2025-26</t>
  </si>
  <si>
    <t>Table 14: Caseload for Adult Disability Payment by month and financial year [note 1] [note 11] [note 32] [note 46] [note 51] [note 69]</t>
  </si>
  <si>
    <t>Notes are located below the table beginning in cell A130 and in the notes sheet of this document.</t>
  </si>
  <si>
    <t>Caseload</t>
  </si>
  <si>
    <t>Number in receipt of Daily Living Award only</t>
  </si>
  <si>
    <t>Number in receipt of Mobility award only</t>
  </si>
  <si>
    <t>Number in receipt of both Daily Living and Mobility award</t>
  </si>
  <si>
    <t>Percent Daily Living Award only</t>
  </si>
  <si>
    <t>Percent Mobility award only</t>
  </si>
  <si>
    <t>Percent both Daily Living and Mobility award</t>
  </si>
  <si>
    <t>Number in receipt of mobility award who receive Accessible Vehicles and Equipment payment</t>
  </si>
  <si>
    <t>Proportion in receipt of Mobility award who receive Accessible Vehicles and Equipment payment</t>
  </si>
  <si>
    <t>Table 15: Caseload for Adult Disability Payment by Daily Living award level [note 1] [note 51] [note 62] [note 63] [note 64]</t>
  </si>
  <si>
    <t>Number on Enhanced Daily Living</t>
  </si>
  <si>
    <t>Number on Standard Daily Living</t>
  </si>
  <si>
    <t>Number on transitional Daily Living</t>
  </si>
  <si>
    <t>Number not awarded</t>
  </si>
  <si>
    <t>Percentage Enhanced Daily Living</t>
  </si>
  <si>
    <t>Percentage Standard Daily Living</t>
  </si>
  <si>
    <t>Percentage transitional Daily Living</t>
  </si>
  <si>
    <t>Percentage not awarded</t>
  </si>
  <si>
    <t>Table 16: Caseload for Adult Disability Payment by Mobility award level [note 1] [note 51] [note 62] [note 63] [note 64]</t>
  </si>
  <si>
    <t>Number on Enhanced Mobility</t>
  </si>
  <si>
    <t>Number on Standard Mobility</t>
  </si>
  <si>
    <t>Percentage Enhanced Mobility</t>
  </si>
  <si>
    <t>Percentage Standard Mobility</t>
  </si>
  <si>
    <t>Table 17: Caseload for Adult Disability Payment by Daily Living and Mobility award levels [note 1] [note 51] [note 62] [note 63] [note 64]</t>
  </si>
  <si>
    <t>Caseload [note 2] [note 3] [note 4] [note 5]</t>
  </si>
  <si>
    <t>Mobility Enhanced - Daily Living Enhanced</t>
  </si>
  <si>
    <t>Mobility Enhanced - Daily Living Standard</t>
  </si>
  <si>
    <t>Mobility Enhanced - Daily Living Transitional</t>
  </si>
  <si>
    <t>Mobility Enhanced - Daily Living Not Awarded</t>
  </si>
  <si>
    <t>Mobility Standard - Daily Living Enhanced</t>
  </si>
  <si>
    <t>Mobility Standard - Daily Living Standard</t>
  </si>
  <si>
    <t>Mobility Standard - Daily Living Transitional</t>
  </si>
  <si>
    <t>Mobility Standardl - Daily Living Not Awarded</t>
  </si>
  <si>
    <t>Mobility Not Awarded - Daily Living Enhanced</t>
  </si>
  <si>
    <t>Mobility Not Awarded - Daily Living Standard</t>
  </si>
  <si>
    <t>Mobility Not Awarded - Daily Living Transitional</t>
  </si>
  <si>
    <t>Table 18: Caseload for Adult Disability Payment by age at 31 July 2025 [note 1] [note 33] [note 51]</t>
  </si>
  <si>
    <t>Notes are located below the table beginning in cell A15 and in the notes sheet of this document.</t>
  </si>
  <si>
    <t>Percentage of caseload</t>
  </si>
  <si>
    <t>Table 19: Caseload for Adult Disability Payment by Disability Condition and Award Type at 31 July 2025 [note 1] [note 11] [note 51] [note 59] [note 60] [note 63] [note 70]</t>
  </si>
  <si>
    <t>Notes are located below the tables beginning in cell A116 and in the notes sheet of this document.</t>
  </si>
  <si>
    <t>Total number of people in receipt</t>
  </si>
  <si>
    <t>Percentage of people in receipt</t>
  </si>
  <si>
    <t>Table 19a: Caseload by ICD10 Category and Award Type</t>
  </si>
  <si>
    <t>Total Mental and Behavioural Disorders (F00-F99)</t>
  </si>
  <si>
    <t>Mood Disorders (F30-F39)</t>
  </si>
  <si>
    <t>Neurotic, stress-related and somatoform disorders (F40-F48)</t>
  </si>
  <si>
    <t>Autism and other developmental disorders (F80-F84)</t>
  </si>
  <si>
    <t>Other Mental and Behavioural Disorders</t>
  </si>
  <si>
    <t>Total Diseases of the Respiratory System (J00-J99)</t>
  </si>
  <si>
    <t>Respiratory diseases (J00-J47)</t>
  </si>
  <si>
    <t>Other Diseases of the Respiratory System</t>
  </si>
  <si>
    <t>Total Diseases of the Musculoskeletal System and Connective Tissue (M00-M99)</t>
  </si>
  <si>
    <t>Joint disorders (M00-M25)</t>
  </si>
  <si>
    <t>Spinal disorders (M40-M79)</t>
  </si>
  <si>
    <t>Other Diseases of the Musculoskeletal System and Connective Tissue</t>
  </si>
  <si>
    <t>Table 19b: Caseload by ICD10 Condition and Award Type</t>
  </si>
  <si>
    <t>Table 20: Caseload for Adult Disability Payment by Disability Condition and Daily Living Award Level at 31 July 2025 [note 1] [note 11] [note 15] [note 51] [note 59] [note 60] [note 63]</t>
  </si>
  <si>
    <t>Daily Living Enhanced</t>
  </si>
  <si>
    <t>Daily Living Standard</t>
  </si>
  <si>
    <t>Daily Living Transitional</t>
  </si>
  <si>
    <t>Daily Living not awarded</t>
  </si>
  <si>
    <t>Percentage Transitional</t>
  </si>
  <si>
    <t>Table 20a: Caseload by ICD10 Category and Award Type</t>
  </si>
  <si>
    <t>Table 20b: Caseload by ICD10 Condition and Award Type</t>
  </si>
  <si>
    <t>Table 21: Caseload for Adult Disability Payment by Disability Condition and Mobility Award Level at 31 July 2025 [note 1] [note 11] [note 16] [note 51] [note 59] [note 60] [note 63]</t>
  </si>
  <si>
    <t>Table 21a: Caseload by ICD10 Category and Award Type</t>
  </si>
  <si>
    <t>Table 21b: Caseload by ICD10 Condition and Award Type</t>
  </si>
  <si>
    <t>Table 22: Caseload for Adult Disability Payment by special rules status at 31 July 2025 [note 1] [note 32] [note 51]</t>
  </si>
  <si>
    <t>Notes are located below the table beginning in cell A10 and in the notes sheet of this document.</t>
  </si>
  <si>
    <t>Special Rules for the Terminally Ill (SRTI)</t>
  </si>
  <si>
    <t>Non-SRTI</t>
  </si>
  <si>
    <t>Table 23: Caseload for Adult Disability Payment by duration on caseload at 31 July 2025 [note 1] [note 51] [note 69]</t>
  </si>
  <si>
    <t>Notes are located below the table beginning in cell A17 and in the notes sheet of this document.</t>
  </si>
  <si>
    <t>Duration on Caseload</t>
  </si>
  <si>
    <t>Up to three months</t>
  </si>
  <si>
    <t>3 months up to 6 months</t>
  </si>
  <si>
    <t>6 months and up to 1 year</t>
  </si>
  <si>
    <t>1 year and up to 2 year</t>
  </si>
  <si>
    <t>2 year and up to 3 year</t>
  </si>
  <si>
    <t>3 year and up to 4 year</t>
  </si>
  <si>
    <t>3 years and up to 4 years</t>
  </si>
  <si>
    <t>4 years and up to 5 years</t>
  </si>
  <si>
    <t>5 years and over</t>
  </si>
  <si>
    <t>Table 24: Caseload for Adult Disability Payment by Local Authority area at 31 July 2025 [note 1] [note 32] [note 51]</t>
  </si>
  <si>
    <t>Table 25: Re-determinations for Adult Disability Payment [note 1] [note 11] [note 34] [note 35] [note 36] [note 37] [note 38] [note 39] [note 40] [note 41] [note 42] [note 43] [note 44] [note 45] [note 46]</t>
  </si>
  <si>
    <t>Notes are located below the table beginning in cell A142 and in the notes sheet of this document.</t>
  </si>
  <si>
    <t>Number of re-determinations received</t>
  </si>
  <si>
    <t>Re-determinations completed</t>
  </si>
  <si>
    <t>Completed re-determinations which are disallowed</t>
  </si>
  <si>
    <t>Completed re-determinations which are invalid</t>
  </si>
  <si>
    <t>Exceeded redetermination deadline - appeal lodged</t>
  </si>
  <si>
    <t>Percentage of completed re-determinations which are disallowed</t>
  </si>
  <si>
    <t>Percentage of completed re-determinations which are invalid</t>
  </si>
  <si>
    <t>Percentage exceeded redetermination deadline - appeal lodged</t>
  </si>
  <si>
    <t>Median average number of days to respond</t>
  </si>
  <si>
    <t>Percentage of re-determinations closed within 56 days</t>
  </si>
  <si>
    <t>Financial Year 2022-2023</t>
  </si>
  <si>
    <t>Financial Year 2023-2024</t>
  </si>
  <si>
    <t>Financial Year 2024-2025</t>
  </si>
  <si>
    <t>Financial Year 2025-2026</t>
  </si>
  <si>
    <t>Table 26: Appeals for Adult Disability Payment [note 1] [note 11] [note 52] [note 53] [note 54] [note 55] [note 56] [note 57] [note 58]</t>
  </si>
  <si>
    <t>Notes are located below the table beginning in cell A121 and in the notes sheet of this document.</t>
  </si>
  <si>
    <t>Number of appeals received</t>
  </si>
  <si>
    <t>Appeal hearings taking place</t>
  </si>
  <si>
    <t>Appeals upheld</t>
  </si>
  <si>
    <t>Appeals not upheld</t>
  </si>
  <si>
    <t>Percentage of appeals upheld</t>
  </si>
  <si>
    <t>Percentage of appeals not upheld</t>
  </si>
  <si>
    <t>Table 27: Reviews for Adult Disability Payment by outcome at 31 July 2025 [note 1] [note 11] [note 46] [note 73] [note 74] [note 75] [note 76] [note 79] [note 80]</t>
  </si>
  <si>
    <t>Review Type</t>
  </si>
  <si>
    <t>Total Reviews Completed</t>
  </si>
  <si>
    <t>Decreased</t>
  </si>
  <si>
    <t>Increased</t>
  </si>
  <si>
    <t>No Change</t>
  </si>
  <si>
    <t>Percent Decreased</t>
  </si>
  <si>
    <t>Percent Increased</t>
  </si>
  <si>
    <t>Percent No Change</t>
  </si>
  <si>
    <t>Planned Award Review</t>
  </si>
  <si>
    <t>Change of Circumstance</t>
  </si>
  <si>
    <t>Table 28: Reviews for new applicants to Adult Disability Payment by outcome at 31 July 2025 [note 1] [note 11] [note 46] [note 73] [note 74] [note 75] [note 76] [note 77] [note 79] [note 80]</t>
  </si>
  <si>
    <t>Table 29: Reviews for case transfers Adult Disability Payment by outcome at 31 July 2025 [note 1] [note 11] [note 46] [note 73] [note 74] [note 75] [note 76] [note 78] [note 79] [note 80]</t>
  </si>
  <si>
    <t>[note 83]</t>
  </si>
  <si>
    <t>The number of paper applications in the latest quarter are an undercount and will increase in the next publication. This is due to a known issue with the way that mailroom applications are ingested.</t>
  </si>
  <si>
    <t>Number of payments made in Financial Year 2025-2026</t>
  </si>
  <si>
    <t>Value of payments made in Financial Year 2025-2026</t>
  </si>
  <si>
    <t>Number on Enhanced mobility</t>
  </si>
  <si>
    <t>Number on Standard mobility</t>
  </si>
  <si>
    <t>Percentage Enhanced mobility</t>
  </si>
  <si>
    <t>Percentage Standard mobility</t>
  </si>
  <si>
    <t>Client Type</t>
  </si>
  <si>
    <t>The percentage closed within 56 calendar days is only calculated for re-determinations that were disallowed, allowed, or partially allowed - this figure excludes re-determinations that were invalid.</t>
  </si>
  <si>
    <t>Client type</t>
  </si>
  <si>
    <t>New Applicants and Case Transfers</t>
  </si>
  <si>
    <t>Channel relates to how part 1 of the application was registered.</t>
  </si>
  <si>
    <t>Completed re-determinations which are allowed</t>
  </si>
  <si>
    <t>Percentage of completed re-determinations which are allowed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</si>
</sst>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64" formatCode="#,##0;\-;0"/>
    <numFmt numFmtId="165" formatCode="0%;\-;0%"/>
    <numFmt numFmtId="166" formatCode="\£#,##0;\-\£#,##0"/>
  </numFmts>
  <fonts count="7" x14ac:knownFonts="1">
    <font>
      <sz val="12"/>
      <color rgb="FF000000"/>
      <name val="Calibri"/>
    </font>
    <font>
      <b/>
      <sz val="16"/>
      <color rgb="FF000000"/>
      <name val="Calibri"/>
    </font>
    <font>
      <u/>
      <sz val="12"/>
      <color rgb="FF0000FF"/>
      <name val="Calibri"/>
    </font>
    <font>
      <b/>
      <sz val="15"/>
      <color rgb="FF000000"/>
      <name val="Calibri"/>
    </font>
    <font>
      <b/>
      <sz val="12"/>
      <color rgb="FF000000"/>
      <name val="Calibri"/>
    </font>
    <font>
      <sz val="12"/>
      <color rgb="FF000000"/>
      <name val="Calibri"/>
    </font>
    <font>
      <sz val="12"/>
      <color rgb="FF000000"/>
      <name val="Calibri"/>
      <family val="2"/>
    </font>
  </fonts>
  <fills count="2">
    <fill>
      <patternFill patternType="none"/>
    </fill>
    <fill>
      <patternFill patternType="gray125"/>
    </fill>
  </fills>
  <borders count="13">
    <border>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104">
    <xf numFmtId="0" fontId="0" fillId="0" borderId="0" xfId="0"/>
    <xf numFmtId="0" fontId="1" fillId="0" borderId="0" xfId="0" applyFont="1"/>
    <xf numFmtId="0" fontId="3" fillId="0" borderId="0" xfId="0" applyFont="1"/>
    <xf numFmtId="0" fontId="0" fillId="0" borderId="0" xfId="0" applyAlignment="1">
      <alignment wrapText="1"/>
    </xf>
    <xf numFmtId="0" fontId="0" fillId="0" borderId="0" xfId="0" applyAlignment="1">
      <alignment horizontal="center" wrapText="1"/>
    </xf>
    <xf numFmtId="164" fontId="0" fillId="0" borderId="0" xfId="0" applyNumberFormat="1" applyAlignment="1">
      <alignment horizontal="right"/>
    </xf>
    <xf numFmtId="165" fontId="0" fillId="0" borderId="0" xfId="0" applyNumberFormat="1" applyAlignment="1">
      <alignment horizontal="right"/>
    </xf>
    <xf numFmtId="164" fontId="4" fillId="0" borderId="0" xfId="0" applyNumberFormat="1" applyFont="1" applyAlignment="1">
      <alignment horizontal="right"/>
    </xf>
    <xf numFmtId="165" fontId="4" fillId="0" borderId="0" xfId="0" applyNumberFormat="1" applyFont="1" applyAlignment="1">
      <alignment horizontal="right"/>
    </xf>
    <xf numFmtId="0" fontId="4" fillId="0" borderId="0" xfId="0" applyFont="1"/>
    <xf numFmtId="0" fontId="0" fillId="0" borderId="1" xfId="0" applyBorder="1" applyAlignment="1">
      <alignment horizontal="center" wrapText="1"/>
    </xf>
    <xf numFmtId="0" fontId="0" fillId="0" borderId="1" xfId="0" applyBorder="1"/>
    <xf numFmtId="0" fontId="4" fillId="0" borderId="1" xfId="0" applyFont="1" applyBorder="1"/>
    <xf numFmtId="0" fontId="0" fillId="0" borderId="2" xfId="0" applyBorder="1" applyAlignment="1">
      <alignment horizontal="center" wrapText="1"/>
    </xf>
    <xf numFmtId="164" fontId="4" fillId="0" borderId="2" xfId="0" applyNumberFormat="1" applyFont="1" applyBorder="1" applyAlignment="1">
      <alignment horizontal="right"/>
    </xf>
    <xf numFmtId="164" fontId="0" fillId="0" borderId="2" xfId="0" applyNumberFormat="1" applyBorder="1" applyAlignment="1">
      <alignment horizontal="right"/>
    </xf>
    <xf numFmtId="165" fontId="4" fillId="0" borderId="2" xfId="0" applyNumberFormat="1" applyFont="1" applyBorder="1" applyAlignment="1">
      <alignment horizontal="right"/>
    </xf>
    <xf numFmtId="165" fontId="0" fillId="0" borderId="2" xfId="0" applyNumberFormat="1" applyBorder="1" applyAlignment="1">
      <alignment horizontal="right"/>
    </xf>
    <xf numFmtId="0" fontId="4" fillId="0" borderId="4" xfId="0" applyFont="1" applyBorder="1"/>
    <xf numFmtId="164" fontId="4" fillId="0" borderId="5" xfId="0" applyNumberFormat="1" applyFont="1" applyBorder="1" applyAlignment="1">
      <alignment horizontal="right"/>
    </xf>
    <xf numFmtId="165" fontId="4" fillId="0" borderId="5" xfId="0" applyNumberFormat="1" applyFont="1" applyBorder="1" applyAlignment="1">
      <alignment horizontal="right"/>
    </xf>
    <xf numFmtId="165" fontId="4" fillId="0" borderId="3" xfId="0" applyNumberFormat="1" applyFont="1" applyBorder="1" applyAlignment="1">
      <alignment horizontal="right"/>
    </xf>
    <xf numFmtId="0" fontId="4" fillId="0" borderId="7" xfId="0" applyFont="1" applyBorder="1"/>
    <xf numFmtId="164" fontId="4" fillId="0" borderId="8" xfId="0" applyNumberFormat="1" applyFont="1" applyBorder="1" applyAlignment="1">
      <alignment horizontal="right"/>
    </xf>
    <xf numFmtId="165" fontId="4" fillId="0" borderId="8" xfId="0" applyNumberFormat="1" applyFont="1" applyBorder="1" applyAlignment="1">
      <alignment horizontal="right"/>
    </xf>
    <xf numFmtId="165" fontId="4" fillId="0" borderId="6" xfId="0" applyNumberFormat="1" applyFont="1" applyBorder="1" applyAlignment="1">
      <alignment horizontal="right"/>
    </xf>
    <xf numFmtId="165" fontId="4" fillId="0" borderId="1" xfId="0" applyNumberFormat="1" applyFont="1" applyBorder="1" applyAlignment="1">
      <alignment horizontal="right"/>
    </xf>
    <xf numFmtId="165" fontId="0" fillId="0" borderId="1" xfId="0" applyNumberFormat="1" applyBorder="1" applyAlignment="1">
      <alignment horizontal="right"/>
    </xf>
    <xf numFmtId="164" fontId="4" fillId="0" borderId="1" xfId="0" applyNumberFormat="1" applyFont="1" applyBorder="1" applyAlignment="1">
      <alignment horizontal="right"/>
    </xf>
    <xf numFmtId="164" fontId="0" fillId="0" borderId="1" xfId="0" applyNumberFormat="1" applyBorder="1" applyAlignment="1">
      <alignment horizontal="right"/>
    </xf>
    <xf numFmtId="164" fontId="4" fillId="0" borderId="7" xfId="0" applyNumberFormat="1" applyFont="1" applyBorder="1" applyAlignment="1">
      <alignment horizontal="right"/>
    </xf>
    <xf numFmtId="165" fontId="4" fillId="0" borderId="7" xfId="0" applyNumberFormat="1" applyFont="1" applyBorder="1" applyAlignment="1">
      <alignment horizontal="right"/>
    </xf>
    <xf numFmtId="164" fontId="4" fillId="0" borderId="4" xfId="0" applyNumberFormat="1" applyFont="1" applyBorder="1" applyAlignment="1">
      <alignment horizontal="right"/>
    </xf>
    <xf numFmtId="165" fontId="4" fillId="0" borderId="4" xfId="0" applyNumberFormat="1" applyFont="1" applyBorder="1" applyAlignment="1">
      <alignment horizontal="right"/>
    </xf>
    <xf numFmtId="0" fontId="4" fillId="0" borderId="10" xfId="0" applyFont="1" applyBorder="1"/>
    <xf numFmtId="164" fontId="4" fillId="0" borderId="9" xfId="0" applyNumberFormat="1" applyFont="1" applyBorder="1" applyAlignment="1">
      <alignment horizontal="right"/>
    </xf>
    <xf numFmtId="165" fontId="4" fillId="0" borderId="9" xfId="0" applyNumberFormat="1" applyFont="1" applyBorder="1" applyAlignment="1">
      <alignment horizontal="right"/>
    </xf>
    <xf numFmtId="0" fontId="6" fillId="0" borderId="1" xfId="0" applyFont="1" applyBorder="1" applyAlignment="1">
      <alignment horizontal="center" wrapText="1"/>
    </xf>
    <xf numFmtId="0" fontId="4" fillId="0" borderId="5" xfId="0" applyFont="1" applyBorder="1"/>
    <xf numFmtId="0" fontId="0" fillId="0" borderId="2" xfId="0" applyBorder="1"/>
    <xf numFmtId="0" fontId="4" fillId="0" borderId="8" xfId="0" applyFont="1" applyBorder="1"/>
    <xf numFmtId="0" fontId="4" fillId="0" borderId="2" xfId="0" applyFont="1" applyBorder="1"/>
    <xf numFmtId="9" fontId="0" fillId="0" borderId="1" xfId="1" applyFont="1" applyBorder="1" applyAlignment="1">
      <alignment horizontal="right"/>
    </xf>
    <xf numFmtId="166" fontId="4" fillId="0" borderId="2" xfId="0" applyNumberFormat="1" applyFont="1" applyBorder="1" applyAlignment="1">
      <alignment horizontal="right"/>
    </xf>
    <xf numFmtId="166" fontId="0" fillId="0" borderId="2" xfId="0" applyNumberFormat="1" applyBorder="1" applyAlignment="1">
      <alignment horizontal="right"/>
    </xf>
    <xf numFmtId="5" fontId="4" fillId="0" borderId="2" xfId="0" applyNumberFormat="1" applyFont="1" applyBorder="1" applyAlignment="1">
      <alignment horizontal="right"/>
    </xf>
    <xf numFmtId="5" fontId="0" fillId="0" borderId="2" xfId="0" applyNumberFormat="1" applyBorder="1" applyAlignment="1">
      <alignment horizontal="right"/>
    </xf>
    <xf numFmtId="0" fontId="4" fillId="0" borderId="9" xfId="0" applyFont="1" applyBorder="1"/>
    <xf numFmtId="166" fontId="4" fillId="0" borderId="9" xfId="0" applyNumberFormat="1" applyFont="1" applyBorder="1" applyAlignment="1">
      <alignment horizontal="right"/>
    </xf>
    <xf numFmtId="5" fontId="4" fillId="0" borderId="9" xfId="0" applyNumberFormat="1" applyFont="1" applyBorder="1" applyAlignment="1">
      <alignment horizontal="right"/>
    </xf>
    <xf numFmtId="166" fontId="4" fillId="0" borderId="8" xfId="0" applyNumberFormat="1" applyFont="1" applyBorder="1" applyAlignment="1">
      <alignment horizontal="right"/>
    </xf>
    <xf numFmtId="5" fontId="4" fillId="0" borderId="8" xfId="0" applyNumberFormat="1" applyFont="1" applyBorder="1" applyAlignment="1">
      <alignment horizontal="right"/>
    </xf>
    <xf numFmtId="166" fontId="4" fillId="0" borderId="5" xfId="0" applyNumberFormat="1" applyFont="1" applyBorder="1" applyAlignment="1">
      <alignment horizontal="right"/>
    </xf>
    <xf numFmtId="5" fontId="4" fillId="0" borderId="5" xfId="0" applyNumberFormat="1" applyFont="1" applyBorder="1" applyAlignment="1">
      <alignment horizontal="right"/>
    </xf>
    <xf numFmtId="0" fontId="0" fillId="0" borderId="7" xfId="0" applyBorder="1"/>
    <xf numFmtId="164" fontId="0" fillId="0" borderId="7" xfId="0" applyNumberFormat="1" applyBorder="1" applyAlignment="1">
      <alignment horizontal="right"/>
    </xf>
    <xf numFmtId="165" fontId="0" fillId="0" borderId="7" xfId="0" applyNumberFormat="1" applyBorder="1" applyAlignment="1">
      <alignment horizontal="right"/>
    </xf>
    <xf numFmtId="0" fontId="0" fillId="0" borderId="4" xfId="0" applyBorder="1"/>
    <xf numFmtId="164" fontId="0" fillId="0" borderId="4" xfId="0" applyNumberFormat="1" applyBorder="1" applyAlignment="1">
      <alignment horizontal="right"/>
    </xf>
    <xf numFmtId="165" fontId="0" fillId="0" borderId="4" xfId="0" applyNumberFormat="1" applyBorder="1" applyAlignment="1">
      <alignment horizontal="right"/>
    </xf>
    <xf numFmtId="165" fontId="0" fillId="0" borderId="6" xfId="0" applyNumberFormat="1" applyBorder="1" applyAlignment="1">
      <alignment horizontal="right"/>
    </xf>
    <xf numFmtId="9" fontId="0" fillId="0" borderId="0" xfId="1" applyFont="1" applyBorder="1" applyAlignment="1">
      <alignment horizontal="right"/>
    </xf>
    <xf numFmtId="9" fontId="0" fillId="0" borderId="7" xfId="1" applyFont="1" applyBorder="1" applyAlignment="1">
      <alignment horizontal="right"/>
    </xf>
    <xf numFmtId="9" fontId="0" fillId="0" borderId="6" xfId="1" applyFont="1" applyBorder="1" applyAlignment="1">
      <alignment horizontal="right"/>
    </xf>
    <xf numFmtId="9" fontId="0" fillId="0" borderId="4" xfId="1" applyFont="1" applyBorder="1" applyAlignment="1">
      <alignment horizontal="right"/>
    </xf>
    <xf numFmtId="9" fontId="0" fillId="0" borderId="3" xfId="1" applyFont="1" applyBorder="1" applyAlignment="1">
      <alignment horizontal="right"/>
    </xf>
    <xf numFmtId="0" fontId="0" fillId="0" borderId="8" xfId="0" applyBorder="1"/>
    <xf numFmtId="164" fontId="0" fillId="0" borderId="8" xfId="0" applyNumberFormat="1" applyBorder="1" applyAlignment="1">
      <alignment horizontal="right"/>
    </xf>
    <xf numFmtId="165" fontId="0" fillId="0" borderId="8" xfId="0" applyNumberFormat="1" applyBorder="1" applyAlignment="1">
      <alignment horizontal="right"/>
    </xf>
    <xf numFmtId="0" fontId="0" fillId="0" borderId="5" xfId="0" applyBorder="1"/>
    <xf numFmtId="164" fontId="0" fillId="0" borderId="5" xfId="0" applyNumberFormat="1" applyBorder="1" applyAlignment="1">
      <alignment horizontal="right"/>
    </xf>
    <xf numFmtId="165" fontId="0" fillId="0" borderId="5" xfId="0" applyNumberFormat="1" applyBorder="1" applyAlignment="1">
      <alignment horizontal="right"/>
    </xf>
    <xf numFmtId="164" fontId="4" fillId="0" borderId="3" xfId="0" applyNumberFormat="1" applyFont="1" applyBorder="1" applyAlignment="1">
      <alignment horizontal="right"/>
    </xf>
    <xf numFmtId="164" fontId="4" fillId="0" borderId="12" xfId="0" applyNumberFormat="1" applyFont="1" applyBorder="1" applyAlignment="1">
      <alignment horizontal="right"/>
    </xf>
    <xf numFmtId="164" fontId="4" fillId="0" borderId="10" xfId="0" applyNumberFormat="1" applyFont="1" applyBorder="1" applyAlignment="1">
      <alignment horizontal="right"/>
    </xf>
    <xf numFmtId="165" fontId="4" fillId="0" borderId="10" xfId="0" applyNumberFormat="1" applyFont="1" applyBorder="1" applyAlignment="1">
      <alignment horizontal="right"/>
    </xf>
    <xf numFmtId="9" fontId="4" fillId="0" borderId="1" xfId="1" applyFont="1" applyBorder="1" applyAlignment="1">
      <alignment horizontal="right"/>
    </xf>
    <xf numFmtId="9" fontId="4" fillId="0" borderId="10" xfId="1" applyFont="1" applyBorder="1" applyAlignment="1">
      <alignment horizontal="right"/>
    </xf>
    <xf numFmtId="9" fontId="4" fillId="0" borderId="7" xfId="1" applyFont="1" applyBorder="1" applyAlignment="1">
      <alignment horizontal="right"/>
    </xf>
    <xf numFmtId="9" fontId="4" fillId="0" borderId="4" xfId="1" applyFont="1" applyBorder="1" applyAlignment="1">
      <alignment horizontal="right"/>
    </xf>
    <xf numFmtId="164" fontId="4" fillId="0" borderId="6" xfId="0" applyNumberFormat="1" applyFont="1" applyBorder="1" applyAlignment="1">
      <alignment horizontal="right"/>
    </xf>
    <xf numFmtId="0" fontId="6" fillId="0" borderId="1" xfId="0" applyFont="1" applyBorder="1"/>
    <xf numFmtId="0" fontId="6" fillId="0" borderId="2" xfId="0" applyFont="1" applyBorder="1"/>
    <xf numFmtId="164" fontId="6" fillId="0" borderId="2" xfId="0" applyNumberFormat="1" applyFont="1" applyBorder="1" applyAlignment="1">
      <alignment horizontal="right"/>
    </xf>
    <xf numFmtId="165" fontId="6" fillId="0" borderId="2" xfId="0" applyNumberFormat="1" applyFont="1" applyBorder="1" applyAlignment="1">
      <alignment horizontal="right"/>
    </xf>
    <xf numFmtId="165" fontId="6" fillId="0" borderId="1" xfId="0" applyNumberFormat="1" applyFont="1" applyBorder="1" applyAlignment="1">
      <alignment horizontal="right"/>
    </xf>
    <xf numFmtId="0" fontId="2" fillId="0" borderId="2" xfId="0" applyFont="1" applyBorder="1"/>
    <xf numFmtId="0" fontId="2" fillId="0" borderId="5" xfId="0" applyFont="1" applyBorder="1"/>
    <xf numFmtId="0" fontId="6" fillId="0" borderId="5" xfId="0" applyFont="1" applyBorder="1"/>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vertical="center"/>
    </xf>
    <xf numFmtId="0" fontId="0" fillId="0" borderId="12" xfId="0" applyBorder="1" applyAlignment="1">
      <alignment horizontal="center" vertical="center" wrapText="1"/>
    </xf>
    <xf numFmtId="0" fontId="0" fillId="0" borderId="9" xfId="0" applyBorder="1" applyAlignment="1">
      <alignment horizontal="center" vertical="center" wrapText="1"/>
    </xf>
    <xf numFmtId="165" fontId="4" fillId="0" borderId="12" xfId="0" applyNumberFormat="1" applyFont="1" applyBorder="1" applyAlignment="1">
      <alignment horizontal="right"/>
    </xf>
    <xf numFmtId="164" fontId="0" fillId="0" borderId="6" xfId="0" applyNumberFormat="1" applyBorder="1" applyAlignment="1">
      <alignment horizontal="right"/>
    </xf>
    <xf numFmtId="0" fontId="0" fillId="0" borderId="5" xfId="0" applyBorder="1" applyAlignment="1">
      <alignment horizontal="center" vertical="center" wrapText="1"/>
    </xf>
    <xf numFmtId="0" fontId="0" fillId="0" borderId="8" xfId="0" applyBorder="1" applyAlignment="1">
      <alignment horizontal="center" vertical="center" wrapText="1"/>
    </xf>
    <xf numFmtId="9" fontId="0" fillId="0" borderId="2" xfId="1" applyFont="1" applyBorder="1" applyAlignment="1">
      <alignment horizontal="center" vertical="center" wrapText="1"/>
    </xf>
    <xf numFmtId="9" fontId="0" fillId="0" borderId="11" xfId="1" applyFont="1" applyBorder="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center" vertical="center" wrapText="1"/>
    </xf>
    <xf numFmtId="9" fontId="4" fillId="0" borderId="2" xfId="1" applyFont="1" applyBorder="1" applyAlignment="1">
      <alignment horizontal="right"/>
    </xf>
    <xf numFmtId="0" fontId="6" fillId="0" borderId="1" xfId="0" applyFont="1" applyBorder="1" applyAlignment="1">
      <alignment horizontal="center" vertical="center" wrapText="1"/>
    </xf>
  </cellXfs>
  <cellStyles count="2">
    <cellStyle name="Normal" xfId="0" builtinId="0"/>
    <cellStyle name="Per cent" xfId="1" builtinId="5"/>
  </cellStyles>
  <dxfs count="316">
    <dxf>
      <alignment vertical="center" textRotation="0" indent="0" justifyLastLine="0" shrinkToFit="0" readingOrder="0"/>
    </dxf>
    <dxf>
      <alignment vertical="center" textRotation="0" indent="0" justifyLastLine="0" shrinkToFit="0" readingOrder="0"/>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vertical="center" textRotation="0" indent="0" justifyLastLine="0" shrinkToFit="0" readingOrder="0"/>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right style="thin">
          <color indexed="64"/>
        </right>
        <vertical/>
      </border>
    </dxf>
    <dxf>
      <alignment vertical="center" textRotation="0" indent="0" justifyLastLine="0" shrinkToFit="0" readingOrder="0"/>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right style="thin">
          <color indexed="64"/>
        </right>
        <vertical/>
      </border>
    </dxf>
    <dxf>
      <alignment vertical="center" textRotation="0" indent="0" justifyLastLine="0" shrinkToFit="0" readingOrder="0"/>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bottom style="thin">
          <color indexed="64"/>
        </bottom>
      </border>
    </dxf>
    <dxf>
      <alignment vertical="center" textRotation="0" indent="0" justifyLastLine="0" shrinkToFit="0" readingOrder="0"/>
      <border diagonalUp="0" diagonalDown="0" outline="0">
        <left/>
        <right/>
        <top/>
        <bottom/>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alignment vertical="center" textRotation="0" indent="0" justifyLastLine="0" shrinkToFit="0" readingOrder="0"/>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right style="thin">
          <color indexed="64"/>
        </right>
        <vertic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border diagonalUp="0" diagonalDown="0">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right style="thin">
          <color indexed="64"/>
        </right>
        <vertic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right style="thin">
          <color indexed="64"/>
        </right>
        <vertical/>
      </border>
    </dxf>
    <dxf>
      <alignment vertical="center" textRotation="0" indent="0" justifyLastLine="0" shrinkToFit="0" readingOrder="0"/>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right style="thin">
          <color indexed="64"/>
        </right>
        <vertical/>
      </border>
    </dxf>
    <dxf>
      <alignment vertical="center" textRotation="0" indent="0" justifyLastLine="0" shrinkToFit="0" readingOrder="0"/>
    </dxf>
    <dxf>
      <border diagonalUp="0" diagonalDown="0">
        <left style="thin">
          <color indexed="64"/>
        </left>
        <right style="thin">
          <color indexed="64"/>
        </right>
        <vertic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vertical="center" textRotation="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border diagonalUp="0" diagonalDown="0">
        <left/>
        <right style="thin">
          <color indexed="64"/>
        </right>
        <top/>
        <bottom/>
        <vertical/>
        <horizontal/>
      </border>
    </dxf>
    <dxf>
      <alignment horizontal="right" vertical="bottom" textRotation="0" wrapText="0" indent="0" justifyLastLine="0" shrinkToFit="0" readingOrder="0"/>
      <border diagonalUp="0" diagonalDown="0">
        <left/>
        <right style="thin">
          <color indexed="64"/>
        </right>
        <top/>
        <bottom/>
        <vertical/>
        <horizontal/>
      </border>
    </dxf>
    <dxf>
      <alignment horizontal="right" vertical="bottom" textRotation="0" wrapText="0" indent="0" justifyLastLine="0" shrinkToFit="0" readingOrder="0"/>
      <border diagonalUp="0" diagonalDown="0">
        <left/>
        <right style="thin">
          <color indexed="64"/>
        </right>
        <top/>
        <bottom/>
        <vertical/>
        <horizontal/>
      </border>
    </dxf>
    <dxf>
      <numFmt numFmtId="164" formatCode="#,##0;\-;0"/>
      <alignment horizontal="right" vertical="bottom" textRotation="0" wrapText="0" indent="0" justifyLastLine="0" shrinkToFit="0" readingOrder="0"/>
      <border diagonalUp="0" diagonalDown="0">
        <left/>
        <right style="thin">
          <color indexed="64"/>
        </right>
        <top/>
        <bottom/>
        <vertical/>
        <horizontal/>
      </border>
    </dxf>
    <dxf>
      <numFmt numFmtId="164" formatCode="#,##0;\-;0"/>
      <alignment horizontal="right" vertical="bottom" textRotation="0" wrapText="0" indent="0" justifyLastLine="0" shrinkToFit="0" readingOrder="0"/>
      <border diagonalUp="0" diagonalDown="0">
        <left/>
        <right style="thin">
          <color indexed="64"/>
        </right>
        <top/>
        <bottom/>
        <vertical/>
        <horizontal/>
      </border>
    </dxf>
    <dxf>
      <numFmt numFmtId="164" formatCode="#,##0;\-;0"/>
      <alignment horizontal="right" vertical="bottom" textRotation="0" wrapText="0" indent="0" justifyLastLine="0" shrinkToFit="0" readingOrder="0"/>
      <border diagonalUp="0" diagonalDown="0">
        <left/>
        <right style="thin">
          <color indexed="64"/>
        </right>
        <top/>
        <bottom/>
        <vertical/>
        <horizontal/>
      </border>
    </dxf>
    <dxf>
      <numFmt numFmtId="164" formatCode="#,##0;\-;0"/>
      <alignment horizontal="right" vertical="bottom" textRotation="0" wrapText="0" indent="0" justifyLastLine="0" shrinkToFit="0" readingOrder="0"/>
      <border diagonalUp="0" diagonalDown="0">
        <left/>
        <right style="thin">
          <color indexed="64"/>
        </right>
        <top/>
        <bottom/>
        <vertical/>
        <horizontal/>
      </border>
    </dxf>
    <dxf>
      <numFmt numFmtId="164" formatCode="#,##0;\-;0"/>
      <alignment horizontal="right" vertical="bottom" textRotation="0" wrapText="0" indent="0" justifyLastLine="0" shrinkToFit="0" readingOrder="0"/>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outline="0">
        <right style="thin">
          <color indexed="64"/>
        </right>
      </border>
    </dxf>
    <dxf>
      <alignment horizontal="right" vertical="bottom" textRotation="0" wrapText="0" indent="0" justifyLastLine="0" shrinkToFit="0" readingOrder="0"/>
    </dxf>
    <dxf>
      <alignment horizontal="center" vertical="center" textRotation="0" wrapText="1" indent="0" justifyLastLine="0" shrinkToFit="0" readingOrder="0"/>
      <border diagonalUp="0" diagonalDown="0" outline="0">
        <left style="thin">
          <color indexed="64"/>
        </left>
        <right style="thin">
          <color indexed="64"/>
        </right>
        <top/>
        <bottom/>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alignment vertical="center" textRotation="0" indent="0" justifyLastLine="0" shrinkToFit="0" readingOrder="0"/>
    </dxf>
    <dxf>
      <border diagonalUp="0" diagonalDown="0">
        <right style="thin">
          <color indexed="64"/>
        </right>
        <top/>
        <bottom/>
        <vertical/>
        <horizontal/>
      </border>
    </dxf>
    <dxf>
      <border diagonalUp="0" diagonalDown="0">
        <left/>
        <right style="thin">
          <color indexed="64"/>
        </right>
        <top/>
        <bottom/>
        <vertical/>
        <horizontal/>
      </border>
    </dxf>
    <dxf>
      <numFmt numFmtId="166"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numFmt numFmtId="166" formatCode="\£#,##0;\-\£#,##0"/>
      <alignment horizontal="right" vertical="bottom" textRotation="0" wrapText="0" indent="0" justifyLastLine="0" shrinkToFit="0" readingOrder="0"/>
      <border diagonalUp="0" diagonalDown="0">
        <left style="thin">
          <color indexed="64"/>
        </left>
        <right style="thin">
          <color indexed="64"/>
        </right>
        <vertical/>
      </border>
    </dxf>
    <dxf>
      <border diagonalUp="0" diagonalDown="0">
        <left style="thin">
          <color indexed="64"/>
        </left>
        <right style="thin">
          <color indexed="64"/>
        </right>
        <vertical/>
      </border>
    </dxf>
    <dxf>
      <numFmt numFmtId="166" formatCode="\£#,##0;\-\£#,##0"/>
      <alignment horizontal="right" vertical="bottom" textRotation="0" wrapText="0" indent="0" justifyLastLine="0" shrinkToFit="0" readingOrder="0"/>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right style="thin">
          <color indexed="64"/>
        </right>
        <vertical/>
      </border>
    </dxf>
    <dxf>
      <alignment vertical="center" textRotation="0" indent="0" justifyLastLine="0" shrinkToFit="0" readingOrder="0"/>
      <border diagonalUp="0" diagonalDown="0" outline="0">
        <left/>
        <right/>
        <top/>
        <bottom/>
      </border>
    </dxf>
    <dxf>
      <numFmt numFmtId="9" formatCode="&quot;£&quot;#,##0;\-&quot;£&quot;#,##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numFmt numFmtId="9" formatCode="&quot;£&quot;#,##0;\-&quot;£&quot;#,##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vertical="center" textRotation="0" indent="0" justifyLastLine="0" shrinkToFit="0" readingOrder="0"/>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alignment vertical="center" textRotation="0" indent="0" justifyLastLine="0" shrinkToFit="0" readingOrder="0"/>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right style="thin">
          <color indexed="64"/>
        </right>
        <vertical/>
      </border>
    </dxf>
    <dxf>
      <alignment vertical="center" textRotation="0" indent="0" justifyLastLine="0" shrinkToFit="0" readingOrder="0"/>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vertical="center" textRotation="0" indent="0" justifyLastLine="0" shrinkToFit="0" readingOrder="0"/>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right style="thin">
          <color indexed="64"/>
        </right>
        <vertical/>
      </border>
    </dxf>
    <dxf>
      <alignment vertical="center" textRotation="0" indent="0" justifyLastLine="0" shrinkToFit="0" readingOrder="0"/>
    </dxf>
    <dxf>
      <border diagonalUp="0" diagonalDown="0">
        <left/>
        <right style="thin">
          <color indexed="64"/>
        </right>
        <vertical/>
      </border>
    </dxf>
    <dxf>
      <border diagonalUp="0" diagonalDown="0">
        <left/>
        <right style="thin">
          <color indexed="64"/>
        </right>
        <vertical/>
      </border>
    </dxf>
    <dxf>
      <border diagonalUp="0" diagonalDown="0">
        <left/>
        <right style="thin">
          <color indexed="64"/>
        </right>
        <vertical/>
      </border>
    </dxf>
    <dxf>
      <border diagonalUp="0" diagonalDown="0">
        <left/>
        <right style="thin">
          <color indexed="64"/>
        </right>
        <vertical/>
      </border>
    </dxf>
    <dxf>
      <border diagonalUp="0" diagonalDown="0">
        <left/>
        <right style="thin">
          <color indexed="64"/>
        </right>
        <vertical/>
      </border>
    </dxf>
    <dxf>
      <border diagonalUp="0" diagonalDown="0">
        <left/>
        <right style="thin">
          <color indexed="64"/>
        </right>
        <vertical/>
      </border>
    </dxf>
    <dxf>
      <border diagonalUp="0" diagonalDown="0">
        <left/>
        <right style="thin">
          <color indexed="64"/>
        </right>
        <vertical/>
      </border>
    </dxf>
    <dxf>
      <border diagonalUp="0" diagonalDown="0">
        <left/>
        <right style="thin">
          <color indexed="64"/>
        </right>
        <vertical/>
      </border>
    </dxf>
    <dxf>
      <border diagonalUp="0" diagonalDown="0">
        <left/>
        <right style="thin">
          <color indexed="64"/>
        </right>
        <vertical/>
      </border>
    </dxf>
    <dxf>
      <border diagonalUp="0" diagonalDown="0">
        <left/>
        <right style="thin">
          <color indexed="64"/>
        </right>
        <vertical/>
      </border>
    </dxf>
    <dxf>
      <alignment vertical="center" textRotation="0" indent="0" justifyLastLine="0" shrinkToFit="0" readingOrder="0"/>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alignment vertical="center" textRotation="0" indent="0" justifyLastLine="0" shrinkToFit="0" readingOrder="0"/>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vertical="center" textRotation="0" indent="0" justifyLastLine="0" shrinkToFit="0" readingOrder="0"/>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border>
    </dxf>
    <dxf>
      <alignment vertical="center" textRotation="0" indent="0" justifyLastLine="0" shrinkToFit="0" readingOrder="0"/>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3:C32" totalsRowShown="0">
  <tableColumns count="3">
    <tableColumn id="1" xr3:uid="{00000000-0010-0000-0000-000001000000}" name="Table Number" dataDxfId="315"/>
    <tableColumn id="2" xr3:uid="{00000000-0010-0000-0000-000002000000}" name="Description"/>
    <tableColumn id="3" xr3:uid="{A56902B7-11BD-40B6-988C-9A38134F3DCB}" name="Client type" dataDxfId="314"/>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8" displayName="table_8" ref="A6:J40" totalsRowShown="0" headerRowDxfId="244">
  <tableColumns count="10">
    <tableColumn id="1" xr3:uid="{00000000-0010-0000-0900-000001000000}" name="Local authority" dataDxfId="243"/>
    <tableColumn id="2" xr3:uid="{00000000-0010-0000-0900-000002000000}" name="Total applications received" dataDxfId="242"/>
    <tableColumn id="3" xr3:uid="{00000000-0010-0000-0900-000003000000}" name="Percentage of total applications received" dataDxfId="241"/>
    <tableColumn id="4" xr3:uid="{00000000-0010-0000-0900-000004000000}" name="Total applications processed" dataDxfId="240"/>
    <tableColumn id="5" xr3:uid="{00000000-0010-0000-0900-000005000000}" name="Authorised applications" dataDxfId="239"/>
    <tableColumn id="6" xr3:uid="{00000000-0010-0000-0900-000006000000}" name="Denied applications" dataDxfId="238"/>
    <tableColumn id="7" xr3:uid="{00000000-0010-0000-0900-000007000000}" name="Withdrawn applications" dataDxfId="237"/>
    <tableColumn id="8" xr3:uid="{00000000-0010-0000-0900-000008000000}" name="Percentage of processed applications authorised" dataDxfId="236"/>
    <tableColumn id="9" xr3:uid="{00000000-0010-0000-0900-000009000000}" name="Percentage of processed applications denied" dataDxfId="235"/>
    <tableColumn id="10" xr3:uid="{00000000-0010-0000-0900-00000A000000}" name="Percentage of processed applications withdrawn" dataDxfId="234"/>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9a" displayName="table_9a" ref="A7:K55" totalsRowShown="0" headerRowDxfId="233">
  <tableColumns count="11">
    <tableColumn id="1" xr3:uid="{00000000-0010-0000-0A00-000001000000}" name="Processing time by month" dataDxfId="232"/>
    <tableColumn id="2" xr3:uid="{00000000-0010-0000-0A00-000002000000}" name="Total applications processed where a part 2 application date is available" dataDxfId="231"/>
    <tableColumn id="3" xr3:uid="{00000000-0010-0000-0A00-000003000000}" name="Applications processed in 0-20 working days" dataDxfId="230"/>
    <tableColumn id="4" xr3:uid="{00000000-0010-0000-0A00-000004000000}" name="Applications processed in 21-40 working days" dataDxfId="229"/>
    <tableColumn id="5" xr3:uid="{00000000-0010-0000-0A00-000005000000}" name="Applications processed in 41-60 working days" dataDxfId="228"/>
    <tableColumn id="6" xr3:uid="{00000000-0010-0000-0A00-000006000000}" name="Applications processed in 61-80 working days" dataDxfId="227"/>
    <tableColumn id="7" xr3:uid="{00000000-0010-0000-0A00-000007000000}" name="Applications processed in 81-100 working days" dataDxfId="226"/>
    <tableColumn id="8" xr3:uid="{00000000-0010-0000-0A00-000008000000}" name="Applications processed in 101-120 working days" dataDxfId="225"/>
    <tableColumn id="9" xr3:uid="{00000000-0010-0000-0A00-000009000000}" name="Applications processed in 121-140 working days" dataDxfId="224"/>
    <tableColumn id="10" xr3:uid="{00000000-0010-0000-0A00-00000A000000}" name="Applications processed in 141 or more working days" dataDxfId="223"/>
    <tableColumn id="11" xr3:uid="{00000000-0010-0000-0A00-00000B000000}" name="Median Average Processing Time in working days" dataDxfId="222"/>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9b" displayName="table_9b" ref="A58:J105" totalsRowShown="0">
  <tableColumns count="10">
    <tableColumn id="1" xr3:uid="{00000000-0010-0000-0B00-000001000000}" name="Processing time by month" dataDxfId="221"/>
    <tableColumn id="2" xr3:uid="{00000000-0010-0000-0B00-000002000000}" name="Total applications processed where a part 2 application date is available" dataDxfId="220"/>
    <tableColumn id="3" xr3:uid="{00000000-0010-0000-0B00-000003000000}" name="Proportion of applications processed within 20 working days (within 1 month)" dataDxfId="219"/>
    <tableColumn id="4" xr3:uid="{00000000-0010-0000-0B00-000004000000}" name="Proportion of applications processed within 40 working days (within 2 months)" dataDxfId="218"/>
    <tableColumn id="5" xr3:uid="{00000000-0010-0000-0B00-000005000000}" name="Proportion of applications processed within 60 working days (within 3 months)" dataDxfId="217"/>
    <tableColumn id="6" xr3:uid="{00000000-0010-0000-0B00-000006000000}" name="Proportion of applications processed within 80 working days (within 4 months)" dataDxfId="216"/>
    <tableColumn id="7" xr3:uid="{00000000-0010-0000-0B00-000007000000}" name="Proportion of applications processed within 100 working days (within 5 months)" dataDxfId="215"/>
    <tableColumn id="8" xr3:uid="{00000000-0010-0000-0B00-000008000000}" name="Proportion of applications processed within 120 working days (within 6 months)" dataDxfId="214"/>
    <tableColumn id="9" xr3:uid="{00000000-0010-0000-0B00-000009000000}" name="Proportion of applications processed within 140 working days (within 7 months)" dataDxfId="213"/>
    <tableColumn id="10" xr3:uid="{00000000-0010-0000-0B00-00000A000000}" name="Proportion of applications processed in 141 or more working days" dataDxfId="212"/>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10" displayName="table_10" ref="A6:C58" totalsRowShown="0" headerRowDxfId="211">
  <tableColumns count="3">
    <tableColumn id="1" xr3:uid="{00000000-0010-0000-0C00-000001000000}" name="Processing time by month" dataDxfId="210"/>
    <tableColumn id="2" xr3:uid="{00000000-0010-0000-0C00-000002000000}" name="Total applications processed" dataDxfId="209"/>
    <tableColumn id="3" xr3:uid="{00000000-0010-0000-0C00-000003000000}" name="Median average processing time in working days" dataDxfId="208"/>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11" displayName="table_11" ref="A6:L147" totalsRowShown="0" headerRowDxfId="207">
  <tableColumns count="12">
    <tableColumn id="1" xr3:uid="{00000000-0010-0000-0D00-000001000000}" name="Type of client" dataDxfId="206"/>
    <tableColumn id="2" xr3:uid="{00000000-0010-0000-0D00-000002000000}" name="Month" dataDxfId="205"/>
    <tableColumn id="3" xr3:uid="{00000000-0010-0000-0D00-000003000000}" name="Total number of payments" dataDxfId="204"/>
    <tableColumn id="4" xr3:uid="{00000000-0010-0000-0D00-000004000000}" name="Number of Daily Living payments" dataDxfId="203"/>
    <tableColumn id="5" xr3:uid="{00000000-0010-0000-0D00-000005000000}" name="Number of Mobility payments" dataDxfId="202"/>
    <tableColumn id="6" xr3:uid="{00000000-0010-0000-0D00-000006000000}" name="Total value of payments" dataDxfId="201"/>
    <tableColumn id="7" xr3:uid="{00000000-0010-0000-0D00-000007000000}" name="Value of Daily Living payments" dataDxfId="200"/>
    <tableColumn id="8" xr3:uid="{00000000-0010-0000-0D00-000008000000}" name="Value of Mobility" dataDxfId="199"/>
    <tableColumn id="9" xr3:uid="{00000000-0010-0000-0D00-000009000000}" name="Percentage of Daily Living payments value" dataDxfId="198"/>
    <tableColumn id="10" xr3:uid="{00000000-0010-0000-0D00-00000A000000}" name="Percentage of Mobility payments value" dataDxfId="197"/>
    <tableColumn id="11" xr3:uid="{00000000-0010-0000-0D00-00000B000000}" name="Number of mobility payments which are for Accessible Vehicles and Equipment Scheme" dataDxfId="196"/>
    <tableColumn id="12" xr3:uid="{00000000-0010-0000-0D00-00000C000000}" name="Value of mobility payments which are for Accessible Vehicles and Equipment Scheme" dataDxfId="195"/>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12" displayName="table_12" ref="A6:L40" totalsRowShown="0" headerRowDxfId="194">
  <tableColumns count="12">
    <tableColumn id="1" xr3:uid="{00000000-0010-0000-0E00-000001000000}" name="Local Authority" dataDxfId="193"/>
    <tableColumn id="2" xr3:uid="{00000000-0010-0000-0E00-000002000000}" name="Total number of payments" dataDxfId="192"/>
    <tableColumn id="3" xr3:uid="{00000000-0010-0000-0E00-000003000000}" name="Total value of payments" dataDxfId="191"/>
    <tableColumn id="4" xr3:uid="{00000000-0010-0000-0E00-000004000000}" name="Percentage of value of payments" dataDxfId="190"/>
    <tableColumn id="5" xr3:uid="{00000000-0010-0000-0E00-000005000000}" name="Number of payments made in Financial Year 2022-23" dataDxfId="189"/>
    <tableColumn id="6" xr3:uid="{00000000-0010-0000-0E00-000006000000}" name="Value of payments made in Financial Year 2022-23" dataDxfId="188"/>
    <tableColumn id="7" xr3:uid="{00000000-0010-0000-0E00-000007000000}" name="Number of payments made in Financial Year 2023-24" dataDxfId="187"/>
    <tableColumn id="8" xr3:uid="{00000000-0010-0000-0E00-000008000000}" name="Value of payments made in Financial Year 2023-24" dataDxfId="186"/>
    <tableColumn id="9" xr3:uid="{00000000-0010-0000-0E00-000009000000}" name="Number of payments made in Financial Year 2024-25" dataDxfId="185"/>
    <tableColumn id="10" xr3:uid="{00000000-0010-0000-0E00-00000A000000}" name="Value of payments made in Financial Year 2024-25" dataDxfId="184"/>
    <tableColumn id="11" xr3:uid="{00000000-0010-0000-0E00-00000B000000}" name="Number of payments made in Financial Year 2025-2026" dataDxfId="183"/>
    <tableColumn id="12" xr3:uid="{00000000-0010-0000-0E00-00000C000000}" name="Value of payments made in Financial Year 2025-2026" dataDxfId="182"/>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13" displayName="table_13" ref="A6:B11" totalsRowShown="0">
  <tableColumns count="2">
    <tableColumn id="1" xr3:uid="{00000000-0010-0000-0F00-000001000000}" name="Year of Payment [note 1][note 2]" dataDxfId="181"/>
    <tableColumn id="2" xr3:uid="{00000000-0010-0000-0F00-000002000000}" name="Number of individual clients paid [note 3][note 4]" dataDxfId="180"/>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14" displayName="table_14" ref="A6:K129" totalsRowShown="0" headerRowDxfId="179">
  <tableColumns count="11">
    <tableColumn id="1" xr3:uid="{00000000-0010-0000-1000-000001000000}" name="Type of client" dataDxfId="178"/>
    <tableColumn id="2" xr3:uid="{00000000-0010-0000-1000-000002000000}" name="Month" dataDxfId="177"/>
    <tableColumn id="3" xr3:uid="{00000000-0010-0000-1000-000003000000}" name="Caseload" dataDxfId="176"/>
    <tableColumn id="4" xr3:uid="{00000000-0010-0000-1000-000004000000}" name="Number in receipt of Daily Living Award only" dataDxfId="175"/>
    <tableColumn id="5" xr3:uid="{00000000-0010-0000-1000-000005000000}" name="Number in receipt of Mobility award only" dataDxfId="174"/>
    <tableColumn id="6" xr3:uid="{00000000-0010-0000-1000-000006000000}" name="Number in receipt of both Daily Living and Mobility award" dataDxfId="173"/>
    <tableColumn id="7" xr3:uid="{00000000-0010-0000-1000-000007000000}" name="Percent Daily Living Award only" dataDxfId="172"/>
    <tableColumn id="8" xr3:uid="{00000000-0010-0000-1000-000008000000}" name="Percent Mobility award only" dataDxfId="171"/>
    <tableColumn id="9" xr3:uid="{00000000-0010-0000-1000-000009000000}" name="Percent both Daily Living and Mobility award" dataDxfId="170"/>
    <tableColumn id="10" xr3:uid="{00000000-0010-0000-1000-00000A000000}" name="Number in receipt of mobility award who receive Accessible Vehicles and Equipment payment" dataDxfId="169"/>
    <tableColumn id="11" xr3:uid="{00000000-0010-0000-1000-00000B000000}" name="Proportion in receipt of Mobility award who receive Accessible Vehicles and Equipment payment" dataDxfId="168"/>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15" displayName="table_15" ref="A6:K129" totalsRowShown="0" headerRowDxfId="167" dataDxfId="166" tableBorderDxfId="165">
  <tableColumns count="11">
    <tableColumn id="1" xr3:uid="{00000000-0010-0000-1100-000001000000}" name="Type of client" dataDxfId="164"/>
    <tableColumn id="2" xr3:uid="{00000000-0010-0000-1100-000002000000}" name="Month" dataDxfId="163"/>
    <tableColumn id="3" xr3:uid="{00000000-0010-0000-1100-000003000000}" name="Caseload" dataDxfId="162"/>
    <tableColumn id="4" xr3:uid="{00000000-0010-0000-1100-000004000000}" name="Number on Enhanced Daily Living" dataDxfId="161"/>
    <tableColumn id="5" xr3:uid="{00000000-0010-0000-1100-000005000000}" name="Number on Standard Daily Living" dataDxfId="160"/>
    <tableColumn id="6" xr3:uid="{00000000-0010-0000-1100-000006000000}" name="Number on transitional Daily Living" dataDxfId="159"/>
    <tableColumn id="7" xr3:uid="{00000000-0010-0000-1100-000007000000}" name="Number not awarded" dataDxfId="158"/>
    <tableColumn id="8" xr3:uid="{00000000-0010-0000-1100-000008000000}" name="Percentage Enhanced Daily Living" dataDxfId="157" dataCellStyle="Per cent"/>
    <tableColumn id="9" xr3:uid="{00000000-0010-0000-1100-000009000000}" name="Percentage Standard Daily Living" dataDxfId="156" dataCellStyle="Per cent"/>
    <tableColumn id="10" xr3:uid="{00000000-0010-0000-1100-00000A000000}" name="Percentage transitional Daily Living" dataDxfId="155" dataCellStyle="Per cent"/>
    <tableColumn id="11" xr3:uid="{00000000-0010-0000-1100-00000B000000}" name="Percentage not awarded" dataDxfId="154" dataCellStyle="Per cent"/>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16" displayName="table_16" ref="A6:I129" totalsRowShown="0" headerRowDxfId="153">
  <tableColumns count="9">
    <tableColumn id="1" xr3:uid="{00000000-0010-0000-1200-000001000000}" name="Type of client" dataDxfId="152"/>
    <tableColumn id="2" xr3:uid="{00000000-0010-0000-1200-000002000000}" name="Month" dataDxfId="151"/>
    <tableColumn id="3" xr3:uid="{00000000-0010-0000-1200-000003000000}" name="Caseload" dataDxfId="150"/>
    <tableColumn id="4" xr3:uid="{00000000-0010-0000-1200-000004000000}" name="Number on Enhanced Mobility" dataDxfId="149"/>
    <tableColumn id="5" xr3:uid="{00000000-0010-0000-1200-000005000000}" name="Number on Standard Mobility" dataDxfId="148"/>
    <tableColumn id="6" xr3:uid="{00000000-0010-0000-1200-000006000000}" name="Number not awarded" dataDxfId="147"/>
    <tableColumn id="7" xr3:uid="{00000000-0010-0000-1200-000007000000}" name="Percentage Enhanced Mobility" dataDxfId="146"/>
    <tableColumn id="8" xr3:uid="{00000000-0010-0000-1200-000008000000}" name="Percentage Standard Mobility" dataDxfId="145"/>
    <tableColumn id="9" xr3:uid="{00000000-0010-0000-1200-000009000000}" name="Percentage not awarded" dataDxfId="14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4:B87" totalsRowShown="0">
  <tableColumns count="2">
    <tableColumn id="1" xr3:uid="{00000000-0010-0000-0100-000001000000}" name="Note number"/>
    <tableColumn id="2" xr3:uid="{00000000-0010-0000-0100-000002000000}" name="Note text"/>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17" displayName="table_17" ref="A6:N129" totalsRowShown="0" headerRowDxfId="143">
  <tableColumns count="14">
    <tableColumn id="1" xr3:uid="{00000000-0010-0000-1300-000001000000}" name="Type of client" dataDxfId="142"/>
    <tableColumn id="2" xr3:uid="{00000000-0010-0000-1300-000002000000}" name="Month" dataDxfId="141"/>
    <tableColumn id="3" xr3:uid="{00000000-0010-0000-1300-000003000000}" name="Caseload [note 2] [note 3] [note 4] [note 5]" dataDxfId="140"/>
    <tableColumn id="4" xr3:uid="{00000000-0010-0000-1300-000004000000}" name="Mobility Enhanced - Daily Living Enhanced" dataDxfId="139"/>
    <tableColumn id="5" xr3:uid="{00000000-0010-0000-1300-000005000000}" name="Mobility Enhanced - Daily Living Standard" dataDxfId="138"/>
    <tableColumn id="6" xr3:uid="{00000000-0010-0000-1300-000006000000}" name="Mobility Enhanced - Daily Living Transitional" dataDxfId="137"/>
    <tableColumn id="7" xr3:uid="{00000000-0010-0000-1300-000007000000}" name="Mobility Enhanced - Daily Living Not Awarded" dataDxfId="136"/>
    <tableColumn id="8" xr3:uid="{00000000-0010-0000-1300-000008000000}" name="Mobility Standard - Daily Living Enhanced" dataDxfId="135"/>
    <tableColumn id="9" xr3:uid="{00000000-0010-0000-1300-000009000000}" name="Mobility Standard - Daily Living Standard" dataDxfId="134"/>
    <tableColumn id="10" xr3:uid="{00000000-0010-0000-1300-00000A000000}" name="Mobility Standard - Daily Living Transitional" dataDxfId="133"/>
    <tableColumn id="11" xr3:uid="{00000000-0010-0000-1300-00000B000000}" name="Mobility Standardl - Daily Living Not Awarded" dataDxfId="132"/>
    <tableColumn id="12" xr3:uid="{00000000-0010-0000-1300-00000C000000}" name="Mobility Not Awarded - Daily Living Enhanced" dataDxfId="131"/>
    <tableColumn id="13" xr3:uid="{00000000-0010-0000-1300-00000D000000}" name="Mobility Not Awarded - Daily Living Standard" dataDxfId="130"/>
    <tableColumn id="14" xr3:uid="{00000000-0010-0000-1300-00000E000000}" name="Mobility Not Awarded - Daily Living Transitional" dataDxfId="129"/>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18" displayName="table_18" ref="A6:C14" totalsRowShown="0">
  <tableColumns count="3">
    <tableColumn id="1" xr3:uid="{00000000-0010-0000-1400-000001000000}" name="Age band" dataDxfId="128"/>
    <tableColumn id="2" xr3:uid="{00000000-0010-0000-1400-000002000000}" name="Caseload" dataDxfId="127"/>
    <tableColumn id="3" xr3:uid="{00000000-0010-0000-1400-000003000000}" name="Percentage of caseload" dataDxfId="126"/>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19a" displayName="table_19a" ref="A7:J76" totalsRowShown="0" headerRowDxfId="125">
  <tableColumns count="10">
    <tableColumn id="1" xr3:uid="{00000000-0010-0000-1500-000001000000}" name="Type of client" dataDxfId="124"/>
    <tableColumn id="2" xr3:uid="{00000000-0010-0000-1500-000002000000}" name="Condition Category" dataDxfId="123"/>
    <tableColumn id="3" xr3:uid="{00000000-0010-0000-1500-000003000000}" name="Total number of people in receipt" dataDxfId="122"/>
    <tableColumn id="4" xr3:uid="{00000000-0010-0000-1500-000004000000}" name="Percentage of people in receipt" dataDxfId="121"/>
    <tableColumn id="5" xr3:uid="{00000000-0010-0000-1500-000005000000}" name="Daily Living only"/>
    <tableColumn id="6" xr3:uid="{00000000-0010-0000-1500-000006000000}" name="Mobility only" dataDxfId="120"/>
    <tableColumn id="7" xr3:uid="{00000000-0010-0000-1500-000007000000}" name="Both Daily Living and Mobility" dataDxfId="119"/>
    <tableColumn id="8" xr3:uid="{00000000-0010-0000-1500-000008000000}" name="Percent receiving Daily Living only" dataDxfId="118"/>
    <tableColumn id="9" xr3:uid="{00000000-0010-0000-1500-000009000000}" name="Percent receiving Mobility only" dataDxfId="117"/>
    <tableColumn id="10" xr3:uid="{00000000-0010-0000-1500-00000A000000}" name="Percent receiving both Daily Living and Mobility" dataDxfId="116"/>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19b" displayName="table_19b" ref="A79:J115" totalsRowShown="0" headerRowDxfId="1">
  <tableColumns count="10">
    <tableColumn id="1" xr3:uid="{00000000-0010-0000-1600-000001000000}" name="Type of client" dataDxfId="115"/>
    <tableColumn id="2" xr3:uid="{00000000-0010-0000-1600-000002000000}" name="Condition Category" dataDxfId="114"/>
    <tableColumn id="3" xr3:uid="{00000000-0010-0000-1600-000003000000}" name="Total number of people in receipt" dataDxfId="113"/>
    <tableColumn id="4" xr3:uid="{00000000-0010-0000-1600-000004000000}" name="Percentage of people in receipt" dataDxfId="112"/>
    <tableColumn id="5" xr3:uid="{00000000-0010-0000-1600-000005000000}" name="Daily Living only" dataDxfId="111"/>
    <tableColumn id="6" xr3:uid="{00000000-0010-0000-1600-000006000000}" name="Mobility only" dataDxfId="110"/>
    <tableColumn id="7" xr3:uid="{00000000-0010-0000-1600-000007000000}" name="Both Daily Living and Mobility" dataDxfId="109"/>
    <tableColumn id="8" xr3:uid="{00000000-0010-0000-1600-000008000000}" name="Percent receiving Daily Living only" dataDxfId="108"/>
    <tableColumn id="9" xr3:uid="{00000000-0010-0000-1600-000009000000}" name="Percent receiving Mobility only" dataDxfId="107"/>
    <tableColumn id="10" xr3:uid="{00000000-0010-0000-1600-00000A000000}" name="Percent receiving both Daily Living and Mobility" dataDxfId="106"/>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20a" displayName="table_20a" ref="A7:K76" totalsRowShown="0" headerRowDxfId="105">
  <tableColumns count="11">
    <tableColumn id="1" xr3:uid="{00000000-0010-0000-1700-000001000000}" name="Type of client" dataDxfId="104"/>
    <tableColumn id="2" xr3:uid="{00000000-0010-0000-1700-000002000000}" name="Condition Category" dataDxfId="103"/>
    <tableColumn id="3" xr3:uid="{00000000-0010-0000-1700-000003000000}" name="Total number of people in receipt" dataDxfId="102"/>
    <tableColumn id="4" xr3:uid="{00000000-0010-0000-1700-000004000000}" name="Daily Living Enhanced" dataDxfId="101"/>
    <tableColumn id="5" xr3:uid="{00000000-0010-0000-1700-000005000000}" name="Daily Living Standard" dataDxfId="100"/>
    <tableColumn id="6" xr3:uid="{00000000-0010-0000-1700-000006000000}" name="Daily Living Transitional" dataDxfId="99"/>
    <tableColumn id="7" xr3:uid="{00000000-0010-0000-1700-000007000000}" name="Daily Living not awarded" dataDxfId="98"/>
    <tableColumn id="8" xr3:uid="{00000000-0010-0000-1700-000008000000}" name="Percentage Enhanced" dataDxfId="97"/>
    <tableColumn id="9" xr3:uid="{00000000-0010-0000-1700-000009000000}" name="Percentage Standard" dataDxfId="96"/>
    <tableColumn id="10" xr3:uid="{00000000-0010-0000-1700-00000A000000}" name="Percentage Transitional" dataDxfId="95"/>
    <tableColumn id="11" xr3:uid="{00000000-0010-0000-1700-00000B000000}" name="Percentage not awarded" dataDxfId="94"/>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20b" displayName="table_20b" ref="A79:K115" totalsRowShown="0" headerRowDxfId="0">
  <tableColumns count="11">
    <tableColumn id="1" xr3:uid="{00000000-0010-0000-1800-000001000000}" name="Type of client" dataDxfId="93"/>
    <tableColumn id="2" xr3:uid="{00000000-0010-0000-1800-000002000000}" name="Condition Category" dataDxfId="92"/>
    <tableColumn id="3" xr3:uid="{00000000-0010-0000-1800-000003000000}" name="Total number of people in receipt" dataDxfId="91"/>
    <tableColumn id="4" xr3:uid="{00000000-0010-0000-1800-000004000000}" name="Daily Living Enhanced" dataDxfId="90"/>
    <tableColumn id="5" xr3:uid="{00000000-0010-0000-1800-000005000000}" name="Daily Living Standard" dataDxfId="89"/>
    <tableColumn id="6" xr3:uid="{00000000-0010-0000-1800-000006000000}" name="Daily Living Transitional" dataDxfId="88"/>
    <tableColumn id="7" xr3:uid="{00000000-0010-0000-1800-000007000000}" name="Daily Living not awarded" dataDxfId="87"/>
    <tableColumn id="8" xr3:uid="{00000000-0010-0000-1800-000008000000}" name="Percentage Enhanced" dataDxfId="86"/>
    <tableColumn id="9" xr3:uid="{00000000-0010-0000-1800-000009000000}" name="Percentage Standard" dataDxfId="85"/>
    <tableColumn id="10" xr3:uid="{00000000-0010-0000-1800-00000A000000}" name="Percentage Transitional" dataDxfId="84"/>
    <tableColumn id="11" xr3:uid="{00000000-0010-0000-1800-00000B000000}" name="Percentage not awarded" dataDxfId="83"/>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21a" displayName="table_21a" ref="A7:I76" totalsRowShown="0" headerRowDxfId="82">
  <tableColumns count="9">
    <tableColumn id="1" xr3:uid="{00000000-0010-0000-1900-000001000000}" name="Type of client" dataDxfId="81"/>
    <tableColumn id="2" xr3:uid="{00000000-0010-0000-1900-000002000000}" name="Condition Category" dataDxfId="80"/>
    <tableColumn id="3" xr3:uid="{00000000-0010-0000-1900-000003000000}" name="Total number of people in receipt" dataDxfId="79"/>
    <tableColumn id="4" xr3:uid="{00000000-0010-0000-1900-000004000000}" name="Number on Enhanced mobility" dataDxfId="78"/>
    <tableColumn id="5" xr3:uid="{00000000-0010-0000-1900-000005000000}" name="Number on Standard mobility" dataDxfId="77"/>
    <tableColumn id="6" xr3:uid="{00000000-0010-0000-1900-000006000000}" name="Number not awarded" dataDxfId="76"/>
    <tableColumn id="7" xr3:uid="{00000000-0010-0000-1900-000007000000}" name="Percentage Enhanced mobility" dataDxfId="75"/>
    <tableColumn id="8" xr3:uid="{00000000-0010-0000-1900-000008000000}" name="Percentage Standard mobility" dataDxfId="74"/>
    <tableColumn id="9" xr3:uid="{00000000-0010-0000-1900-000009000000}" name="Percentage not awarded" dataDxfId="73"/>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21b" displayName="table_21b" ref="A79:I115" totalsRowShown="0" headerRowDxfId="72">
  <tableColumns count="9">
    <tableColumn id="1" xr3:uid="{00000000-0010-0000-1A00-000001000000}" name="Type of client" dataDxfId="71"/>
    <tableColumn id="2" xr3:uid="{00000000-0010-0000-1A00-000002000000}" name="Condition Category" dataDxfId="70"/>
    <tableColumn id="3" xr3:uid="{00000000-0010-0000-1A00-000003000000}" name="Total number of people in receipt" dataDxfId="69"/>
    <tableColumn id="4" xr3:uid="{00000000-0010-0000-1A00-000004000000}" name="Number on Enhanced mobility" dataDxfId="68"/>
    <tableColumn id="5" xr3:uid="{00000000-0010-0000-1A00-000005000000}" name="Number on Standard mobility" dataDxfId="67"/>
    <tableColumn id="6" xr3:uid="{00000000-0010-0000-1A00-000006000000}" name="Number not awarded" dataDxfId="66"/>
    <tableColumn id="7" xr3:uid="{00000000-0010-0000-1A00-000007000000}" name="Percentage Enhanced mobility" dataDxfId="65"/>
    <tableColumn id="8" xr3:uid="{00000000-0010-0000-1A00-000008000000}" name="Percentage Standard mobility" dataDxfId="64"/>
    <tableColumn id="9" xr3:uid="{00000000-0010-0000-1A00-000009000000}" name="Percentage not awarded" dataDxfId="63"/>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22" displayName="table_22" ref="A6:C9" totalsRowShown="0">
  <tableColumns count="3">
    <tableColumn id="1" xr3:uid="{00000000-0010-0000-1B00-000001000000}" name="Type of client" dataDxfId="62"/>
    <tableColumn id="2" xr3:uid="{00000000-0010-0000-1B00-000002000000}" name="Caseload" dataDxfId="61"/>
    <tableColumn id="3" xr3:uid="{00000000-0010-0000-1B00-000003000000}" name="Percentage of caseload" dataDxfId="60"/>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23" displayName="table_23" ref="A6:C16" totalsRowShown="0">
  <tableColumns count="3">
    <tableColumn id="1" xr3:uid="{00000000-0010-0000-1C00-000001000000}" name="Duration on Caseload" dataDxfId="59"/>
    <tableColumn id="2" xr3:uid="{00000000-0010-0000-1C00-000002000000}" name="Caseload" dataDxfId="58"/>
    <tableColumn id="3" xr3:uid="{00000000-0010-0000-1C00-000003000000}" name="Percentage of caseload" dataDxfId="57"/>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1" displayName="table_1" ref="A6:L53" totalsRowShown="0" headerRowDxfId="313" tableBorderDxfId="312">
  <tableColumns count="12">
    <tableColumn id="1" xr3:uid="{00000000-0010-0000-0200-000001000000}" name="Month" dataDxfId="311"/>
    <tableColumn id="2" xr3:uid="{00000000-0010-0000-0200-000002000000}" name="Total part 1 applications registered" dataDxfId="310"/>
    <tableColumn id="3" xr3:uid="{00000000-0010-0000-0200-000003000000}" name="Percentage of total part 1 applications registered" dataDxfId="309"/>
    <tableColumn id="4" xr3:uid="{00000000-0010-0000-0200-000004000000}" name="Total part 2 applications received" dataDxfId="308"/>
    <tableColumn id="5" xr3:uid="{00000000-0010-0000-0200-000005000000}" name="Percentage of total part 2 applications received" dataDxfId="307"/>
    <tableColumn id="6" xr3:uid="{00000000-0010-0000-0200-000006000000}" name="Total applications processed" dataDxfId="306"/>
    <tableColumn id="7" xr3:uid="{00000000-0010-0000-0200-000007000000}" name="Authorised applications" dataDxfId="305"/>
    <tableColumn id="8" xr3:uid="{00000000-0010-0000-0200-000008000000}" name="Denied applications" dataDxfId="304"/>
    <tableColumn id="9" xr3:uid="{00000000-0010-0000-0200-000009000000}" name="Withdrawn applications" dataDxfId="303"/>
    <tableColumn id="10" xr3:uid="{00000000-0010-0000-0200-00000A000000}" name="Percentage of processed applications authorised" dataDxfId="302"/>
    <tableColumn id="11" xr3:uid="{00000000-0010-0000-0200-00000B000000}" name="Percentage of processed applications denied" dataDxfId="301"/>
    <tableColumn id="12" xr3:uid="{00000000-0010-0000-0200-00000C000000}" name="Percentage of processed applications withdrawn"/>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24" displayName="table_24" ref="A6:C40" totalsRowShown="0">
  <tableColumns count="3">
    <tableColumn id="1" xr3:uid="{00000000-0010-0000-1D00-000001000000}" name="Local Authority" dataDxfId="56"/>
    <tableColumn id="2" xr3:uid="{00000000-0010-0000-1D00-000002000000}" name="Caseload" dataDxfId="55"/>
    <tableColumn id="3" xr3:uid="{00000000-0010-0000-1D00-000003000000}" name="Percentage of caseload" dataDxfId="54"/>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25" displayName="table_25" ref="A6:N141" totalsRowShown="0" headerRowDxfId="53">
  <tableColumns count="14">
    <tableColumn id="1" xr3:uid="{00000000-0010-0000-1E00-000001000000}" name="Type of client" dataDxfId="52"/>
    <tableColumn id="2" xr3:uid="{00000000-0010-0000-1E00-000002000000}" name="Month" dataDxfId="51"/>
    <tableColumn id="3" xr3:uid="{00000000-0010-0000-1E00-000003000000}" name="Number of re-determinations received" dataDxfId="50"/>
    <tableColumn id="4" xr3:uid="{00000000-0010-0000-1E00-000004000000}" name="Re-determinations completed" dataDxfId="49"/>
    <tableColumn id="5" xr3:uid="{00000000-0010-0000-1E00-000005000000}" name="Completed re-determinations which are disallowed" dataDxfId="48"/>
    <tableColumn id="6" xr3:uid="{00000000-0010-0000-1E00-000006000000}" name="Completed re-determinations which are allowed" dataDxfId="47"/>
    <tableColumn id="7" xr3:uid="{00000000-0010-0000-1E00-000007000000}" name="Completed re-determinations which are invalid" dataDxfId="46"/>
    <tableColumn id="8" xr3:uid="{00000000-0010-0000-1E00-000008000000}" name="Exceeded redetermination deadline - appeal lodged" dataDxfId="45"/>
    <tableColumn id="9" xr3:uid="{00000000-0010-0000-1E00-000009000000}" name="Percentage of completed re-determinations which are disallowed" dataDxfId="44"/>
    <tableColumn id="10" xr3:uid="{00000000-0010-0000-1E00-00000A000000}" name="Percentage of completed re-determinations which are allowed" dataDxfId="43"/>
    <tableColumn id="11" xr3:uid="{00000000-0010-0000-1E00-00000B000000}" name="Percentage of completed re-determinations which are invalid" dataDxfId="42"/>
    <tableColumn id="12" xr3:uid="{00000000-0010-0000-1E00-00000C000000}" name="Percentage exceeded redetermination deadline - appeal lodged" dataDxfId="41"/>
    <tableColumn id="13" xr3:uid="{00000000-0010-0000-1E00-00000D000000}" name="Median average number of days to respond" dataDxfId="40"/>
    <tableColumn id="14" xr3:uid="{00000000-0010-0000-1E00-00000E000000}" name="Percentage of re-determinations closed within 56 days" dataDxfId="39" dataCellStyle="Per cent"/>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26" displayName="table_26" ref="A6:H120" totalsRowShown="0" headerRowDxfId="38" headerRowBorderDxfId="37">
  <tableColumns count="8">
    <tableColumn id="1" xr3:uid="{00000000-0010-0000-1F00-000001000000}" name="Client Type" dataDxfId="36"/>
    <tableColumn id="2" xr3:uid="{00000000-0010-0000-1F00-000002000000}" name="Month" dataDxfId="35"/>
    <tableColumn id="3" xr3:uid="{00000000-0010-0000-1F00-000003000000}" name="Number of appeals received"/>
    <tableColumn id="4" xr3:uid="{00000000-0010-0000-1F00-000004000000}" name="Appeal hearings taking place" dataDxfId="34"/>
    <tableColumn id="5" xr3:uid="{00000000-0010-0000-1F00-000005000000}" name="Appeals upheld"/>
    <tableColumn id="6" xr3:uid="{00000000-0010-0000-1F00-000006000000}" name="Appeals not upheld" dataDxfId="33"/>
    <tableColumn id="7" xr3:uid="{00000000-0010-0000-1F00-000007000000}" name="Percentage of appeals upheld"/>
    <tableColumn id="8" xr3:uid="{00000000-0010-0000-1F00-000008000000}" name="Percentage of appeals not upheld" dataDxfId="32"/>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table_27" displayName="table_27" ref="A6:I129" totalsRowShown="0" headerRowDxfId="31">
  <tableColumns count="9">
    <tableColumn id="1" xr3:uid="{00000000-0010-0000-2000-000001000000}" name="Review Type" dataDxfId="30"/>
    <tableColumn id="2" xr3:uid="{00000000-0010-0000-2000-000002000000}" name="Month" dataDxfId="29"/>
    <tableColumn id="3" xr3:uid="{00000000-0010-0000-2000-000003000000}" name="Total Reviews Completed" dataDxfId="28"/>
    <tableColumn id="4" xr3:uid="{00000000-0010-0000-2000-000004000000}" name="Decreased" dataDxfId="27"/>
    <tableColumn id="5" xr3:uid="{00000000-0010-0000-2000-000005000000}" name="Increased" dataDxfId="26"/>
    <tableColumn id="6" xr3:uid="{00000000-0010-0000-2000-000006000000}" name="No Change" dataDxfId="25"/>
    <tableColumn id="7" xr3:uid="{00000000-0010-0000-2000-000007000000}" name="Percent Decreased" dataDxfId="24"/>
    <tableColumn id="8" xr3:uid="{00000000-0010-0000-2000-000008000000}" name="Percent Increased" dataDxfId="23"/>
    <tableColumn id="9" xr3:uid="{00000000-0010-0000-2000-000009000000}" name="Percent No Change" dataDxfId="22"/>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1000000}" name="table_28" displayName="table_28" ref="A6:I129" totalsRowShown="0" headerRowDxfId="21">
  <tableColumns count="9">
    <tableColumn id="1" xr3:uid="{00000000-0010-0000-2100-000001000000}" name="Review Type" dataDxfId="20"/>
    <tableColumn id="2" xr3:uid="{00000000-0010-0000-2100-000002000000}" name="Month" dataDxfId="19"/>
    <tableColumn id="3" xr3:uid="{00000000-0010-0000-2100-000003000000}" name="Total Reviews Completed" dataDxfId="18"/>
    <tableColumn id="4" xr3:uid="{00000000-0010-0000-2100-000004000000}" name="Decreased" dataDxfId="17"/>
    <tableColumn id="5" xr3:uid="{00000000-0010-0000-2100-000005000000}" name="Increased" dataDxfId="16"/>
    <tableColumn id="6" xr3:uid="{00000000-0010-0000-2100-000006000000}" name="No Change" dataDxfId="15"/>
    <tableColumn id="7" xr3:uid="{00000000-0010-0000-2100-000007000000}" name="Percent Decreased" dataDxfId="14"/>
    <tableColumn id="8" xr3:uid="{00000000-0010-0000-2100-000008000000}" name="Percent Increased" dataDxfId="13"/>
    <tableColumn id="9" xr3:uid="{00000000-0010-0000-2100-000009000000}" name="Percent No Change" dataDxfId="12"/>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2000000}" name="table_29" displayName="table_29" ref="A6:I129" totalsRowShown="0" headerRowDxfId="11">
  <tableColumns count="9">
    <tableColumn id="1" xr3:uid="{00000000-0010-0000-2200-000001000000}" name="Review Type" dataDxfId="10"/>
    <tableColumn id="2" xr3:uid="{00000000-0010-0000-2200-000002000000}" name="Month" dataDxfId="9"/>
    <tableColumn id="3" xr3:uid="{00000000-0010-0000-2200-000003000000}" name="Total Reviews Completed" dataDxfId="8"/>
    <tableColumn id="4" xr3:uid="{00000000-0010-0000-2200-000004000000}" name="Decreased" dataDxfId="7"/>
    <tableColumn id="5" xr3:uid="{00000000-0010-0000-2200-000005000000}" name="Increased" dataDxfId="6"/>
    <tableColumn id="6" xr3:uid="{00000000-0010-0000-2200-000006000000}" name="No Change" dataDxfId="5"/>
    <tableColumn id="7" xr3:uid="{00000000-0010-0000-2200-000007000000}" name="Percent Decreased" dataDxfId="4"/>
    <tableColumn id="8" xr3:uid="{00000000-0010-0000-2200-000008000000}" name="Percent Increased" dataDxfId="3"/>
    <tableColumn id="9" xr3:uid="{00000000-0010-0000-2200-000009000000}" name="Percent No Change" dataDxfId="2"/>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2" displayName="table_2" ref="A6:H53" totalsRowShown="0" headerRowDxfId="300">
  <tableColumns count="8">
    <tableColumn id="1" xr3:uid="{00000000-0010-0000-0300-000001000000}" name="Month" dataDxfId="299"/>
    <tableColumn id="2" xr3:uid="{00000000-0010-0000-0300-000002000000}" name="Total" dataDxfId="298"/>
    <tableColumn id="3" xr3:uid="{00000000-0010-0000-0300-000003000000}" name="Daily Living only" dataDxfId="297"/>
    <tableColumn id="4" xr3:uid="{00000000-0010-0000-0300-000004000000}" name="Mobility only" dataDxfId="296"/>
    <tableColumn id="5" xr3:uid="{00000000-0010-0000-0300-000005000000}" name="Both Daily Living and Mobility" dataDxfId="295"/>
    <tableColumn id="6" xr3:uid="{00000000-0010-0000-0300-000006000000}" name="Percent receiving Daily Living only" dataDxfId="294"/>
    <tableColumn id="7" xr3:uid="{00000000-0010-0000-0300-000007000000}" name="Percent receiving Mobility only" dataDxfId="293"/>
    <tableColumn id="8" xr3:uid="{00000000-0010-0000-0300-000008000000}" name="Percent receiving both Daily Living and Mobility" dataDxfId="292"/>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3" displayName="table_3" ref="A6:F53" totalsRowShown="0">
  <tableColumns count="6">
    <tableColumn id="1" xr3:uid="{00000000-0010-0000-0400-000001000000}" name="Month" dataDxfId="291"/>
    <tableColumn id="2" xr3:uid="{00000000-0010-0000-0400-000002000000}" name="Total" dataDxfId="290"/>
    <tableColumn id="3" xr3:uid="{00000000-0010-0000-0400-000003000000}" name="Enhanced" dataDxfId="289"/>
    <tableColumn id="4" xr3:uid="{00000000-0010-0000-0400-000004000000}" name="Standard" dataDxfId="288"/>
    <tableColumn id="5" xr3:uid="{00000000-0010-0000-0400-000005000000}" name="Percentage Enhanced" dataDxfId="287"/>
    <tableColumn id="6" xr3:uid="{00000000-0010-0000-0400-000006000000}" name="Percentage Standard" dataDxfId="286"/>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4" displayName="table_4" ref="A6:F53" totalsRowShown="0">
  <tableColumns count="6">
    <tableColumn id="1" xr3:uid="{00000000-0010-0000-0500-000001000000}" name="Month" dataDxfId="285"/>
    <tableColumn id="2" xr3:uid="{00000000-0010-0000-0500-000002000000}" name="Total" dataDxfId="284"/>
    <tableColumn id="3" xr3:uid="{00000000-0010-0000-0500-000003000000}" name="Enhanced" dataDxfId="283"/>
    <tableColumn id="4" xr3:uid="{00000000-0010-0000-0500-000004000000}" name="Standard" dataDxfId="282"/>
    <tableColumn id="5" xr3:uid="{00000000-0010-0000-0500-000005000000}" name="Percentage Enhanced" dataDxfId="281"/>
    <tableColumn id="6" xr3:uid="{00000000-0010-0000-0500-000006000000}" name="Percentage Standard" dataDxfId="280"/>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5" displayName="table_5" ref="A6:L29" totalsRowShown="0" headerRowDxfId="279">
  <tableColumns count="12">
    <tableColumn id="1" xr3:uid="{00000000-0010-0000-0600-000001000000}" name="Condition Category" dataDxfId="278"/>
    <tableColumn id="2" xr3:uid="{00000000-0010-0000-0600-000002000000}" name="Total part 1 applications registered" dataDxfId="277"/>
    <tableColumn id="3" xr3:uid="{00000000-0010-0000-0600-000003000000}" name="Percentage of total part 1 applications registered" dataDxfId="276"/>
    <tableColumn id="4" xr3:uid="{00000000-0010-0000-0600-000004000000}" name="Total part 2 applications received" dataDxfId="275"/>
    <tableColumn id="5" xr3:uid="{00000000-0010-0000-0600-000005000000}" name="Percentage of total part 2 applications received" dataDxfId="274"/>
    <tableColumn id="6" xr3:uid="{00000000-0010-0000-0600-000006000000}" name="Total applications processed" dataDxfId="273"/>
    <tableColumn id="7" xr3:uid="{00000000-0010-0000-0600-000007000000}" name="Authorised applications" dataDxfId="272"/>
    <tableColumn id="8" xr3:uid="{00000000-0010-0000-0600-000008000000}" name="Denied applications" dataDxfId="271"/>
    <tableColumn id="9" xr3:uid="{00000000-0010-0000-0600-000009000000}" name="Withdrawn applications" dataDxfId="270"/>
    <tableColumn id="10" xr3:uid="{00000000-0010-0000-0600-00000A000000}" name="Percentage of processed applications authorised" dataDxfId="269"/>
    <tableColumn id="11" xr3:uid="{00000000-0010-0000-0600-00000B000000}" name="Percentage of processed applications denied" dataDxfId="268"/>
    <tableColumn id="12" xr3:uid="{00000000-0010-0000-0600-00000C000000}" name="Percentage of processed applications withdrawn" dataDxfId="267"/>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6" displayName="table_6" ref="A6:J53" totalsRowShown="0" headerRowDxfId="266">
  <tableColumns count="10">
    <tableColumn id="1" xr3:uid="{00000000-0010-0000-0700-000001000000}" name="Month" dataDxfId="265"/>
    <tableColumn id="2" xr3:uid="{00000000-0010-0000-0700-000002000000}" name="Total" dataDxfId="264"/>
    <tableColumn id="3" xr3:uid="{00000000-0010-0000-0700-000003000000}" name="Online applications" dataDxfId="263"/>
    <tableColumn id="4" xr3:uid="{00000000-0010-0000-0700-000004000000}" name="Phone applications" dataDxfId="262"/>
    <tableColumn id="5" xr3:uid="{00000000-0010-0000-0700-000005000000}" name="Paper applications" dataDxfId="261"/>
    <tableColumn id="6" xr3:uid="{00000000-0010-0000-0700-000006000000}" name="Other channel" dataDxfId="260"/>
    <tableColumn id="7" xr3:uid="{00000000-0010-0000-0700-000007000000}" name="Percentage of online applications" dataDxfId="259"/>
    <tableColumn id="8" xr3:uid="{00000000-0010-0000-0700-000008000000}" name="Percentage of phone applications" dataDxfId="258"/>
    <tableColumn id="9" xr3:uid="{00000000-0010-0000-0700-000009000000}" name="Percentage of paper applications" dataDxfId="257"/>
    <tableColumn id="10" xr3:uid="{00000000-0010-0000-0700-00000A000000}" name="Percentage of other applications" dataDxfId="256"/>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7" displayName="table_7" ref="A6:J15" totalsRowShown="0" headerRowDxfId="255">
  <tableColumns count="10">
    <tableColumn id="1" xr3:uid="{00000000-0010-0000-0800-000001000000}" name="Age band" dataDxfId="254"/>
    <tableColumn id="2" xr3:uid="{00000000-0010-0000-0800-000002000000}" name="Total applications received" dataDxfId="253"/>
    <tableColumn id="3" xr3:uid="{00000000-0010-0000-0800-000003000000}" name="Percentage of total applications received" dataDxfId="252"/>
    <tableColumn id="4" xr3:uid="{00000000-0010-0000-0800-000004000000}" name="Total applications processed" dataDxfId="251"/>
    <tableColumn id="5" xr3:uid="{00000000-0010-0000-0800-000005000000}" name="Authorised applications" dataDxfId="250"/>
    <tableColumn id="6" xr3:uid="{00000000-0010-0000-0800-000006000000}" name="Denied applications" dataDxfId="249"/>
    <tableColumn id="7" xr3:uid="{00000000-0010-0000-0800-000007000000}" name="Withdrawn applications" dataDxfId="248"/>
    <tableColumn id="8" xr3:uid="{00000000-0010-0000-0800-000008000000}" name="Percentage of processed applications authorised" dataDxfId="247"/>
    <tableColumn id="9" xr3:uid="{00000000-0010-0000-0800-000009000000}" name="Percentage of processed applications denied" dataDxfId="246"/>
    <tableColumn id="10" xr3:uid="{00000000-0010-0000-0800-00000A000000}" name="Percentage of processed applications withdrawn" dataDxfId="245"/>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1.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table" Target="../tables/table22.xml"/></Relationships>
</file>

<file path=xl/worksheets/_rels/sheet22.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table" Target="../tables/table24.xml"/></Relationships>
</file>

<file path=xl/worksheets/_rels/sheet23.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table" Target="../tables/table26.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34.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5.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2"/>
  <sheetViews>
    <sheetView showGridLines="0" tabSelected="1" workbookViewId="0"/>
  </sheetViews>
  <sheetFormatPr defaultColWidth="10.69921875" defaultRowHeight="15.6" x14ac:dyDescent="0.3"/>
  <cols>
    <col min="1" max="1" width="28.296875" customWidth="1"/>
    <col min="2" max="2" width="116.69921875" customWidth="1"/>
    <col min="3" max="3" width="30.69921875" bestFit="1" customWidth="1"/>
  </cols>
  <sheetData>
    <row r="1" spans="1:3" ht="21" x14ac:dyDescent="0.4">
      <c r="A1" s="1" t="s">
        <v>0</v>
      </c>
    </row>
    <row r="2" spans="1:3" x14ac:dyDescent="0.3">
      <c r="A2" t="s">
        <v>1</v>
      </c>
    </row>
    <row r="3" spans="1:3" x14ac:dyDescent="0.3">
      <c r="A3" s="66" t="s">
        <v>2</v>
      </c>
      <c r="B3" t="s">
        <v>3</v>
      </c>
      <c r="C3" s="66" t="s">
        <v>566</v>
      </c>
    </row>
    <row r="4" spans="1:3" x14ac:dyDescent="0.3">
      <c r="A4" s="86" t="str">
        <f>HYPERLINK("#'T1 Applications by decision'!A1", "T1 Applications by decision")</f>
        <v>T1 Applications by decision</v>
      </c>
      <c r="B4" t="s">
        <v>4</v>
      </c>
      <c r="C4" s="39" t="s">
        <v>410</v>
      </c>
    </row>
    <row r="5" spans="1:3" x14ac:dyDescent="0.3">
      <c r="A5" s="86" t="str">
        <f>HYPERLINK("#'T2 Decisions by award type'!A1", "T2 Decisions by award type")</f>
        <v>T2 Decisions by award type</v>
      </c>
      <c r="B5" t="s">
        <v>5</v>
      </c>
      <c r="C5" s="39" t="s">
        <v>410</v>
      </c>
    </row>
    <row r="6" spans="1:3" x14ac:dyDescent="0.3">
      <c r="A6" s="86" t="str">
        <f>HYPERLINK("#'T3 Daily Living awards by level'!A1", "T3 Daily Living awards by level")</f>
        <v>T3 Daily Living awards by level</v>
      </c>
      <c r="B6" t="s">
        <v>6</v>
      </c>
      <c r="C6" s="39" t="s">
        <v>410</v>
      </c>
    </row>
    <row r="7" spans="1:3" x14ac:dyDescent="0.3">
      <c r="A7" s="86" t="str">
        <f>HYPERLINK("#'T4 Mobility awards by level'!A1", "T4 Mobility awards by level")</f>
        <v>T4 Mobility awards by level</v>
      </c>
      <c r="B7" t="s">
        <v>7</v>
      </c>
      <c r="C7" s="39" t="s">
        <v>410</v>
      </c>
    </row>
    <row r="8" spans="1:3" x14ac:dyDescent="0.3">
      <c r="A8" s="86" t="str">
        <f>HYPERLINK("#'T5 Applications by condition'!A1", "T5 Applications by condition")</f>
        <v>T5 Applications by condition</v>
      </c>
      <c r="B8" t="s">
        <v>8</v>
      </c>
      <c r="C8" s="39" t="s">
        <v>410</v>
      </c>
    </row>
    <row r="9" spans="1:3" x14ac:dyDescent="0.3">
      <c r="A9" s="86" t="str">
        <f>HYPERLINK("#'T6 Applications by channel'!A1", "T6 Applications by channel")</f>
        <v>T6 Applications by channel</v>
      </c>
      <c r="B9" t="s">
        <v>9</v>
      </c>
      <c r="C9" s="39" t="s">
        <v>410</v>
      </c>
    </row>
    <row r="10" spans="1:3" x14ac:dyDescent="0.3">
      <c r="A10" s="86" t="str">
        <f>HYPERLINK("#'T7 Applications by age'!A1", "T7 Applications by age")</f>
        <v>T7 Applications by age</v>
      </c>
      <c r="B10" t="s">
        <v>10</v>
      </c>
      <c r="C10" s="39" t="s">
        <v>410</v>
      </c>
    </row>
    <row r="11" spans="1:3" x14ac:dyDescent="0.3">
      <c r="A11" s="86" t="str">
        <f>HYPERLINK("#'T8 Applications by LA'!A1", "T8 Applications by LA")</f>
        <v>T8 Applications by LA</v>
      </c>
      <c r="B11" t="s">
        <v>11</v>
      </c>
      <c r="C11" s="39" t="s">
        <v>410</v>
      </c>
    </row>
    <row r="12" spans="1:3" x14ac:dyDescent="0.3">
      <c r="A12" s="86" t="str">
        <f>HYPERLINK("#'T9 Application processing times'!A1", "T9 Application processing times")</f>
        <v>T9 Application processing times</v>
      </c>
      <c r="B12" t="s">
        <v>12</v>
      </c>
      <c r="C12" s="39" t="s">
        <v>410</v>
      </c>
    </row>
    <row r="13" spans="1:3" x14ac:dyDescent="0.3">
      <c r="A13" s="86" t="str">
        <f>HYPERLINK("#'T10 SRTI processing'!A1", "T10 SRTI processing")</f>
        <v>T10 SRTI processing</v>
      </c>
      <c r="B13" t="s">
        <v>13</v>
      </c>
      <c r="C13" s="39" t="s">
        <v>410</v>
      </c>
    </row>
    <row r="14" spans="1:3" x14ac:dyDescent="0.3">
      <c r="A14" s="86" t="str">
        <f>HYPERLINK("#'T11 Payments'!A1", "T11 Payments")</f>
        <v>T11 Payments</v>
      </c>
      <c r="B14" t="s">
        <v>14</v>
      </c>
      <c r="C14" s="82" t="s">
        <v>567</v>
      </c>
    </row>
    <row r="15" spans="1:3" x14ac:dyDescent="0.3">
      <c r="A15" s="86" t="str">
        <f>HYPERLINK("#'T12 Payments by LA'!A1", "T12 Payments by LA")</f>
        <v>T12 Payments by LA</v>
      </c>
      <c r="B15" t="s">
        <v>15</v>
      </c>
      <c r="C15" s="39" t="s">
        <v>567</v>
      </c>
    </row>
    <row r="16" spans="1:3" x14ac:dyDescent="0.3">
      <c r="A16" s="86" t="str">
        <f>HYPERLINK("#'T13 Number of clients paid'!A1", "T13 Number of clients paid")</f>
        <v>T13 Number of clients paid</v>
      </c>
      <c r="B16" t="s">
        <v>16</v>
      </c>
      <c r="C16" s="39" t="s">
        <v>567</v>
      </c>
    </row>
    <row r="17" spans="1:3" x14ac:dyDescent="0.3">
      <c r="A17" s="86" t="str">
        <f>HYPERLINK("#'T14 Caseload by award type'!A1", "T14 Caseload by award type")</f>
        <v>T14 Caseload by award type</v>
      </c>
      <c r="B17" t="s">
        <v>17</v>
      </c>
      <c r="C17" s="39" t="s">
        <v>567</v>
      </c>
    </row>
    <row r="18" spans="1:3" x14ac:dyDescent="0.3">
      <c r="A18" s="86" t="str">
        <f>HYPERLINK("#'T15 Caseload by DL award'!A1", "T15 Caseload by DL award")</f>
        <v>T15 Caseload by DL award</v>
      </c>
      <c r="B18" t="s">
        <v>18</v>
      </c>
      <c r="C18" s="39" t="s">
        <v>567</v>
      </c>
    </row>
    <row r="19" spans="1:3" x14ac:dyDescent="0.3">
      <c r="A19" s="86" t="str">
        <f>HYPERLINK("#'T16 Caseload by mob award'!A1", "T16 Caseload by mob award")</f>
        <v>T16 Caseload by mob award</v>
      </c>
      <c r="B19" t="s">
        <v>19</v>
      </c>
      <c r="C19" s="39" t="s">
        <v>567</v>
      </c>
    </row>
    <row r="20" spans="1:3" x14ac:dyDescent="0.3">
      <c r="A20" s="86" t="str">
        <f>HYPERLINK("#'T17 Caseload by award level'!A1", "T17 Caseload by award level")</f>
        <v>T17 Caseload by award level</v>
      </c>
      <c r="B20" t="s">
        <v>20</v>
      </c>
      <c r="C20" s="39" t="s">
        <v>567</v>
      </c>
    </row>
    <row r="21" spans="1:3" x14ac:dyDescent="0.3">
      <c r="A21" s="86" t="str">
        <f>HYPERLINK("#'T18 Caseload by age'!A1", "T18 Caseload by age")</f>
        <v>T18 Caseload by age</v>
      </c>
      <c r="B21" t="s">
        <v>21</v>
      </c>
      <c r="C21" s="82" t="s">
        <v>567</v>
      </c>
    </row>
    <row r="22" spans="1:3" x14ac:dyDescent="0.3">
      <c r="A22" s="86" t="str">
        <f>HYPERLINK("#'T19 Caseload by cond and award'!A1", "T19 Caseload by cond and award")</f>
        <v>T19 Caseload by cond and award</v>
      </c>
      <c r="B22" t="s">
        <v>22</v>
      </c>
      <c r="C22" s="39" t="s">
        <v>567</v>
      </c>
    </row>
    <row r="23" spans="1:3" x14ac:dyDescent="0.3">
      <c r="A23" s="86" t="str">
        <f>HYPERLINK("#'T20 Caseload by cond and care'!A1", "T20 Caseload by cond and care")</f>
        <v>T20 Caseload by cond and care</v>
      </c>
      <c r="B23" t="s">
        <v>23</v>
      </c>
      <c r="C23" s="39" t="s">
        <v>567</v>
      </c>
    </row>
    <row r="24" spans="1:3" x14ac:dyDescent="0.3">
      <c r="A24" s="86" t="str">
        <f>HYPERLINK("#'T21 Caseload by cond and mob'!A1", "T21 Caseload by cond and mob")</f>
        <v>T21 Caseload by cond and mob</v>
      </c>
      <c r="B24" t="s">
        <v>24</v>
      </c>
      <c r="C24" s="39" t="s">
        <v>567</v>
      </c>
    </row>
    <row r="25" spans="1:3" x14ac:dyDescent="0.3">
      <c r="A25" s="86" t="str">
        <f>HYPERLINK("#'T22 Caseload by SRTI indicator'!A1", "T22 Caseload by SRTI indicator")</f>
        <v>T22 Caseload by SRTI indicator</v>
      </c>
      <c r="B25" t="s">
        <v>25</v>
      </c>
      <c r="C25" s="39" t="s">
        <v>567</v>
      </c>
    </row>
    <row r="26" spans="1:3" x14ac:dyDescent="0.3">
      <c r="A26" s="86" t="str">
        <f>HYPERLINK("#'T23 Caseload by duration'!A1", "T23 Caseload by duration")</f>
        <v>T23 Caseload by duration</v>
      </c>
      <c r="B26" t="s">
        <v>26</v>
      </c>
      <c r="C26" s="39" t="s">
        <v>567</v>
      </c>
    </row>
    <row r="27" spans="1:3" x14ac:dyDescent="0.3">
      <c r="A27" s="86" t="str">
        <f>HYPERLINK("#'T24 Caseload by LA'!A1", "T24 Caseload by LA")</f>
        <v>T24 Caseload by LA</v>
      </c>
      <c r="B27" t="s">
        <v>27</v>
      </c>
      <c r="C27" s="39" t="s">
        <v>567</v>
      </c>
    </row>
    <row r="28" spans="1:3" x14ac:dyDescent="0.3">
      <c r="A28" s="86" t="str">
        <f>HYPERLINK("#'T25 Redeterminations'!A1", "T25 Redeterminations")</f>
        <v>T25 Redeterminations</v>
      </c>
      <c r="B28" t="s">
        <v>28</v>
      </c>
      <c r="C28" s="39" t="s">
        <v>567</v>
      </c>
    </row>
    <row r="29" spans="1:3" x14ac:dyDescent="0.3">
      <c r="A29" s="86" t="str">
        <f>HYPERLINK("#'T26 Appeals'!A1", "T26 Appeals")</f>
        <v>T26 Appeals</v>
      </c>
      <c r="B29" t="s">
        <v>29</v>
      </c>
      <c r="C29" s="39" t="s">
        <v>567</v>
      </c>
    </row>
    <row r="30" spans="1:3" x14ac:dyDescent="0.3">
      <c r="A30" s="86" t="str">
        <f>HYPERLINK("#'T27 Reviews'!A1", "T27 Reviews")</f>
        <v>T27 Reviews</v>
      </c>
      <c r="B30" t="s">
        <v>30</v>
      </c>
      <c r="C30" s="39" t="s">
        <v>567</v>
      </c>
    </row>
    <row r="31" spans="1:3" x14ac:dyDescent="0.3">
      <c r="A31" s="86" t="str">
        <f>HYPERLINK("#'T28 New applicant reviews'!A1", "T28 New applicant reviews")</f>
        <v>T28 New applicant reviews</v>
      </c>
      <c r="B31" t="s">
        <v>31</v>
      </c>
      <c r="C31" s="82" t="s">
        <v>410</v>
      </c>
    </row>
    <row r="32" spans="1:3" x14ac:dyDescent="0.3">
      <c r="A32" s="87" t="str">
        <f>HYPERLINK("#'T29 Case transfer reviews'!A1", "T29 Case transfer reviews")</f>
        <v>T29 Case transfer reviews</v>
      </c>
      <c r="B32" t="s">
        <v>32</v>
      </c>
      <c r="C32" s="88" t="s">
        <v>411</v>
      </c>
    </row>
  </sheetData>
  <pageMargins left="0.7" right="0.7" top="0.75" bottom="0.75" header="0.3" footer="0.3"/>
  <pageSetup paperSize="9" orientation="portrait" horizontalDpi="300" verticalDpi="300"/>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46"/>
  <sheetViews>
    <sheetView showGridLines="0" workbookViewId="0"/>
  </sheetViews>
  <sheetFormatPr defaultColWidth="10.69921875" defaultRowHeight="15.6" x14ac:dyDescent="0.3"/>
  <cols>
    <col min="1" max="10" width="20.69921875" customWidth="1"/>
  </cols>
  <sheetData>
    <row r="1" spans="1:10" ht="19.8" x14ac:dyDescent="0.4">
      <c r="A1" s="2" t="s">
        <v>326</v>
      </c>
    </row>
    <row r="2" spans="1:10" x14ac:dyDescent="0.3">
      <c r="A2" t="s">
        <v>202</v>
      </c>
    </row>
    <row r="3" spans="1:10" x14ac:dyDescent="0.3">
      <c r="A3" t="s">
        <v>203</v>
      </c>
    </row>
    <row r="4" spans="1:10" x14ac:dyDescent="0.3">
      <c r="A4" t="s">
        <v>327</v>
      </c>
    </row>
    <row r="5" spans="1:10" x14ac:dyDescent="0.3">
      <c r="A5" t="s">
        <v>205</v>
      </c>
    </row>
    <row r="6" spans="1:10" s="91" customFormat="1" ht="46.8" x14ac:dyDescent="0.3">
      <c r="A6" s="90" t="s">
        <v>328</v>
      </c>
      <c r="B6" s="90" t="s">
        <v>316</v>
      </c>
      <c r="C6" s="90" t="s">
        <v>317</v>
      </c>
      <c r="D6" s="90" t="s">
        <v>211</v>
      </c>
      <c r="E6" s="90" t="s">
        <v>212</v>
      </c>
      <c r="F6" s="90" t="s">
        <v>213</v>
      </c>
      <c r="G6" s="93" t="s">
        <v>214</v>
      </c>
      <c r="H6" s="90" t="s">
        <v>215</v>
      </c>
      <c r="I6" s="90" t="s">
        <v>216</v>
      </c>
      <c r="J6" s="90" t="s">
        <v>217</v>
      </c>
    </row>
    <row r="7" spans="1:10" x14ac:dyDescent="0.3">
      <c r="A7" s="18" t="s">
        <v>218</v>
      </c>
      <c r="B7" s="19">
        <v>368560</v>
      </c>
      <c r="C7" s="20">
        <v>1</v>
      </c>
      <c r="D7" s="19">
        <v>340075</v>
      </c>
      <c r="E7" s="19">
        <v>157305</v>
      </c>
      <c r="F7" s="19">
        <v>170080</v>
      </c>
      <c r="G7" s="19">
        <v>12685</v>
      </c>
      <c r="H7" s="20">
        <v>0.46</v>
      </c>
      <c r="I7" s="20">
        <v>0.5</v>
      </c>
      <c r="J7" s="20">
        <v>0.04</v>
      </c>
    </row>
    <row r="8" spans="1:10" x14ac:dyDescent="0.3">
      <c r="A8" s="11" t="s">
        <v>329</v>
      </c>
      <c r="B8" s="15">
        <v>11495</v>
      </c>
      <c r="C8" s="17">
        <v>0.03</v>
      </c>
      <c r="D8" s="15">
        <v>10575</v>
      </c>
      <c r="E8" s="15">
        <v>4400</v>
      </c>
      <c r="F8" s="15">
        <v>5765</v>
      </c>
      <c r="G8" s="15">
        <v>415</v>
      </c>
      <c r="H8" s="17">
        <v>0.42</v>
      </c>
      <c r="I8" s="17">
        <v>0.54</v>
      </c>
      <c r="J8" s="17">
        <v>0.04</v>
      </c>
    </row>
    <row r="9" spans="1:10" x14ac:dyDescent="0.3">
      <c r="A9" s="11" t="s">
        <v>330</v>
      </c>
      <c r="B9" s="15">
        <v>11120</v>
      </c>
      <c r="C9" s="17">
        <v>0.03</v>
      </c>
      <c r="D9" s="15">
        <v>10210</v>
      </c>
      <c r="E9" s="15">
        <v>4740</v>
      </c>
      <c r="F9" s="15">
        <v>5100</v>
      </c>
      <c r="G9" s="15">
        <v>370</v>
      </c>
      <c r="H9" s="17">
        <v>0.46</v>
      </c>
      <c r="I9" s="17">
        <v>0.5</v>
      </c>
      <c r="J9" s="17">
        <v>0.04</v>
      </c>
    </row>
    <row r="10" spans="1:10" x14ac:dyDescent="0.3">
      <c r="A10" s="11" t="s">
        <v>331</v>
      </c>
      <c r="B10" s="15">
        <v>7640</v>
      </c>
      <c r="C10" s="17">
        <v>0.02</v>
      </c>
      <c r="D10" s="15">
        <v>7110</v>
      </c>
      <c r="E10" s="15">
        <v>3350</v>
      </c>
      <c r="F10" s="15">
        <v>3495</v>
      </c>
      <c r="G10" s="15">
        <v>260</v>
      </c>
      <c r="H10" s="17">
        <v>0.47</v>
      </c>
      <c r="I10" s="17">
        <v>0.49</v>
      </c>
      <c r="J10" s="17">
        <v>0.04</v>
      </c>
    </row>
    <row r="11" spans="1:10" x14ac:dyDescent="0.3">
      <c r="A11" s="11" t="s">
        <v>332</v>
      </c>
      <c r="B11" s="15">
        <v>4525</v>
      </c>
      <c r="C11" s="17">
        <v>0.01</v>
      </c>
      <c r="D11" s="15">
        <v>4175</v>
      </c>
      <c r="E11" s="15">
        <v>2055</v>
      </c>
      <c r="F11" s="15">
        <v>1935</v>
      </c>
      <c r="G11" s="15">
        <v>185</v>
      </c>
      <c r="H11" s="17">
        <v>0.49</v>
      </c>
      <c r="I11" s="17">
        <v>0.46</v>
      </c>
      <c r="J11" s="17">
        <v>0.04</v>
      </c>
    </row>
    <row r="12" spans="1:10" x14ac:dyDescent="0.3">
      <c r="A12" s="11" t="s">
        <v>333</v>
      </c>
      <c r="B12" s="15">
        <v>4055</v>
      </c>
      <c r="C12" s="17">
        <v>0.01</v>
      </c>
      <c r="D12" s="15">
        <v>3755</v>
      </c>
      <c r="E12" s="15">
        <v>1725</v>
      </c>
      <c r="F12" s="15">
        <v>1910</v>
      </c>
      <c r="G12" s="15">
        <v>120</v>
      </c>
      <c r="H12" s="17">
        <v>0.46</v>
      </c>
      <c r="I12" s="17">
        <v>0.51</v>
      </c>
      <c r="J12" s="17">
        <v>0.03</v>
      </c>
    </row>
    <row r="13" spans="1:10" x14ac:dyDescent="0.3">
      <c r="A13" s="11" t="s">
        <v>334</v>
      </c>
      <c r="B13" s="15">
        <v>8810</v>
      </c>
      <c r="C13" s="17">
        <v>0.02</v>
      </c>
      <c r="D13" s="15">
        <v>8115</v>
      </c>
      <c r="E13" s="15">
        <v>3840</v>
      </c>
      <c r="F13" s="15">
        <v>3970</v>
      </c>
      <c r="G13" s="15">
        <v>300</v>
      </c>
      <c r="H13" s="17">
        <v>0.47</v>
      </c>
      <c r="I13" s="17">
        <v>0.49</v>
      </c>
      <c r="J13" s="17">
        <v>0.04</v>
      </c>
    </row>
    <row r="14" spans="1:10" x14ac:dyDescent="0.3">
      <c r="A14" s="11" t="s">
        <v>335</v>
      </c>
      <c r="B14" s="15">
        <v>14690</v>
      </c>
      <c r="C14" s="17">
        <v>0.04</v>
      </c>
      <c r="D14" s="15">
        <v>13660</v>
      </c>
      <c r="E14" s="15">
        <v>6395</v>
      </c>
      <c r="F14" s="15">
        <v>6760</v>
      </c>
      <c r="G14" s="15">
        <v>505</v>
      </c>
      <c r="H14" s="17">
        <v>0.47</v>
      </c>
      <c r="I14" s="17">
        <v>0.5</v>
      </c>
      <c r="J14" s="17">
        <v>0.04</v>
      </c>
    </row>
    <row r="15" spans="1:10" x14ac:dyDescent="0.3">
      <c r="A15" s="11" t="s">
        <v>336</v>
      </c>
      <c r="B15" s="15">
        <v>9695</v>
      </c>
      <c r="C15" s="17">
        <v>0.03</v>
      </c>
      <c r="D15" s="15">
        <v>9045</v>
      </c>
      <c r="E15" s="15">
        <v>4300</v>
      </c>
      <c r="F15" s="15">
        <v>4420</v>
      </c>
      <c r="G15" s="15">
        <v>320</v>
      </c>
      <c r="H15" s="17">
        <v>0.48</v>
      </c>
      <c r="I15" s="17">
        <v>0.49</v>
      </c>
      <c r="J15" s="17">
        <v>0.04</v>
      </c>
    </row>
    <row r="16" spans="1:10" x14ac:dyDescent="0.3">
      <c r="A16" s="11" t="s">
        <v>337</v>
      </c>
      <c r="B16" s="15">
        <v>5000</v>
      </c>
      <c r="C16" s="17">
        <v>0.01</v>
      </c>
      <c r="D16" s="15">
        <v>4605</v>
      </c>
      <c r="E16" s="15">
        <v>2275</v>
      </c>
      <c r="F16" s="15">
        <v>2155</v>
      </c>
      <c r="G16" s="15">
        <v>175</v>
      </c>
      <c r="H16" s="17">
        <v>0.49</v>
      </c>
      <c r="I16" s="17">
        <v>0.47</v>
      </c>
      <c r="J16" s="17">
        <v>0.04</v>
      </c>
    </row>
    <row r="17" spans="1:10" x14ac:dyDescent="0.3">
      <c r="A17" s="11" t="s">
        <v>338</v>
      </c>
      <c r="B17" s="15">
        <v>6510</v>
      </c>
      <c r="C17" s="17">
        <v>0.02</v>
      </c>
      <c r="D17" s="15">
        <v>5985</v>
      </c>
      <c r="E17" s="15">
        <v>2725</v>
      </c>
      <c r="F17" s="15">
        <v>3050</v>
      </c>
      <c r="G17" s="15">
        <v>205</v>
      </c>
      <c r="H17" s="17">
        <v>0.46</v>
      </c>
      <c r="I17" s="17">
        <v>0.51</v>
      </c>
      <c r="J17" s="17">
        <v>0.03</v>
      </c>
    </row>
    <row r="18" spans="1:10" x14ac:dyDescent="0.3">
      <c r="A18" s="11" t="s">
        <v>339</v>
      </c>
      <c r="B18" s="15">
        <v>4170</v>
      </c>
      <c r="C18" s="17">
        <v>0.01</v>
      </c>
      <c r="D18" s="15">
        <v>3820</v>
      </c>
      <c r="E18" s="15">
        <v>1870</v>
      </c>
      <c r="F18" s="15">
        <v>1830</v>
      </c>
      <c r="G18" s="15">
        <v>125</v>
      </c>
      <c r="H18" s="17">
        <v>0.49</v>
      </c>
      <c r="I18" s="17">
        <v>0.48</v>
      </c>
      <c r="J18" s="17">
        <v>0.03</v>
      </c>
    </row>
    <row r="19" spans="1:10" x14ac:dyDescent="0.3">
      <c r="A19" s="11" t="s">
        <v>340</v>
      </c>
      <c r="B19" s="15">
        <v>23465</v>
      </c>
      <c r="C19" s="17">
        <v>0.06</v>
      </c>
      <c r="D19" s="15">
        <v>21340</v>
      </c>
      <c r="E19" s="15">
        <v>9575</v>
      </c>
      <c r="F19" s="15">
        <v>11025</v>
      </c>
      <c r="G19" s="15">
        <v>740</v>
      </c>
      <c r="H19" s="17">
        <v>0.45</v>
      </c>
      <c r="I19" s="17">
        <v>0.52</v>
      </c>
      <c r="J19" s="17">
        <v>0.03</v>
      </c>
    </row>
    <row r="20" spans="1:10" x14ac:dyDescent="0.3">
      <c r="A20" s="11" t="s">
        <v>341</v>
      </c>
      <c r="B20" s="15">
        <v>11350</v>
      </c>
      <c r="C20" s="17">
        <v>0.03</v>
      </c>
      <c r="D20" s="15">
        <v>10475</v>
      </c>
      <c r="E20" s="15">
        <v>4765</v>
      </c>
      <c r="F20" s="15">
        <v>5365</v>
      </c>
      <c r="G20" s="15">
        <v>345</v>
      </c>
      <c r="H20" s="17">
        <v>0.46</v>
      </c>
      <c r="I20" s="17">
        <v>0.51</v>
      </c>
      <c r="J20" s="17">
        <v>0.03</v>
      </c>
    </row>
    <row r="21" spans="1:10" x14ac:dyDescent="0.3">
      <c r="A21" s="11" t="s">
        <v>342</v>
      </c>
      <c r="B21" s="15">
        <v>28970</v>
      </c>
      <c r="C21" s="17">
        <v>0.08</v>
      </c>
      <c r="D21" s="15">
        <v>26805</v>
      </c>
      <c r="E21" s="15">
        <v>11820</v>
      </c>
      <c r="F21" s="15">
        <v>13995</v>
      </c>
      <c r="G21" s="15">
        <v>990</v>
      </c>
      <c r="H21" s="17">
        <v>0.44</v>
      </c>
      <c r="I21" s="17">
        <v>0.52</v>
      </c>
      <c r="J21" s="17">
        <v>0.04</v>
      </c>
    </row>
    <row r="22" spans="1:10" x14ac:dyDescent="0.3">
      <c r="A22" s="11" t="s">
        <v>343</v>
      </c>
      <c r="B22" s="15">
        <v>51725</v>
      </c>
      <c r="C22" s="17">
        <v>0.14000000000000001</v>
      </c>
      <c r="D22" s="15">
        <v>47330</v>
      </c>
      <c r="E22" s="15">
        <v>22125</v>
      </c>
      <c r="F22" s="15">
        <v>23585</v>
      </c>
      <c r="G22" s="15">
        <v>1625</v>
      </c>
      <c r="H22" s="17">
        <v>0.47</v>
      </c>
      <c r="I22" s="17">
        <v>0.5</v>
      </c>
      <c r="J22" s="17">
        <v>0.03</v>
      </c>
    </row>
    <row r="23" spans="1:10" x14ac:dyDescent="0.3">
      <c r="A23" s="11" t="s">
        <v>344</v>
      </c>
      <c r="B23" s="15">
        <v>11560</v>
      </c>
      <c r="C23" s="17">
        <v>0.03</v>
      </c>
      <c r="D23" s="15">
        <v>10700</v>
      </c>
      <c r="E23" s="15">
        <v>5085</v>
      </c>
      <c r="F23" s="15">
        <v>5240</v>
      </c>
      <c r="G23" s="15">
        <v>380</v>
      </c>
      <c r="H23" s="17">
        <v>0.48</v>
      </c>
      <c r="I23" s="17">
        <v>0.49</v>
      </c>
      <c r="J23" s="17">
        <v>0.04</v>
      </c>
    </row>
    <row r="24" spans="1:10" x14ac:dyDescent="0.3">
      <c r="A24" s="11" t="s">
        <v>345</v>
      </c>
      <c r="B24" s="15">
        <v>6420</v>
      </c>
      <c r="C24" s="17">
        <v>0.02</v>
      </c>
      <c r="D24" s="15">
        <v>5935</v>
      </c>
      <c r="E24" s="15">
        <v>2825</v>
      </c>
      <c r="F24" s="15">
        <v>2920</v>
      </c>
      <c r="G24" s="15">
        <v>190</v>
      </c>
      <c r="H24" s="17">
        <v>0.48</v>
      </c>
      <c r="I24" s="17">
        <v>0.49</v>
      </c>
      <c r="J24" s="17">
        <v>0.03</v>
      </c>
    </row>
    <row r="25" spans="1:10" x14ac:dyDescent="0.3">
      <c r="A25" s="11" t="s">
        <v>346</v>
      </c>
      <c r="B25" s="15">
        <v>6480</v>
      </c>
      <c r="C25" s="17">
        <v>0.02</v>
      </c>
      <c r="D25" s="15">
        <v>5950</v>
      </c>
      <c r="E25" s="15">
        <v>2670</v>
      </c>
      <c r="F25" s="15">
        <v>3100</v>
      </c>
      <c r="G25" s="15">
        <v>180</v>
      </c>
      <c r="H25" s="17">
        <v>0.45</v>
      </c>
      <c r="I25" s="17">
        <v>0.52</v>
      </c>
      <c r="J25" s="17">
        <v>0.03</v>
      </c>
    </row>
    <row r="26" spans="1:10" x14ac:dyDescent="0.3">
      <c r="A26" s="11" t="s">
        <v>347</v>
      </c>
      <c r="B26" s="15">
        <v>5285</v>
      </c>
      <c r="C26" s="17">
        <v>0.01</v>
      </c>
      <c r="D26" s="15">
        <v>4895</v>
      </c>
      <c r="E26" s="15">
        <v>2205</v>
      </c>
      <c r="F26" s="15">
        <v>2485</v>
      </c>
      <c r="G26" s="15">
        <v>210</v>
      </c>
      <c r="H26" s="17">
        <v>0.45</v>
      </c>
      <c r="I26" s="17">
        <v>0.51</v>
      </c>
      <c r="J26" s="17">
        <v>0.04</v>
      </c>
    </row>
    <row r="27" spans="1:10" x14ac:dyDescent="0.3">
      <c r="A27" s="11" t="s">
        <v>348</v>
      </c>
      <c r="B27" s="15">
        <v>1355</v>
      </c>
      <c r="C27" s="17">
        <v>0</v>
      </c>
      <c r="D27" s="15">
        <v>1275</v>
      </c>
      <c r="E27" s="15">
        <v>665</v>
      </c>
      <c r="F27" s="15">
        <v>570</v>
      </c>
      <c r="G27" s="15">
        <v>45</v>
      </c>
      <c r="H27" s="17">
        <v>0.52</v>
      </c>
      <c r="I27" s="17">
        <v>0.44</v>
      </c>
      <c r="J27" s="17">
        <v>0.03</v>
      </c>
    </row>
    <row r="28" spans="1:10" x14ac:dyDescent="0.3">
      <c r="A28" s="11" t="s">
        <v>349</v>
      </c>
      <c r="B28" s="15">
        <v>11465</v>
      </c>
      <c r="C28" s="17">
        <v>0.03</v>
      </c>
      <c r="D28" s="15">
        <v>10635</v>
      </c>
      <c r="E28" s="15">
        <v>4895</v>
      </c>
      <c r="F28" s="15">
        <v>5350</v>
      </c>
      <c r="G28" s="15">
        <v>385</v>
      </c>
      <c r="H28" s="17">
        <v>0.46</v>
      </c>
      <c r="I28" s="17">
        <v>0.5</v>
      </c>
      <c r="J28" s="17">
        <v>0.04</v>
      </c>
    </row>
    <row r="29" spans="1:10" x14ac:dyDescent="0.3">
      <c r="A29" s="11" t="s">
        <v>350</v>
      </c>
      <c r="B29" s="15">
        <v>31190</v>
      </c>
      <c r="C29" s="17">
        <v>0.08</v>
      </c>
      <c r="D29" s="15">
        <v>28930</v>
      </c>
      <c r="E29" s="15">
        <v>13615</v>
      </c>
      <c r="F29" s="15">
        <v>14330</v>
      </c>
      <c r="G29" s="15">
        <v>985</v>
      </c>
      <c r="H29" s="17">
        <v>0.47</v>
      </c>
      <c r="I29" s="17">
        <v>0.5</v>
      </c>
      <c r="J29" s="17">
        <v>0.03</v>
      </c>
    </row>
    <row r="30" spans="1:10" x14ac:dyDescent="0.3">
      <c r="A30" s="11" t="s">
        <v>351</v>
      </c>
      <c r="B30" s="15">
        <v>810</v>
      </c>
      <c r="C30" s="17">
        <v>0</v>
      </c>
      <c r="D30" s="15">
        <v>755</v>
      </c>
      <c r="E30" s="15">
        <v>385</v>
      </c>
      <c r="F30" s="15">
        <v>345</v>
      </c>
      <c r="G30" s="15">
        <v>30</v>
      </c>
      <c r="H30" s="17">
        <v>0.51</v>
      </c>
      <c r="I30" s="17">
        <v>0.45</v>
      </c>
      <c r="J30" s="17">
        <v>0.04</v>
      </c>
    </row>
    <row r="31" spans="1:10" x14ac:dyDescent="0.3">
      <c r="A31" s="11" t="s">
        <v>352</v>
      </c>
      <c r="B31" s="15">
        <v>9265</v>
      </c>
      <c r="C31" s="17">
        <v>0.03</v>
      </c>
      <c r="D31" s="15">
        <v>8690</v>
      </c>
      <c r="E31" s="15">
        <v>4025</v>
      </c>
      <c r="F31" s="15">
        <v>4340</v>
      </c>
      <c r="G31" s="15">
        <v>325</v>
      </c>
      <c r="H31" s="17">
        <v>0.46</v>
      </c>
      <c r="I31" s="17">
        <v>0.5</v>
      </c>
      <c r="J31" s="17">
        <v>0.04</v>
      </c>
    </row>
    <row r="32" spans="1:10" x14ac:dyDescent="0.3">
      <c r="A32" s="11" t="s">
        <v>353</v>
      </c>
      <c r="B32" s="15">
        <v>13260</v>
      </c>
      <c r="C32" s="17">
        <v>0.04</v>
      </c>
      <c r="D32" s="15">
        <v>12165</v>
      </c>
      <c r="E32" s="15">
        <v>5745</v>
      </c>
      <c r="F32" s="15">
        <v>5990</v>
      </c>
      <c r="G32" s="15">
        <v>430</v>
      </c>
      <c r="H32" s="17">
        <v>0.47</v>
      </c>
      <c r="I32" s="17">
        <v>0.49</v>
      </c>
      <c r="J32" s="17">
        <v>0.04</v>
      </c>
    </row>
    <row r="33" spans="1:10" x14ac:dyDescent="0.3">
      <c r="A33" s="11" t="s">
        <v>354</v>
      </c>
      <c r="B33" s="15">
        <v>5770</v>
      </c>
      <c r="C33" s="17">
        <v>0.02</v>
      </c>
      <c r="D33" s="15">
        <v>5305</v>
      </c>
      <c r="E33" s="15">
        <v>2485</v>
      </c>
      <c r="F33" s="15">
        <v>2610</v>
      </c>
      <c r="G33" s="15">
        <v>210</v>
      </c>
      <c r="H33" s="17">
        <v>0.47</v>
      </c>
      <c r="I33" s="17">
        <v>0.49</v>
      </c>
      <c r="J33" s="17">
        <v>0.04</v>
      </c>
    </row>
    <row r="34" spans="1:10" x14ac:dyDescent="0.3">
      <c r="A34" s="11" t="s">
        <v>355</v>
      </c>
      <c r="B34" s="15">
        <v>915</v>
      </c>
      <c r="C34" s="17">
        <v>0</v>
      </c>
      <c r="D34" s="15">
        <v>835</v>
      </c>
      <c r="E34" s="15">
        <v>395</v>
      </c>
      <c r="F34" s="15">
        <v>405</v>
      </c>
      <c r="G34" s="15">
        <v>30</v>
      </c>
      <c r="H34" s="17">
        <v>0.47</v>
      </c>
      <c r="I34" s="17">
        <v>0.49</v>
      </c>
      <c r="J34" s="17">
        <v>0.04</v>
      </c>
    </row>
    <row r="35" spans="1:10" x14ac:dyDescent="0.3">
      <c r="A35" s="11" t="s">
        <v>356</v>
      </c>
      <c r="B35" s="15">
        <v>7635</v>
      </c>
      <c r="C35" s="17">
        <v>0.02</v>
      </c>
      <c r="D35" s="15">
        <v>7100</v>
      </c>
      <c r="E35" s="15">
        <v>3405</v>
      </c>
      <c r="F35" s="15">
        <v>3465</v>
      </c>
      <c r="G35" s="15">
        <v>230</v>
      </c>
      <c r="H35" s="17">
        <v>0.48</v>
      </c>
      <c r="I35" s="17">
        <v>0.49</v>
      </c>
      <c r="J35" s="17">
        <v>0.03</v>
      </c>
    </row>
    <row r="36" spans="1:10" x14ac:dyDescent="0.3">
      <c r="A36" s="11" t="s">
        <v>357</v>
      </c>
      <c r="B36" s="15">
        <v>25310</v>
      </c>
      <c r="C36" s="17">
        <v>7.0000000000000007E-2</v>
      </c>
      <c r="D36" s="15">
        <v>23465</v>
      </c>
      <c r="E36" s="15">
        <v>11090</v>
      </c>
      <c r="F36" s="15">
        <v>11530</v>
      </c>
      <c r="G36" s="15">
        <v>850</v>
      </c>
      <c r="H36" s="17">
        <v>0.47</v>
      </c>
      <c r="I36" s="17">
        <v>0.49</v>
      </c>
      <c r="J36" s="17">
        <v>0.04</v>
      </c>
    </row>
    <row r="37" spans="1:10" x14ac:dyDescent="0.3">
      <c r="A37" s="11" t="s">
        <v>358</v>
      </c>
      <c r="B37" s="15">
        <v>4580</v>
      </c>
      <c r="C37" s="17">
        <v>0.01</v>
      </c>
      <c r="D37" s="15">
        <v>4220</v>
      </c>
      <c r="E37" s="15">
        <v>2040</v>
      </c>
      <c r="F37" s="15">
        <v>2035</v>
      </c>
      <c r="G37" s="15">
        <v>145</v>
      </c>
      <c r="H37" s="17">
        <v>0.48</v>
      </c>
      <c r="I37" s="17">
        <v>0.48</v>
      </c>
      <c r="J37" s="17">
        <v>0.03</v>
      </c>
    </row>
    <row r="38" spans="1:10" x14ac:dyDescent="0.3">
      <c r="A38" s="11" t="s">
        <v>359</v>
      </c>
      <c r="B38" s="15">
        <v>7885</v>
      </c>
      <c r="C38" s="17">
        <v>0.02</v>
      </c>
      <c r="D38" s="15">
        <v>7220</v>
      </c>
      <c r="E38" s="15">
        <v>3465</v>
      </c>
      <c r="F38" s="15">
        <v>3530</v>
      </c>
      <c r="G38" s="15">
        <v>225</v>
      </c>
      <c r="H38" s="17">
        <v>0.48</v>
      </c>
      <c r="I38" s="17">
        <v>0.49</v>
      </c>
      <c r="J38" s="17">
        <v>0.03</v>
      </c>
    </row>
    <row r="39" spans="1:10" x14ac:dyDescent="0.3">
      <c r="A39" s="11" t="s">
        <v>360</v>
      </c>
      <c r="B39" s="15">
        <v>13535</v>
      </c>
      <c r="C39" s="17">
        <v>0.04</v>
      </c>
      <c r="D39" s="15">
        <v>12480</v>
      </c>
      <c r="E39" s="15">
        <v>5690</v>
      </c>
      <c r="F39" s="15">
        <v>6410</v>
      </c>
      <c r="G39" s="15">
        <v>380</v>
      </c>
      <c r="H39" s="17">
        <v>0.46</v>
      </c>
      <c r="I39" s="17">
        <v>0.51</v>
      </c>
      <c r="J39" s="17">
        <v>0.03</v>
      </c>
    </row>
    <row r="40" spans="1:10" x14ac:dyDescent="0.3">
      <c r="A40" s="11" t="s">
        <v>361</v>
      </c>
      <c r="B40" s="15">
        <v>2610</v>
      </c>
      <c r="C40" s="17">
        <v>0.01</v>
      </c>
      <c r="D40" s="15">
        <v>2515</v>
      </c>
      <c r="E40" s="15">
        <v>665</v>
      </c>
      <c r="F40" s="15">
        <v>1070</v>
      </c>
      <c r="G40" s="15">
        <v>780</v>
      </c>
      <c r="H40" s="17">
        <v>0.26</v>
      </c>
      <c r="I40" s="17">
        <v>0.42</v>
      </c>
      <c r="J40" s="17">
        <v>0.31</v>
      </c>
    </row>
    <row r="41" spans="1:10" x14ac:dyDescent="0.3">
      <c r="A41" t="s">
        <v>38</v>
      </c>
      <c r="B41" t="s">
        <v>39</v>
      </c>
    </row>
    <row r="42" spans="1:10" x14ac:dyDescent="0.3">
      <c r="A42" t="s">
        <v>40</v>
      </c>
      <c r="B42" t="s">
        <v>41</v>
      </c>
    </row>
    <row r="43" spans="1:10" x14ac:dyDescent="0.3">
      <c r="A43" t="s">
        <v>50</v>
      </c>
      <c r="B43" t="s">
        <v>51</v>
      </c>
    </row>
    <row r="44" spans="1:10" x14ac:dyDescent="0.3">
      <c r="A44" t="s">
        <v>56</v>
      </c>
      <c r="B44" t="s">
        <v>57</v>
      </c>
    </row>
    <row r="45" spans="1:10" x14ac:dyDescent="0.3">
      <c r="A45" t="s">
        <v>58</v>
      </c>
      <c r="B45" t="s">
        <v>59</v>
      </c>
    </row>
    <row r="46" spans="1:10" x14ac:dyDescent="0.3">
      <c r="A46" t="s">
        <v>77</v>
      </c>
      <c r="B46" t="s">
        <v>78</v>
      </c>
    </row>
  </sheetData>
  <conditionalFormatting sqref="C7:C40">
    <cfRule type="dataBar" priority="2">
      <dataBar>
        <cfvo type="num" val="0"/>
        <cfvo type="num" val="1"/>
        <color theme="7" tint="0.39997558519241921"/>
      </dataBar>
      <extLst>
        <ext xmlns:x14="http://schemas.microsoft.com/office/spreadsheetml/2009/9/main" uri="{B025F937-C7B1-47D3-B67F-A62EFF666E3E}">
          <x14:id>{9A5940E1-4254-4661-854A-FF151752A03D}</x14:id>
        </ext>
      </extLst>
    </cfRule>
  </conditionalFormatting>
  <conditionalFormatting sqref="H7:J40">
    <cfRule type="dataBar" priority="1">
      <dataBar>
        <cfvo type="num" val="0"/>
        <cfvo type="num" val="1"/>
        <color theme="7" tint="0.39997558519241921"/>
      </dataBar>
      <extLst>
        <ext xmlns:x14="http://schemas.microsoft.com/office/spreadsheetml/2009/9/main" uri="{B025F937-C7B1-47D3-B67F-A62EFF666E3E}">
          <x14:id>{3398FCAC-B7F3-4134-82D1-7479C337BF02}</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9A5940E1-4254-4661-854A-FF151752A03D}">
            <x14:dataBar minLength="0" maxLength="100" gradient="0">
              <x14:cfvo type="num">
                <xm:f>0</xm:f>
              </x14:cfvo>
              <x14:cfvo type="num">
                <xm:f>1</xm:f>
              </x14:cfvo>
              <x14:negativeFillColor rgb="FFFF0000"/>
              <x14:axisColor rgb="FF000000"/>
            </x14:dataBar>
          </x14:cfRule>
          <xm:sqref>C7:C40</xm:sqref>
        </x14:conditionalFormatting>
        <x14:conditionalFormatting xmlns:xm="http://schemas.microsoft.com/office/excel/2006/main">
          <x14:cfRule type="dataBar" id="{3398FCAC-B7F3-4134-82D1-7479C337BF02}">
            <x14:dataBar minLength="0" maxLength="100" gradient="0">
              <x14:cfvo type="num">
                <xm:f>0</xm:f>
              </x14:cfvo>
              <x14:cfvo type="num">
                <xm:f>1</xm:f>
              </x14:cfvo>
              <x14:negativeFillColor rgb="FFFF0000"/>
              <x14:axisColor rgb="FF000000"/>
            </x14:dataBar>
          </x14:cfRule>
          <xm:sqref>H7:J40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17"/>
  <sheetViews>
    <sheetView showGridLines="0" workbookViewId="0"/>
  </sheetViews>
  <sheetFormatPr defaultColWidth="10.69921875" defaultRowHeight="15.6" x14ac:dyDescent="0.3"/>
  <cols>
    <col min="1" max="1" width="37.59765625" customWidth="1"/>
    <col min="2" max="11" width="20.69921875" customWidth="1"/>
  </cols>
  <sheetData>
    <row r="1" spans="1:11" ht="19.8" x14ac:dyDescent="0.4">
      <c r="A1" s="2" t="s">
        <v>362</v>
      </c>
    </row>
    <row r="2" spans="1:11" x14ac:dyDescent="0.3">
      <c r="A2" t="s">
        <v>363</v>
      </c>
    </row>
    <row r="3" spans="1:11" x14ac:dyDescent="0.3">
      <c r="A3" t="s">
        <v>364</v>
      </c>
    </row>
    <row r="4" spans="1:11" x14ac:dyDescent="0.3">
      <c r="A4" t="s">
        <v>365</v>
      </c>
    </row>
    <row r="5" spans="1:11" x14ac:dyDescent="0.3">
      <c r="A5" t="s">
        <v>205</v>
      </c>
    </row>
    <row r="6" spans="1:11" x14ac:dyDescent="0.3">
      <c r="A6" s="9" t="s">
        <v>378</v>
      </c>
    </row>
    <row r="7" spans="1:11" s="91" customFormat="1" ht="62.4" x14ac:dyDescent="0.3">
      <c r="A7" s="90" t="s">
        <v>366</v>
      </c>
      <c r="B7" s="90" t="s">
        <v>367</v>
      </c>
      <c r="C7" s="90" t="s">
        <v>368</v>
      </c>
      <c r="D7" s="93" t="s">
        <v>369</v>
      </c>
      <c r="E7" s="90" t="s">
        <v>370</v>
      </c>
      <c r="F7" s="90" t="s">
        <v>371</v>
      </c>
      <c r="G7" s="90" t="s">
        <v>372</v>
      </c>
      <c r="H7" s="90" t="s">
        <v>373</v>
      </c>
      <c r="I7" s="90" t="s">
        <v>374</v>
      </c>
      <c r="J7" s="90" t="s">
        <v>375</v>
      </c>
      <c r="K7" s="90" t="s">
        <v>376</v>
      </c>
    </row>
    <row r="8" spans="1:11" x14ac:dyDescent="0.3">
      <c r="A8" s="18" t="s">
        <v>218</v>
      </c>
      <c r="B8" s="19">
        <v>281075</v>
      </c>
      <c r="C8" s="19">
        <v>20275</v>
      </c>
      <c r="D8" s="19">
        <v>57815</v>
      </c>
      <c r="E8" s="19">
        <v>56130</v>
      </c>
      <c r="F8" s="19">
        <v>54380</v>
      </c>
      <c r="G8" s="19">
        <v>40040</v>
      </c>
      <c r="H8" s="19">
        <v>25775</v>
      </c>
      <c r="I8" s="19">
        <v>13715</v>
      </c>
      <c r="J8" s="19">
        <v>12940</v>
      </c>
      <c r="K8" s="38">
        <v>63</v>
      </c>
    </row>
    <row r="9" spans="1:11" x14ac:dyDescent="0.3">
      <c r="A9" s="12" t="s">
        <v>393</v>
      </c>
      <c r="B9" s="102">
        <v>1</v>
      </c>
      <c r="C9" s="102">
        <v>7.2133772124877704E-2</v>
      </c>
      <c r="D9" s="102">
        <v>0.20569243084585964</v>
      </c>
      <c r="E9" s="102">
        <v>0.1996975896113137</v>
      </c>
      <c r="F9" s="102">
        <v>0.19347149337365471</v>
      </c>
      <c r="G9" s="102">
        <v>0.14245308191763764</v>
      </c>
      <c r="H9" s="102">
        <v>9.1701503157520237E-2</v>
      </c>
      <c r="I9" s="102">
        <v>4.8794805656853152E-2</v>
      </c>
      <c r="J9" s="102">
        <v>4.6037534465889887E-2</v>
      </c>
      <c r="K9" s="102" t="s">
        <v>377</v>
      </c>
    </row>
    <row r="10" spans="1:11" x14ac:dyDescent="0.3">
      <c r="A10" s="54" t="s">
        <v>219</v>
      </c>
      <c r="B10" s="67">
        <v>5</v>
      </c>
      <c r="C10" s="67">
        <v>5</v>
      </c>
      <c r="D10" s="67">
        <v>0</v>
      </c>
      <c r="E10" s="67">
        <v>0</v>
      </c>
      <c r="F10" s="67">
        <v>0</v>
      </c>
      <c r="G10" s="67">
        <v>0</v>
      </c>
      <c r="H10" s="67">
        <v>0</v>
      </c>
      <c r="I10" s="67">
        <v>0</v>
      </c>
      <c r="J10" s="67">
        <v>0</v>
      </c>
      <c r="K10" s="66">
        <v>2.5</v>
      </c>
    </row>
    <row r="11" spans="1:11" x14ac:dyDescent="0.3">
      <c r="A11" s="11" t="s">
        <v>220</v>
      </c>
      <c r="B11" s="15">
        <v>20</v>
      </c>
      <c r="C11" s="15">
        <v>20</v>
      </c>
      <c r="D11" s="15" t="s">
        <v>265</v>
      </c>
      <c r="E11" s="15">
        <v>0</v>
      </c>
      <c r="F11" s="15">
        <v>0</v>
      </c>
      <c r="G11" s="15">
        <v>0</v>
      </c>
      <c r="H11" s="15">
        <v>0</v>
      </c>
      <c r="I11" s="15">
        <v>0</v>
      </c>
      <c r="J11" s="15">
        <v>0</v>
      </c>
      <c r="K11" s="39">
        <v>7</v>
      </c>
    </row>
    <row r="12" spans="1:11" x14ac:dyDescent="0.3">
      <c r="A12" s="11" t="s">
        <v>221</v>
      </c>
      <c r="B12" s="15">
        <v>70</v>
      </c>
      <c r="C12" s="15">
        <v>15</v>
      </c>
      <c r="D12" s="15">
        <v>45</v>
      </c>
      <c r="E12" s="15">
        <v>15</v>
      </c>
      <c r="F12" s="15">
        <v>0</v>
      </c>
      <c r="G12" s="15">
        <v>0</v>
      </c>
      <c r="H12" s="15">
        <v>0</v>
      </c>
      <c r="I12" s="15">
        <v>0</v>
      </c>
      <c r="J12" s="15" t="s">
        <v>265</v>
      </c>
      <c r="K12" s="39">
        <v>30</v>
      </c>
    </row>
    <row r="13" spans="1:11" x14ac:dyDescent="0.3">
      <c r="A13" s="11" t="s">
        <v>222</v>
      </c>
      <c r="B13" s="15">
        <v>190</v>
      </c>
      <c r="C13" s="15">
        <v>25</v>
      </c>
      <c r="D13" s="15">
        <v>75</v>
      </c>
      <c r="E13" s="15">
        <v>70</v>
      </c>
      <c r="F13" s="15">
        <v>20</v>
      </c>
      <c r="G13" s="15">
        <v>0</v>
      </c>
      <c r="H13" s="15">
        <v>0</v>
      </c>
      <c r="I13" s="15">
        <v>0</v>
      </c>
      <c r="J13" s="15">
        <v>0</v>
      </c>
      <c r="K13" s="39">
        <v>40</v>
      </c>
    </row>
    <row r="14" spans="1:11" x14ac:dyDescent="0.3">
      <c r="A14" s="11" t="s">
        <v>223</v>
      </c>
      <c r="B14" s="15">
        <v>375</v>
      </c>
      <c r="C14" s="15">
        <v>40</v>
      </c>
      <c r="D14" s="15">
        <v>150</v>
      </c>
      <c r="E14" s="15">
        <v>95</v>
      </c>
      <c r="F14" s="15">
        <v>70</v>
      </c>
      <c r="G14" s="15">
        <v>10</v>
      </c>
      <c r="H14" s="15">
        <v>0</v>
      </c>
      <c r="I14" s="15">
        <v>0</v>
      </c>
      <c r="J14" s="15" t="s">
        <v>265</v>
      </c>
      <c r="K14" s="39">
        <v>39</v>
      </c>
    </row>
    <row r="15" spans="1:11" x14ac:dyDescent="0.3">
      <c r="A15" s="11" t="s">
        <v>224</v>
      </c>
      <c r="B15" s="15">
        <v>750</v>
      </c>
      <c r="C15" s="15">
        <v>85</v>
      </c>
      <c r="D15" s="15">
        <v>255</v>
      </c>
      <c r="E15" s="15">
        <v>190</v>
      </c>
      <c r="F15" s="15">
        <v>145</v>
      </c>
      <c r="G15" s="15">
        <v>60</v>
      </c>
      <c r="H15" s="15">
        <v>10</v>
      </c>
      <c r="I15" s="15">
        <v>0</v>
      </c>
      <c r="J15" s="15" t="s">
        <v>265</v>
      </c>
      <c r="K15" s="39">
        <v>43</v>
      </c>
    </row>
    <row r="16" spans="1:11" x14ac:dyDescent="0.3">
      <c r="A16" s="11" t="s">
        <v>225</v>
      </c>
      <c r="B16" s="15">
        <v>1000</v>
      </c>
      <c r="C16" s="15">
        <v>60</v>
      </c>
      <c r="D16" s="15">
        <v>380</v>
      </c>
      <c r="E16" s="15">
        <v>270</v>
      </c>
      <c r="F16" s="15">
        <v>175</v>
      </c>
      <c r="G16" s="15">
        <v>70</v>
      </c>
      <c r="H16" s="15">
        <v>40</v>
      </c>
      <c r="I16" s="15">
        <v>10</v>
      </c>
      <c r="J16" s="15">
        <v>0</v>
      </c>
      <c r="K16" s="39">
        <v>43</v>
      </c>
    </row>
    <row r="17" spans="1:11" x14ac:dyDescent="0.3">
      <c r="A17" s="11" t="s">
        <v>226</v>
      </c>
      <c r="B17" s="15">
        <v>1680</v>
      </c>
      <c r="C17" s="15">
        <v>65</v>
      </c>
      <c r="D17" s="15">
        <v>355</v>
      </c>
      <c r="E17" s="15">
        <v>710</v>
      </c>
      <c r="F17" s="15">
        <v>335</v>
      </c>
      <c r="G17" s="15">
        <v>135</v>
      </c>
      <c r="H17" s="15">
        <v>55</v>
      </c>
      <c r="I17" s="15">
        <v>25</v>
      </c>
      <c r="J17" s="15">
        <v>5</v>
      </c>
      <c r="K17" s="39">
        <v>51.5</v>
      </c>
    </row>
    <row r="18" spans="1:11" x14ac:dyDescent="0.3">
      <c r="A18" s="11" t="s">
        <v>227</v>
      </c>
      <c r="B18" s="15">
        <v>2945</v>
      </c>
      <c r="C18" s="15">
        <v>65</v>
      </c>
      <c r="D18" s="15">
        <v>485</v>
      </c>
      <c r="E18" s="15">
        <v>1190</v>
      </c>
      <c r="F18" s="15">
        <v>835</v>
      </c>
      <c r="G18" s="15">
        <v>265</v>
      </c>
      <c r="H18" s="15">
        <v>70</v>
      </c>
      <c r="I18" s="15">
        <v>20</v>
      </c>
      <c r="J18" s="15">
        <v>15</v>
      </c>
      <c r="K18" s="39">
        <v>57</v>
      </c>
    </row>
    <row r="19" spans="1:11" x14ac:dyDescent="0.3">
      <c r="A19" s="11" t="s">
        <v>228</v>
      </c>
      <c r="B19" s="15">
        <v>3535</v>
      </c>
      <c r="C19" s="15">
        <v>55</v>
      </c>
      <c r="D19" s="15">
        <v>430</v>
      </c>
      <c r="E19" s="15">
        <v>875</v>
      </c>
      <c r="F19" s="15">
        <v>1460</v>
      </c>
      <c r="G19" s="15">
        <v>530</v>
      </c>
      <c r="H19" s="15">
        <v>135</v>
      </c>
      <c r="I19" s="15">
        <v>40</v>
      </c>
      <c r="J19" s="15">
        <v>15</v>
      </c>
      <c r="K19" s="39">
        <v>65</v>
      </c>
    </row>
    <row r="20" spans="1:11" x14ac:dyDescent="0.3">
      <c r="A20" s="11" t="s">
        <v>229</v>
      </c>
      <c r="B20" s="15">
        <v>4655</v>
      </c>
      <c r="C20" s="15">
        <v>65</v>
      </c>
      <c r="D20" s="15">
        <v>155</v>
      </c>
      <c r="E20" s="15">
        <v>965</v>
      </c>
      <c r="F20" s="15">
        <v>1535</v>
      </c>
      <c r="G20" s="15">
        <v>1420</v>
      </c>
      <c r="H20" s="15">
        <v>390</v>
      </c>
      <c r="I20" s="15">
        <v>95</v>
      </c>
      <c r="J20" s="15">
        <v>35</v>
      </c>
      <c r="K20" s="39">
        <v>76</v>
      </c>
    </row>
    <row r="21" spans="1:11" x14ac:dyDescent="0.3">
      <c r="A21" s="11" t="s">
        <v>230</v>
      </c>
      <c r="B21" s="15">
        <v>5680</v>
      </c>
      <c r="C21" s="15">
        <v>70</v>
      </c>
      <c r="D21" s="15">
        <v>150</v>
      </c>
      <c r="E21" s="15">
        <v>760</v>
      </c>
      <c r="F21" s="15">
        <v>1435</v>
      </c>
      <c r="G21" s="15">
        <v>1815</v>
      </c>
      <c r="H21" s="15">
        <v>1140</v>
      </c>
      <c r="I21" s="15">
        <v>235</v>
      </c>
      <c r="J21" s="15">
        <v>80</v>
      </c>
      <c r="K21" s="39">
        <v>85</v>
      </c>
    </row>
    <row r="22" spans="1:11" x14ac:dyDescent="0.3">
      <c r="A22" s="11" t="s">
        <v>231</v>
      </c>
      <c r="B22" s="15">
        <v>7220</v>
      </c>
      <c r="C22" s="15">
        <v>80</v>
      </c>
      <c r="D22" s="15">
        <v>225</v>
      </c>
      <c r="E22" s="15">
        <v>715</v>
      </c>
      <c r="F22" s="15">
        <v>1305</v>
      </c>
      <c r="G22" s="15">
        <v>2125</v>
      </c>
      <c r="H22" s="15">
        <v>1640</v>
      </c>
      <c r="I22" s="15">
        <v>885</v>
      </c>
      <c r="J22" s="15">
        <v>245</v>
      </c>
      <c r="K22" s="39">
        <v>92</v>
      </c>
    </row>
    <row r="23" spans="1:11" x14ac:dyDescent="0.3">
      <c r="A23" s="11" t="s">
        <v>232</v>
      </c>
      <c r="B23" s="15">
        <v>5775</v>
      </c>
      <c r="C23" s="15">
        <v>60</v>
      </c>
      <c r="D23" s="15">
        <v>155</v>
      </c>
      <c r="E23" s="15">
        <v>485</v>
      </c>
      <c r="F23" s="15">
        <v>1000</v>
      </c>
      <c r="G23" s="15">
        <v>1500</v>
      </c>
      <c r="H23" s="15">
        <v>1320</v>
      </c>
      <c r="I23" s="15">
        <v>775</v>
      </c>
      <c r="J23" s="15">
        <v>480</v>
      </c>
      <c r="K23" s="39">
        <v>96</v>
      </c>
    </row>
    <row r="24" spans="1:11" x14ac:dyDescent="0.3">
      <c r="A24" s="11" t="s">
        <v>233</v>
      </c>
      <c r="B24" s="15">
        <v>8060</v>
      </c>
      <c r="C24" s="15">
        <v>65</v>
      </c>
      <c r="D24" s="15">
        <v>180</v>
      </c>
      <c r="E24" s="15">
        <v>790</v>
      </c>
      <c r="F24" s="15">
        <v>1840</v>
      </c>
      <c r="G24" s="15">
        <v>1800</v>
      </c>
      <c r="H24" s="15">
        <v>1550</v>
      </c>
      <c r="I24" s="15">
        <v>1010</v>
      </c>
      <c r="J24" s="15">
        <v>825</v>
      </c>
      <c r="K24" s="39">
        <v>93</v>
      </c>
    </row>
    <row r="25" spans="1:11" x14ac:dyDescent="0.3">
      <c r="A25" s="11" t="s">
        <v>234</v>
      </c>
      <c r="B25" s="15">
        <v>10875</v>
      </c>
      <c r="C25" s="15">
        <v>60</v>
      </c>
      <c r="D25" s="15">
        <v>260</v>
      </c>
      <c r="E25" s="15">
        <v>1095</v>
      </c>
      <c r="F25" s="15">
        <v>2445</v>
      </c>
      <c r="G25" s="15">
        <v>2420</v>
      </c>
      <c r="H25" s="15">
        <v>1765</v>
      </c>
      <c r="I25" s="15">
        <v>1335</v>
      </c>
      <c r="J25" s="15">
        <v>1495</v>
      </c>
      <c r="K25" s="39">
        <v>93</v>
      </c>
    </row>
    <row r="26" spans="1:11" x14ac:dyDescent="0.3">
      <c r="A26" s="11" t="s">
        <v>235</v>
      </c>
      <c r="B26" s="15">
        <v>9405</v>
      </c>
      <c r="C26" s="15">
        <v>75</v>
      </c>
      <c r="D26" s="15">
        <v>190</v>
      </c>
      <c r="E26" s="15">
        <v>1055</v>
      </c>
      <c r="F26" s="15">
        <v>2350</v>
      </c>
      <c r="G26" s="15">
        <v>2135</v>
      </c>
      <c r="H26" s="15">
        <v>1585</v>
      </c>
      <c r="I26" s="15">
        <v>980</v>
      </c>
      <c r="J26" s="15">
        <v>1035</v>
      </c>
      <c r="K26" s="39">
        <v>90</v>
      </c>
    </row>
    <row r="27" spans="1:11" x14ac:dyDescent="0.3">
      <c r="A27" s="11" t="s">
        <v>236</v>
      </c>
      <c r="B27" s="15">
        <v>11720</v>
      </c>
      <c r="C27" s="15">
        <v>150</v>
      </c>
      <c r="D27" s="15">
        <v>455</v>
      </c>
      <c r="E27" s="15">
        <v>1020</v>
      </c>
      <c r="F27" s="15">
        <v>2345</v>
      </c>
      <c r="G27" s="15">
        <v>2790</v>
      </c>
      <c r="H27" s="15">
        <v>2125</v>
      </c>
      <c r="I27" s="15">
        <v>1450</v>
      </c>
      <c r="J27" s="15">
        <v>1385</v>
      </c>
      <c r="K27" s="39">
        <v>93</v>
      </c>
    </row>
    <row r="28" spans="1:11" x14ac:dyDescent="0.3">
      <c r="A28" s="11" t="s">
        <v>237</v>
      </c>
      <c r="B28" s="15">
        <v>10120</v>
      </c>
      <c r="C28" s="15">
        <v>65</v>
      </c>
      <c r="D28" s="15">
        <v>135</v>
      </c>
      <c r="E28" s="15">
        <v>1160</v>
      </c>
      <c r="F28" s="15">
        <v>2405</v>
      </c>
      <c r="G28" s="15">
        <v>2840</v>
      </c>
      <c r="H28" s="15">
        <v>2015</v>
      </c>
      <c r="I28" s="15">
        <v>875</v>
      </c>
      <c r="J28" s="15">
        <v>625</v>
      </c>
      <c r="K28" s="39">
        <v>89</v>
      </c>
    </row>
    <row r="29" spans="1:11" x14ac:dyDescent="0.3">
      <c r="A29" s="11" t="s">
        <v>238</v>
      </c>
      <c r="B29" s="15">
        <v>10300</v>
      </c>
      <c r="C29" s="15">
        <v>110</v>
      </c>
      <c r="D29" s="15">
        <v>275</v>
      </c>
      <c r="E29" s="15">
        <v>1635</v>
      </c>
      <c r="F29" s="15">
        <v>2885</v>
      </c>
      <c r="G29" s="15">
        <v>2285</v>
      </c>
      <c r="H29" s="15">
        <v>1695</v>
      </c>
      <c r="I29" s="15">
        <v>875</v>
      </c>
      <c r="J29" s="15">
        <v>545</v>
      </c>
      <c r="K29" s="39">
        <v>82</v>
      </c>
    </row>
    <row r="30" spans="1:11" x14ac:dyDescent="0.3">
      <c r="A30" s="11" t="s">
        <v>239</v>
      </c>
      <c r="B30" s="15">
        <v>13340</v>
      </c>
      <c r="C30" s="15">
        <v>200</v>
      </c>
      <c r="D30" s="15">
        <v>1335</v>
      </c>
      <c r="E30" s="15">
        <v>2690</v>
      </c>
      <c r="F30" s="15">
        <v>3725</v>
      </c>
      <c r="G30" s="15">
        <v>2525</v>
      </c>
      <c r="H30" s="15">
        <v>1485</v>
      </c>
      <c r="I30" s="15">
        <v>765</v>
      </c>
      <c r="J30" s="15">
        <v>615</v>
      </c>
      <c r="K30" s="39">
        <v>73</v>
      </c>
    </row>
    <row r="31" spans="1:11" x14ac:dyDescent="0.3">
      <c r="A31" s="11" t="s">
        <v>240</v>
      </c>
      <c r="B31" s="15">
        <v>9785</v>
      </c>
      <c r="C31" s="15">
        <v>105</v>
      </c>
      <c r="D31" s="15">
        <v>2150</v>
      </c>
      <c r="E31" s="15">
        <v>2430</v>
      </c>
      <c r="F31" s="15">
        <v>2065</v>
      </c>
      <c r="G31" s="15">
        <v>1380</v>
      </c>
      <c r="H31" s="15">
        <v>865</v>
      </c>
      <c r="I31" s="15">
        <v>400</v>
      </c>
      <c r="J31" s="15">
        <v>390</v>
      </c>
      <c r="K31" s="39">
        <v>62</v>
      </c>
    </row>
    <row r="32" spans="1:11" x14ac:dyDescent="0.3">
      <c r="A32" s="11" t="s">
        <v>241</v>
      </c>
      <c r="B32" s="15">
        <v>11725</v>
      </c>
      <c r="C32" s="15">
        <v>620</v>
      </c>
      <c r="D32" s="15">
        <v>3360</v>
      </c>
      <c r="E32" s="15">
        <v>2325</v>
      </c>
      <c r="F32" s="15">
        <v>2060</v>
      </c>
      <c r="G32" s="15">
        <v>1550</v>
      </c>
      <c r="H32" s="15">
        <v>905</v>
      </c>
      <c r="I32" s="15">
        <v>445</v>
      </c>
      <c r="J32" s="15">
        <v>460</v>
      </c>
      <c r="K32" s="39">
        <v>56</v>
      </c>
    </row>
    <row r="33" spans="1:11" x14ac:dyDescent="0.3">
      <c r="A33" s="11" t="s">
        <v>242</v>
      </c>
      <c r="B33" s="15">
        <v>10515</v>
      </c>
      <c r="C33" s="15">
        <v>1280</v>
      </c>
      <c r="D33" s="15">
        <v>2595</v>
      </c>
      <c r="E33" s="15">
        <v>2515</v>
      </c>
      <c r="F33" s="15">
        <v>1740</v>
      </c>
      <c r="G33" s="15">
        <v>1020</v>
      </c>
      <c r="H33" s="15">
        <v>640</v>
      </c>
      <c r="I33" s="15">
        <v>325</v>
      </c>
      <c r="J33" s="15">
        <v>405</v>
      </c>
      <c r="K33" s="39">
        <v>51</v>
      </c>
    </row>
    <row r="34" spans="1:11" x14ac:dyDescent="0.3">
      <c r="A34" s="11" t="s">
        <v>243</v>
      </c>
      <c r="B34" s="15">
        <v>8340</v>
      </c>
      <c r="C34" s="15">
        <v>1155</v>
      </c>
      <c r="D34" s="15">
        <v>2520</v>
      </c>
      <c r="E34" s="15">
        <v>1755</v>
      </c>
      <c r="F34" s="15">
        <v>1265</v>
      </c>
      <c r="G34" s="15">
        <v>715</v>
      </c>
      <c r="H34" s="15">
        <v>395</v>
      </c>
      <c r="I34" s="15">
        <v>245</v>
      </c>
      <c r="J34" s="15">
        <v>290</v>
      </c>
      <c r="K34" s="39">
        <v>45</v>
      </c>
    </row>
    <row r="35" spans="1:11" x14ac:dyDescent="0.3">
      <c r="A35" s="11" t="s">
        <v>244</v>
      </c>
      <c r="B35" s="15">
        <v>7745</v>
      </c>
      <c r="C35" s="15">
        <v>1075</v>
      </c>
      <c r="D35" s="15">
        <v>2300</v>
      </c>
      <c r="E35" s="15">
        <v>1920</v>
      </c>
      <c r="F35" s="15">
        <v>1055</v>
      </c>
      <c r="G35" s="15">
        <v>610</v>
      </c>
      <c r="H35" s="15">
        <v>350</v>
      </c>
      <c r="I35" s="15">
        <v>155</v>
      </c>
      <c r="J35" s="15">
        <v>280</v>
      </c>
      <c r="K35" s="39">
        <v>45</v>
      </c>
    </row>
    <row r="36" spans="1:11" x14ac:dyDescent="0.3">
      <c r="A36" s="11" t="s">
        <v>245</v>
      </c>
      <c r="B36" s="15">
        <v>8195</v>
      </c>
      <c r="C36" s="15">
        <v>445</v>
      </c>
      <c r="D36" s="15">
        <v>3010</v>
      </c>
      <c r="E36" s="15">
        <v>1835</v>
      </c>
      <c r="F36" s="15">
        <v>1535</v>
      </c>
      <c r="G36" s="15">
        <v>605</v>
      </c>
      <c r="H36" s="15">
        <v>310</v>
      </c>
      <c r="I36" s="15">
        <v>190</v>
      </c>
      <c r="J36" s="15">
        <v>275</v>
      </c>
      <c r="K36" s="39">
        <v>47</v>
      </c>
    </row>
    <row r="37" spans="1:11" x14ac:dyDescent="0.3">
      <c r="A37" s="11" t="s">
        <v>246</v>
      </c>
      <c r="B37" s="15">
        <v>8495</v>
      </c>
      <c r="C37" s="15">
        <v>150</v>
      </c>
      <c r="D37" s="15">
        <v>2985</v>
      </c>
      <c r="E37" s="15">
        <v>1975</v>
      </c>
      <c r="F37" s="15">
        <v>1895</v>
      </c>
      <c r="G37" s="15">
        <v>780</v>
      </c>
      <c r="H37" s="15">
        <v>300</v>
      </c>
      <c r="I37" s="15">
        <v>165</v>
      </c>
      <c r="J37" s="15">
        <v>245</v>
      </c>
      <c r="K37" s="39">
        <v>52</v>
      </c>
    </row>
    <row r="38" spans="1:11" x14ac:dyDescent="0.3">
      <c r="A38" s="11" t="s">
        <v>247</v>
      </c>
      <c r="B38" s="15">
        <v>8865</v>
      </c>
      <c r="C38" s="15">
        <v>345</v>
      </c>
      <c r="D38" s="15">
        <v>2585</v>
      </c>
      <c r="E38" s="15">
        <v>1940</v>
      </c>
      <c r="F38" s="15">
        <v>2130</v>
      </c>
      <c r="G38" s="15">
        <v>935</v>
      </c>
      <c r="H38" s="15">
        <v>510</v>
      </c>
      <c r="I38" s="15">
        <v>195</v>
      </c>
      <c r="J38" s="15">
        <v>220</v>
      </c>
      <c r="K38" s="39">
        <v>56</v>
      </c>
    </row>
    <row r="39" spans="1:11" x14ac:dyDescent="0.3">
      <c r="A39" s="11" t="s">
        <v>248</v>
      </c>
      <c r="B39" s="15">
        <v>8865</v>
      </c>
      <c r="C39" s="15">
        <v>375</v>
      </c>
      <c r="D39" s="15">
        <v>1890</v>
      </c>
      <c r="E39" s="15">
        <v>2550</v>
      </c>
      <c r="F39" s="15">
        <v>2165</v>
      </c>
      <c r="G39" s="15">
        <v>1025</v>
      </c>
      <c r="H39" s="15">
        <v>465</v>
      </c>
      <c r="I39" s="15">
        <v>200</v>
      </c>
      <c r="J39" s="15">
        <v>200</v>
      </c>
      <c r="K39" s="39">
        <v>57</v>
      </c>
    </row>
    <row r="40" spans="1:11" x14ac:dyDescent="0.3">
      <c r="A40" s="11" t="s">
        <v>249</v>
      </c>
      <c r="B40" s="15">
        <v>8875</v>
      </c>
      <c r="C40" s="15">
        <v>440</v>
      </c>
      <c r="D40" s="15">
        <v>2240</v>
      </c>
      <c r="E40" s="15">
        <v>2780</v>
      </c>
      <c r="F40" s="15">
        <v>1595</v>
      </c>
      <c r="G40" s="15">
        <v>880</v>
      </c>
      <c r="H40" s="15">
        <v>520</v>
      </c>
      <c r="I40" s="15">
        <v>200</v>
      </c>
      <c r="J40" s="15">
        <v>230</v>
      </c>
      <c r="K40" s="39">
        <v>52</v>
      </c>
    </row>
    <row r="41" spans="1:11" x14ac:dyDescent="0.3">
      <c r="A41" s="11" t="s">
        <v>250</v>
      </c>
      <c r="B41" s="15">
        <v>9985</v>
      </c>
      <c r="C41" s="15">
        <v>505</v>
      </c>
      <c r="D41" s="15">
        <v>2970</v>
      </c>
      <c r="E41" s="15">
        <v>2895</v>
      </c>
      <c r="F41" s="15">
        <v>1445</v>
      </c>
      <c r="G41" s="15">
        <v>925</v>
      </c>
      <c r="H41" s="15">
        <v>610</v>
      </c>
      <c r="I41" s="15">
        <v>320</v>
      </c>
      <c r="J41" s="15">
        <v>310</v>
      </c>
      <c r="K41" s="39">
        <v>49</v>
      </c>
    </row>
    <row r="42" spans="1:11" x14ac:dyDescent="0.3">
      <c r="A42" s="11" t="s">
        <v>251</v>
      </c>
      <c r="B42" s="15">
        <v>9730</v>
      </c>
      <c r="C42" s="15">
        <v>525</v>
      </c>
      <c r="D42" s="15">
        <v>3735</v>
      </c>
      <c r="E42" s="15">
        <v>2420</v>
      </c>
      <c r="F42" s="15">
        <v>1280</v>
      </c>
      <c r="G42" s="15">
        <v>710</v>
      </c>
      <c r="H42" s="15">
        <v>470</v>
      </c>
      <c r="I42" s="15">
        <v>255</v>
      </c>
      <c r="J42" s="15">
        <v>340</v>
      </c>
      <c r="K42" s="39">
        <v>44</v>
      </c>
    </row>
    <row r="43" spans="1:11" x14ac:dyDescent="0.3">
      <c r="A43" s="11" t="s">
        <v>252</v>
      </c>
      <c r="B43" s="15">
        <v>8110</v>
      </c>
      <c r="C43" s="15">
        <v>895</v>
      </c>
      <c r="D43" s="15">
        <v>3075</v>
      </c>
      <c r="E43" s="15">
        <v>1705</v>
      </c>
      <c r="F43" s="15">
        <v>1050</v>
      </c>
      <c r="G43" s="15">
        <v>600</v>
      </c>
      <c r="H43" s="15">
        <v>295</v>
      </c>
      <c r="I43" s="15">
        <v>180</v>
      </c>
      <c r="J43" s="15">
        <v>315</v>
      </c>
      <c r="K43" s="39">
        <v>41</v>
      </c>
    </row>
    <row r="44" spans="1:11" x14ac:dyDescent="0.3">
      <c r="A44" s="11" t="s">
        <v>253</v>
      </c>
      <c r="B44" s="15">
        <v>8540</v>
      </c>
      <c r="C44" s="15">
        <v>1685</v>
      </c>
      <c r="D44" s="15">
        <v>2350</v>
      </c>
      <c r="E44" s="15">
        <v>1970</v>
      </c>
      <c r="F44" s="15">
        <v>1135</v>
      </c>
      <c r="G44" s="15">
        <v>630</v>
      </c>
      <c r="H44" s="15">
        <v>315</v>
      </c>
      <c r="I44" s="15">
        <v>160</v>
      </c>
      <c r="J44" s="15">
        <v>295</v>
      </c>
      <c r="K44" s="39">
        <v>42</v>
      </c>
    </row>
    <row r="45" spans="1:11" x14ac:dyDescent="0.3">
      <c r="A45" s="11" t="s">
        <v>254</v>
      </c>
      <c r="B45" s="15">
        <v>8445</v>
      </c>
      <c r="C45" s="15">
        <v>2550</v>
      </c>
      <c r="D45" s="15">
        <v>2110</v>
      </c>
      <c r="E45" s="15">
        <v>1585</v>
      </c>
      <c r="F45" s="15">
        <v>940</v>
      </c>
      <c r="G45" s="15">
        <v>455</v>
      </c>
      <c r="H45" s="15">
        <v>345</v>
      </c>
      <c r="I45" s="15">
        <v>180</v>
      </c>
      <c r="J45" s="15">
        <v>280</v>
      </c>
      <c r="K45" s="39">
        <v>37</v>
      </c>
    </row>
    <row r="46" spans="1:11" x14ac:dyDescent="0.3">
      <c r="A46" s="11" t="s">
        <v>255</v>
      </c>
      <c r="B46" s="15">
        <v>8740</v>
      </c>
      <c r="C46" s="15">
        <v>2815</v>
      </c>
      <c r="D46" s="15">
        <v>2305</v>
      </c>
      <c r="E46" s="15">
        <v>1450</v>
      </c>
      <c r="F46" s="15">
        <v>870</v>
      </c>
      <c r="G46" s="15">
        <v>530</v>
      </c>
      <c r="H46" s="15">
        <v>335</v>
      </c>
      <c r="I46" s="15">
        <v>185</v>
      </c>
      <c r="J46" s="15">
        <v>255</v>
      </c>
      <c r="K46" s="39">
        <v>35</v>
      </c>
    </row>
    <row r="47" spans="1:11" x14ac:dyDescent="0.3">
      <c r="A47" s="11" t="s">
        <v>256</v>
      </c>
      <c r="B47" s="15">
        <v>7920</v>
      </c>
      <c r="C47" s="15">
        <v>2220</v>
      </c>
      <c r="D47" s="15">
        <v>2250</v>
      </c>
      <c r="E47" s="15">
        <v>1600</v>
      </c>
      <c r="F47" s="15">
        <v>770</v>
      </c>
      <c r="G47" s="15">
        <v>440</v>
      </c>
      <c r="H47" s="15">
        <v>265</v>
      </c>
      <c r="I47" s="15">
        <v>145</v>
      </c>
      <c r="J47" s="15">
        <v>240</v>
      </c>
      <c r="K47" s="39">
        <v>37</v>
      </c>
    </row>
    <row r="48" spans="1:11" x14ac:dyDescent="0.3">
      <c r="A48" s="11" t="s">
        <v>257</v>
      </c>
      <c r="B48" s="15">
        <v>6995</v>
      </c>
      <c r="C48" s="15">
        <v>1260</v>
      </c>
      <c r="D48" s="15">
        <v>2080</v>
      </c>
      <c r="E48" s="15">
        <v>1725</v>
      </c>
      <c r="F48" s="15">
        <v>895</v>
      </c>
      <c r="G48" s="15">
        <v>405</v>
      </c>
      <c r="H48" s="15">
        <v>305</v>
      </c>
      <c r="I48" s="15">
        <v>130</v>
      </c>
      <c r="J48" s="15">
        <v>190</v>
      </c>
      <c r="K48" s="39">
        <v>42</v>
      </c>
    </row>
    <row r="49" spans="1:11" x14ac:dyDescent="0.3">
      <c r="A49" s="11" t="s">
        <v>258</v>
      </c>
      <c r="B49" s="15">
        <v>6660</v>
      </c>
      <c r="C49" s="15">
        <v>280</v>
      </c>
      <c r="D49" s="15">
        <v>2735</v>
      </c>
      <c r="E49" s="15">
        <v>1560</v>
      </c>
      <c r="F49" s="15">
        <v>1070</v>
      </c>
      <c r="G49" s="15">
        <v>480</v>
      </c>
      <c r="H49" s="15">
        <v>260</v>
      </c>
      <c r="I49" s="15">
        <v>125</v>
      </c>
      <c r="J49" s="15">
        <v>155</v>
      </c>
      <c r="K49" s="39">
        <v>46</v>
      </c>
    </row>
    <row r="50" spans="1:11" x14ac:dyDescent="0.3">
      <c r="A50" s="11" t="s">
        <v>259</v>
      </c>
      <c r="B50" s="15">
        <v>6820</v>
      </c>
      <c r="C50" s="15">
        <v>125</v>
      </c>
      <c r="D50" s="15">
        <v>2880</v>
      </c>
      <c r="E50" s="15">
        <v>1415</v>
      </c>
      <c r="F50" s="15">
        <v>1135</v>
      </c>
      <c r="G50" s="15">
        <v>650</v>
      </c>
      <c r="H50" s="15">
        <v>300</v>
      </c>
      <c r="I50" s="15">
        <v>145</v>
      </c>
      <c r="J50" s="15">
        <v>170</v>
      </c>
      <c r="K50" s="39">
        <v>46</v>
      </c>
    </row>
    <row r="51" spans="1:11" x14ac:dyDescent="0.3">
      <c r="A51" s="22" t="s">
        <v>260</v>
      </c>
      <c r="B51" s="23">
        <v>5</v>
      </c>
      <c r="C51" s="23">
        <v>5</v>
      </c>
      <c r="D51" s="23">
        <v>0</v>
      </c>
      <c r="E51" s="23">
        <v>0</v>
      </c>
      <c r="F51" s="23">
        <v>0</v>
      </c>
      <c r="G51" s="23">
        <v>0</v>
      </c>
      <c r="H51" s="23">
        <v>0</v>
      </c>
      <c r="I51" s="23">
        <v>0</v>
      </c>
      <c r="J51" s="23">
        <v>0</v>
      </c>
      <c r="K51" s="40">
        <v>2.5</v>
      </c>
    </row>
    <row r="52" spans="1:11" x14ac:dyDescent="0.3">
      <c r="A52" s="12" t="s">
        <v>261</v>
      </c>
      <c r="B52" s="14">
        <v>28120</v>
      </c>
      <c r="C52" s="14">
        <v>640</v>
      </c>
      <c r="D52" s="14">
        <v>2705</v>
      </c>
      <c r="E52" s="14">
        <v>5855</v>
      </c>
      <c r="F52" s="14">
        <v>7310</v>
      </c>
      <c r="G52" s="14">
        <v>6425</v>
      </c>
      <c r="H52" s="14">
        <v>3475</v>
      </c>
      <c r="I52" s="14">
        <v>1310</v>
      </c>
      <c r="J52" s="14">
        <v>400</v>
      </c>
      <c r="K52" s="41">
        <v>74</v>
      </c>
    </row>
    <row r="53" spans="1:11" x14ac:dyDescent="0.3">
      <c r="A53" s="12" t="s">
        <v>262</v>
      </c>
      <c r="B53" s="14">
        <v>119955</v>
      </c>
      <c r="C53" s="14">
        <v>3945</v>
      </c>
      <c r="D53" s="14">
        <v>13605</v>
      </c>
      <c r="E53" s="14">
        <v>18950</v>
      </c>
      <c r="F53" s="14">
        <v>26120</v>
      </c>
      <c r="G53" s="14">
        <v>22955</v>
      </c>
      <c r="H53" s="14">
        <v>16350</v>
      </c>
      <c r="I53" s="14">
        <v>9485</v>
      </c>
      <c r="J53" s="14">
        <v>8545</v>
      </c>
      <c r="K53" s="41">
        <v>79</v>
      </c>
    </row>
    <row r="54" spans="1:11" x14ac:dyDescent="0.3">
      <c r="A54" s="12" t="s">
        <v>263</v>
      </c>
      <c r="B54" s="14">
        <v>104600</v>
      </c>
      <c r="C54" s="14">
        <v>11805</v>
      </c>
      <c r="D54" s="14">
        <v>31555</v>
      </c>
      <c r="E54" s="14">
        <v>25030</v>
      </c>
      <c r="F54" s="14">
        <v>17080</v>
      </c>
      <c r="G54" s="14">
        <v>8680</v>
      </c>
      <c r="H54" s="14">
        <v>4825</v>
      </c>
      <c r="I54" s="14">
        <v>2385</v>
      </c>
      <c r="J54" s="14">
        <v>3240</v>
      </c>
      <c r="K54" s="41">
        <v>46</v>
      </c>
    </row>
    <row r="55" spans="1:11" x14ac:dyDescent="0.3">
      <c r="A55" s="12" t="s">
        <v>264</v>
      </c>
      <c r="B55" s="14">
        <v>28395</v>
      </c>
      <c r="C55" s="14">
        <v>3885</v>
      </c>
      <c r="D55" s="14">
        <v>9945</v>
      </c>
      <c r="E55" s="14">
        <v>6295</v>
      </c>
      <c r="F55" s="14">
        <v>3870</v>
      </c>
      <c r="G55" s="14">
        <v>1980</v>
      </c>
      <c r="H55" s="14">
        <v>1125</v>
      </c>
      <c r="I55" s="14">
        <v>540</v>
      </c>
      <c r="J55" s="14">
        <v>755</v>
      </c>
      <c r="K55" s="41">
        <v>42</v>
      </c>
    </row>
    <row r="57" spans="1:11" x14ac:dyDescent="0.3">
      <c r="A57" s="9" t="s">
        <v>387</v>
      </c>
    </row>
    <row r="58" spans="1:11" ht="62.4" x14ac:dyDescent="0.3">
      <c r="A58" s="10" t="s">
        <v>366</v>
      </c>
      <c r="B58" s="10" t="s">
        <v>367</v>
      </c>
      <c r="C58" s="10" t="s">
        <v>379</v>
      </c>
      <c r="D58" s="10" t="s">
        <v>380</v>
      </c>
      <c r="E58" s="10" t="s">
        <v>381</v>
      </c>
      <c r="F58" s="10" t="s">
        <v>382</v>
      </c>
      <c r="G58" s="10" t="s">
        <v>383</v>
      </c>
      <c r="H58" s="4" t="s">
        <v>384</v>
      </c>
      <c r="I58" s="10" t="s">
        <v>385</v>
      </c>
      <c r="J58" s="37" t="s">
        <v>386</v>
      </c>
    </row>
    <row r="59" spans="1:11" x14ac:dyDescent="0.3">
      <c r="A59" s="18" t="s">
        <v>218</v>
      </c>
      <c r="B59" s="19">
        <v>281075</v>
      </c>
      <c r="C59" s="20">
        <v>7.0000000000000007E-2</v>
      </c>
      <c r="D59" s="20">
        <v>0.28000000000000003</v>
      </c>
      <c r="E59" s="20">
        <v>0.48</v>
      </c>
      <c r="F59" s="20">
        <v>0.67</v>
      </c>
      <c r="G59" s="20">
        <v>0.81</v>
      </c>
      <c r="H59" s="20">
        <v>0.91</v>
      </c>
      <c r="I59" s="20">
        <v>0.95</v>
      </c>
      <c r="J59" s="20">
        <v>1</v>
      </c>
    </row>
    <row r="60" spans="1:11" x14ac:dyDescent="0.3">
      <c r="A60" s="11" t="s">
        <v>219</v>
      </c>
      <c r="B60" s="15">
        <v>5</v>
      </c>
      <c r="C60" s="17">
        <v>1</v>
      </c>
      <c r="D60" s="17">
        <v>1</v>
      </c>
      <c r="E60" s="17">
        <v>1</v>
      </c>
      <c r="F60" s="17">
        <v>1</v>
      </c>
      <c r="G60" s="17">
        <v>1</v>
      </c>
      <c r="H60" s="17">
        <v>1</v>
      </c>
      <c r="I60" s="17">
        <v>1</v>
      </c>
      <c r="J60" s="17">
        <v>1</v>
      </c>
    </row>
    <row r="61" spans="1:11" x14ac:dyDescent="0.3">
      <c r="A61" s="11" t="s">
        <v>220</v>
      </c>
      <c r="B61" s="15">
        <v>20</v>
      </c>
      <c r="C61" s="17">
        <v>0.95</v>
      </c>
      <c r="D61" s="17">
        <v>1</v>
      </c>
      <c r="E61" s="17">
        <v>1</v>
      </c>
      <c r="F61" s="17">
        <v>1</v>
      </c>
      <c r="G61" s="17">
        <v>1</v>
      </c>
      <c r="H61" s="17">
        <v>1</v>
      </c>
      <c r="I61" s="17">
        <v>1</v>
      </c>
      <c r="J61" s="17">
        <v>1</v>
      </c>
    </row>
    <row r="62" spans="1:11" x14ac:dyDescent="0.3">
      <c r="A62" s="11" t="s">
        <v>221</v>
      </c>
      <c r="B62" s="15">
        <v>70</v>
      </c>
      <c r="C62" s="17">
        <v>0.2</v>
      </c>
      <c r="D62" s="17">
        <v>0.8</v>
      </c>
      <c r="E62" s="17">
        <v>0.99</v>
      </c>
      <c r="F62" s="17">
        <v>0.99</v>
      </c>
      <c r="G62" s="17">
        <v>0.99</v>
      </c>
      <c r="H62" s="17">
        <v>0.99</v>
      </c>
      <c r="I62" s="17">
        <v>0.99</v>
      </c>
      <c r="J62" s="17">
        <v>1</v>
      </c>
    </row>
    <row r="63" spans="1:11" x14ac:dyDescent="0.3">
      <c r="A63" s="11" t="s">
        <v>222</v>
      </c>
      <c r="B63" s="15">
        <v>190</v>
      </c>
      <c r="C63" s="17">
        <v>0.13</v>
      </c>
      <c r="D63" s="17">
        <v>0.53</v>
      </c>
      <c r="E63" s="17">
        <v>0.91</v>
      </c>
      <c r="F63" s="17">
        <v>1</v>
      </c>
      <c r="G63" s="17">
        <v>1</v>
      </c>
      <c r="H63" s="17">
        <v>1</v>
      </c>
      <c r="I63" s="17">
        <v>1</v>
      </c>
      <c r="J63" s="17">
        <v>1</v>
      </c>
    </row>
    <row r="64" spans="1:11" x14ac:dyDescent="0.3">
      <c r="A64" s="11" t="s">
        <v>223</v>
      </c>
      <c r="B64" s="15">
        <v>375</v>
      </c>
      <c r="C64" s="17">
        <v>0.11</v>
      </c>
      <c r="D64" s="17">
        <v>0.51</v>
      </c>
      <c r="E64" s="17">
        <v>0.77</v>
      </c>
      <c r="F64" s="17">
        <v>0.97</v>
      </c>
      <c r="G64" s="17">
        <v>1</v>
      </c>
      <c r="H64" s="17">
        <v>1</v>
      </c>
      <c r="I64" s="17">
        <v>1</v>
      </c>
      <c r="J64" s="17">
        <v>1</v>
      </c>
    </row>
    <row r="65" spans="1:10" x14ac:dyDescent="0.3">
      <c r="A65" s="11" t="s">
        <v>224</v>
      </c>
      <c r="B65" s="15">
        <v>750</v>
      </c>
      <c r="C65" s="17">
        <v>0.11</v>
      </c>
      <c r="D65" s="17">
        <v>0.46</v>
      </c>
      <c r="E65" s="17">
        <v>0.71</v>
      </c>
      <c r="F65" s="17">
        <v>0.91</v>
      </c>
      <c r="G65" s="17">
        <v>0.98</v>
      </c>
      <c r="H65" s="17">
        <v>1</v>
      </c>
      <c r="I65" s="17">
        <v>1</v>
      </c>
      <c r="J65" s="17">
        <v>1</v>
      </c>
    </row>
    <row r="66" spans="1:10" x14ac:dyDescent="0.3">
      <c r="A66" s="11" t="s">
        <v>225</v>
      </c>
      <c r="B66" s="15">
        <v>1000</v>
      </c>
      <c r="C66" s="17">
        <v>0.06</v>
      </c>
      <c r="D66" s="17">
        <v>0.44</v>
      </c>
      <c r="E66" s="17">
        <v>0.71</v>
      </c>
      <c r="F66" s="17">
        <v>0.88</v>
      </c>
      <c r="G66" s="17">
        <v>0.95</v>
      </c>
      <c r="H66" s="17">
        <v>0.99</v>
      </c>
      <c r="I66" s="17">
        <v>1</v>
      </c>
      <c r="J66" s="17">
        <v>1</v>
      </c>
    </row>
    <row r="67" spans="1:10" x14ac:dyDescent="0.3">
      <c r="A67" s="11" t="s">
        <v>226</v>
      </c>
      <c r="B67" s="15">
        <v>1680</v>
      </c>
      <c r="C67" s="17">
        <v>0.04</v>
      </c>
      <c r="D67" s="17">
        <v>0.25</v>
      </c>
      <c r="E67" s="17">
        <v>0.67</v>
      </c>
      <c r="F67" s="17">
        <v>0.87</v>
      </c>
      <c r="G67" s="17">
        <v>0.95</v>
      </c>
      <c r="H67" s="17">
        <v>0.98</v>
      </c>
      <c r="I67" s="17">
        <v>1</v>
      </c>
      <c r="J67" s="17">
        <v>1</v>
      </c>
    </row>
    <row r="68" spans="1:10" x14ac:dyDescent="0.3">
      <c r="A68" s="11" t="s">
        <v>227</v>
      </c>
      <c r="B68" s="15">
        <v>2945</v>
      </c>
      <c r="C68" s="17">
        <v>0.02</v>
      </c>
      <c r="D68" s="17">
        <v>0.19</v>
      </c>
      <c r="E68" s="17">
        <v>0.59</v>
      </c>
      <c r="F68" s="17">
        <v>0.87</v>
      </c>
      <c r="G68" s="17">
        <v>0.96</v>
      </c>
      <c r="H68" s="17">
        <v>0.99</v>
      </c>
      <c r="I68" s="17">
        <v>0.99</v>
      </c>
      <c r="J68" s="17">
        <v>1</v>
      </c>
    </row>
    <row r="69" spans="1:10" x14ac:dyDescent="0.3">
      <c r="A69" s="11" t="s">
        <v>228</v>
      </c>
      <c r="B69" s="15">
        <v>3535</v>
      </c>
      <c r="C69" s="17">
        <v>0.02</v>
      </c>
      <c r="D69" s="17">
        <v>0.14000000000000001</v>
      </c>
      <c r="E69" s="17">
        <v>0.38</v>
      </c>
      <c r="F69" s="17">
        <v>0.8</v>
      </c>
      <c r="G69" s="17">
        <v>0.95</v>
      </c>
      <c r="H69" s="17">
        <v>0.98</v>
      </c>
      <c r="I69" s="17">
        <v>1</v>
      </c>
      <c r="J69" s="17">
        <v>1</v>
      </c>
    </row>
    <row r="70" spans="1:10" x14ac:dyDescent="0.3">
      <c r="A70" s="11" t="s">
        <v>229</v>
      </c>
      <c r="B70" s="15">
        <v>4655</v>
      </c>
      <c r="C70" s="17">
        <v>0.01</v>
      </c>
      <c r="D70" s="17">
        <v>0.05</v>
      </c>
      <c r="E70" s="17">
        <v>0.25</v>
      </c>
      <c r="F70" s="17">
        <v>0.57999999999999996</v>
      </c>
      <c r="G70" s="17">
        <v>0.89</v>
      </c>
      <c r="H70" s="17">
        <v>0.97</v>
      </c>
      <c r="I70" s="17">
        <v>0.99</v>
      </c>
      <c r="J70" s="17">
        <v>1</v>
      </c>
    </row>
    <row r="71" spans="1:10" x14ac:dyDescent="0.3">
      <c r="A71" s="11" t="s">
        <v>230</v>
      </c>
      <c r="B71" s="15">
        <v>5680</v>
      </c>
      <c r="C71" s="17">
        <v>0.01</v>
      </c>
      <c r="D71" s="17">
        <v>0.04</v>
      </c>
      <c r="E71" s="17">
        <v>0.17</v>
      </c>
      <c r="F71" s="17">
        <v>0.43</v>
      </c>
      <c r="G71" s="17">
        <v>0.74</v>
      </c>
      <c r="H71" s="17">
        <v>0.94</v>
      </c>
      <c r="I71" s="17">
        <v>0.99</v>
      </c>
      <c r="J71" s="17">
        <v>1</v>
      </c>
    </row>
    <row r="72" spans="1:10" x14ac:dyDescent="0.3">
      <c r="A72" s="11" t="s">
        <v>231</v>
      </c>
      <c r="B72" s="15">
        <v>7220</v>
      </c>
      <c r="C72" s="17">
        <v>0.01</v>
      </c>
      <c r="D72" s="17">
        <v>0.04</v>
      </c>
      <c r="E72" s="17">
        <v>0.14000000000000001</v>
      </c>
      <c r="F72" s="17">
        <v>0.32</v>
      </c>
      <c r="G72" s="17">
        <v>0.62</v>
      </c>
      <c r="H72" s="17">
        <v>0.84</v>
      </c>
      <c r="I72" s="17">
        <v>0.97</v>
      </c>
      <c r="J72" s="17">
        <v>1</v>
      </c>
    </row>
    <row r="73" spans="1:10" x14ac:dyDescent="0.3">
      <c r="A73" s="11" t="s">
        <v>232</v>
      </c>
      <c r="B73" s="15">
        <v>5775</v>
      </c>
      <c r="C73" s="17">
        <v>0.01</v>
      </c>
      <c r="D73" s="17">
        <v>0.04</v>
      </c>
      <c r="E73" s="17">
        <v>0.12</v>
      </c>
      <c r="F73" s="17">
        <v>0.28999999999999998</v>
      </c>
      <c r="G73" s="17">
        <v>0.55000000000000004</v>
      </c>
      <c r="H73" s="17">
        <v>0.78</v>
      </c>
      <c r="I73" s="17">
        <v>0.92</v>
      </c>
      <c r="J73" s="17">
        <v>1</v>
      </c>
    </row>
    <row r="74" spans="1:10" x14ac:dyDescent="0.3">
      <c r="A74" s="11" t="s">
        <v>233</v>
      </c>
      <c r="B74" s="15">
        <v>8060</v>
      </c>
      <c r="C74" s="17">
        <v>0.01</v>
      </c>
      <c r="D74" s="17">
        <v>0.03</v>
      </c>
      <c r="E74" s="17">
        <v>0.13</v>
      </c>
      <c r="F74" s="17">
        <v>0.36</v>
      </c>
      <c r="G74" s="17">
        <v>0.57999999999999996</v>
      </c>
      <c r="H74" s="17">
        <v>0.77</v>
      </c>
      <c r="I74" s="17">
        <v>0.9</v>
      </c>
      <c r="J74" s="17">
        <v>1</v>
      </c>
    </row>
    <row r="75" spans="1:10" x14ac:dyDescent="0.3">
      <c r="A75" s="11" t="s">
        <v>234</v>
      </c>
      <c r="B75" s="15">
        <v>10875</v>
      </c>
      <c r="C75" s="17">
        <v>0.01</v>
      </c>
      <c r="D75" s="17">
        <v>0.03</v>
      </c>
      <c r="E75" s="17">
        <v>0.13</v>
      </c>
      <c r="F75" s="17">
        <v>0.35</v>
      </c>
      <c r="G75" s="17">
        <v>0.57999999999999996</v>
      </c>
      <c r="H75" s="17">
        <v>0.74</v>
      </c>
      <c r="I75" s="17">
        <v>0.86</v>
      </c>
      <c r="J75" s="17">
        <v>1</v>
      </c>
    </row>
    <row r="76" spans="1:10" x14ac:dyDescent="0.3">
      <c r="A76" s="11" t="s">
        <v>235</v>
      </c>
      <c r="B76" s="15">
        <v>9405</v>
      </c>
      <c r="C76" s="17">
        <v>0.01</v>
      </c>
      <c r="D76" s="17">
        <v>0.03</v>
      </c>
      <c r="E76" s="17">
        <v>0.14000000000000001</v>
      </c>
      <c r="F76" s="17">
        <v>0.39</v>
      </c>
      <c r="G76" s="17">
        <v>0.62</v>
      </c>
      <c r="H76" s="17">
        <v>0.79</v>
      </c>
      <c r="I76" s="17">
        <v>0.89</v>
      </c>
      <c r="J76" s="17">
        <v>1</v>
      </c>
    </row>
    <row r="77" spans="1:10" x14ac:dyDescent="0.3">
      <c r="A77" s="11" t="s">
        <v>236</v>
      </c>
      <c r="B77" s="15">
        <v>11720</v>
      </c>
      <c r="C77" s="17">
        <v>0.01</v>
      </c>
      <c r="D77" s="17">
        <v>0.05</v>
      </c>
      <c r="E77" s="17">
        <v>0.14000000000000001</v>
      </c>
      <c r="F77" s="17">
        <v>0.34</v>
      </c>
      <c r="G77" s="17">
        <v>0.57999999999999996</v>
      </c>
      <c r="H77" s="17">
        <v>0.76</v>
      </c>
      <c r="I77" s="17">
        <v>0.88</v>
      </c>
      <c r="J77" s="17">
        <v>1</v>
      </c>
    </row>
    <row r="78" spans="1:10" x14ac:dyDescent="0.3">
      <c r="A78" s="11" t="s">
        <v>237</v>
      </c>
      <c r="B78" s="15">
        <v>10120</v>
      </c>
      <c r="C78" s="17">
        <v>0.01</v>
      </c>
      <c r="D78" s="17">
        <v>0.02</v>
      </c>
      <c r="E78" s="17">
        <v>0.13</v>
      </c>
      <c r="F78" s="17">
        <v>0.37</v>
      </c>
      <c r="G78" s="17">
        <v>0.65</v>
      </c>
      <c r="H78" s="17">
        <v>0.85</v>
      </c>
      <c r="I78" s="17">
        <v>0.94</v>
      </c>
      <c r="J78" s="17">
        <v>1</v>
      </c>
    </row>
    <row r="79" spans="1:10" x14ac:dyDescent="0.3">
      <c r="A79" s="11" t="s">
        <v>238</v>
      </c>
      <c r="B79" s="15">
        <v>10300</v>
      </c>
      <c r="C79" s="17">
        <v>0.01</v>
      </c>
      <c r="D79" s="17">
        <v>0.04</v>
      </c>
      <c r="E79" s="17">
        <v>0.2</v>
      </c>
      <c r="F79" s="17">
        <v>0.48</v>
      </c>
      <c r="G79" s="17">
        <v>0.7</v>
      </c>
      <c r="H79" s="17">
        <v>0.86</v>
      </c>
      <c r="I79" s="17">
        <v>0.95</v>
      </c>
      <c r="J79" s="17">
        <v>1</v>
      </c>
    </row>
    <row r="80" spans="1:10" x14ac:dyDescent="0.3">
      <c r="A80" s="11" t="s">
        <v>239</v>
      </c>
      <c r="B80" s="15">
        <v>13340</v>
      </c>
      <c r="C80" s="17">
        <v>0.02</v>
      </c>
      <c r="D80" s="17">
        <v>0.12</v>
      </c>
      <c r="E80" s="17">
        <v>0.32</v>
      </c>
      <c r="F80" s="17">
        <v>0.6</v>
      </c>
      <c r="G80" s="17">
        <v>0.79</v>
      </c>
      <c r="H80" s="17">
        <v>0.9</v>
      </c>
      <c r="I80" s="17">
        <v>0.95</v>
      </c>
      <c r="J80" s="17">
        <v>1</v>
      </c>
    </row>
    <row r="81" spans="1:10" x14ac:dyDescent="0.3">
      <c r="A81" s="11" t="s">
        <v>240</v>
      </c>
      <c r="B81" s="15">
        <v>9785</v>
      </c>
      <c r="C81" s="17">
        <v>0.01</v>
      </c>
      <c r="D81" s="17">
        <v>0.23</v>
      </c>
      <c r="E81" s="17">
        <v>0.48</v>
      </c>
      <c r="F81" s="17">
        <v>0.69</v>
      </c>
      <c r="G81" s="17">
        <v>0.83</v>
      </c>
      <c r="H81" s="17">
        <v>0.92</v>
      </c>
      <c r="I81" s="17">
        <v>0.96</v>
      </c>
      <c r="J81" s="17">
        <v>1</v>
      </c>
    </row>
    <row r="82" spans="1:10" x14ac:dyDescent="0.3">
      <c r="A82" s="11" t="s">
        <v>241</v>
      </c>
      <c r="B82" s="15">
        <v>11725</v>
      </c>
      <c r="C82" s="17">
        <v>0.05</v>
      </c>
      <c r="D82" s="17">
        <v>0.34</v>
      </c>
      <c r="E82" s="17">
        <v>0.54</v>
      </c>
      <c r="F82" s="17">
        <v>0.71</v>
      </c>
      <c r="G82" s="17">
        <v>0.85</v>
      </c>
      <c r="H82" s="17">
        <v>0.92</v>
      </c>
      <c r="I82" s="17">
        <v>0.96</v>
      </c>
      <c r="J82" s="17">
        <v>1</v>
      </c>
    </row>
    <row r="83" spans="1:10" x14ac:dyDescent="0.3">
      <c r="A83" s="11" t="s">
        <v>242</v>
      </c>
      <c r="B83" s="15">
        <v>10515</v>
      </c>
      <c r="C83" s="17">
        <v>0.12</v>
      </c>
      <c r="D83" s="17">
        <v>0.37</v>
      </c>
      <c r="E83" s="17">
        <v>0.61</v>
      </c>
      <c r="F83" s="17">
        <v>0.77</v>
      </c>
      <c r="G83" s="17">
        <v>0.87</v>
      </c>
      <c r="H83" s="17">
        <v>0.93</v>
      </c>
      <c r="I83" s="17">
        <v>0.96</v>
      </c>
      <c r="J83" s="17">
        <v>1</v>
      </c>
    </row>
    <row r="84" spans="1:10" x14ac:dyDescent="0.3">
      <c r="A84" s="11" t="s">
        <v>243</v>
      </c>
      <c r="B84" s="15">
        <v>8340</v>
      </c>
      <c r="C84" s="17">
        <v>0.14000000000000001</v>
      </c>
      <c r="D84" s="17">
        <v>0.44</v>
      </c>
      <c r="E84" s="17">
        <v>0.65</v>
      </c>
      <c r="F84" s="17">
        <v>0.8</v>
      </c>
      <c r="G84" s="17">
        <v>0.89</v>
      </c>
      <c r="H84" s="17">
        <v>0.94</v>
      </c>
      <c r="I84" s="17">
        <v>0.97</v>
      </c>
      <c r="J84" s="17">
        <v>1</v>
      </c>
    </row>
    <row r="85" spans="1:10" x14ac:dyDescent="0.3">
      <c r="A85" s="11" t="s">
        <v>244</v>
      </c>
      <c r="B85" s="15">
        <v>7745</v>
      </c>
      <c r="C85" s="17">
        <v>0.14000000000000001</v>
      </c>
      <c r="D85" s="17">
        <v>0.44</v>
      </c>
      <c r="E85" s="17">
        <v>0.68</v>
      </c>
      <c r="F85" s="17">
        <v>0.82</v>
      </c>
      <c r="G85" s="17">
        <v>0.9</v>
      </c>
      <c r="H85" s="17">
        <v>0.94</v>
      </c>
      <c r="I85" s="17">
        <v>0.96</v>
      </c>
      <c r="J85" s="17">
        <v>1</v>
      </c>
    </row>
    <row r="86" spans="1:10" x14ac:dyDescent="0.3">
      <c r="A86" s="11" t="s">
        <v>245</v>
      </c>
      <c r="B86" s="15">
        <v>8195</v>
      </c>
      <c r="C86" s="17">
        <v>0.05</v>
      </c>
      <c r="D86" s="17">
        <v>0.42</v>
      </c>
      <c r="E86" s="17">
        <v>0.65</v>
      </c>
      <c r="F86" s="17">
        <v>0.83</v>
      </c>
      <c r="G86" s="17">
        <v>0.91</v>
      </c>
      <c r="H86" s="17">
        <v>0.94</v>
      </c>
      <c r="I86" s="17">
        <v>0.97</v>
      </c>
      <c r="J86" s="17">
        <v>1</v>
      </c>
    </row>
    <row r="87" spans="1:10" x14ac:dyDescent="0.3">
      <c r="A87" s="11" t="s">
        <v>246</v>
      </c>
      <c r="B87" s="15">
        <v>8495</v>
      </c>
      <c r="C87" s="17">
        <v>0.02</v>
      </c>
      <c r="D87" s="17">
        <v>0.37</v>
      </c>
      <c r="E87" s="17">
        <v>0.6</v>
      </c>
      <c r="F87" s="17">
        <v>0.82</v>
      </c>
      <c r="G87" s="17">
        <v>0.92</v>
      </c>
      <c r="H87" s="17">
        <v>0.95</v>
      </c>
      <c r="I87" s="17">
        <v>0.97</v>
      </c>
      <c r="J87" s="17">
        <v>1</v>
      </c>
    </row>
    <row r="88" spans="1:10" x14ac:dyDescent="0.3">
      <c r="A88" s="11" t="s">
        <v>247</v>
      </c>
      <c r="B88" s="15">
        <v>8865</v>
      </c>
      <c r="C88" s="17">
        <v>0.04</v>
      </c>
      <c r="D88" s="17">
        <v>0.33</v>
      </c>
      <c r="E88" s="17">
        <v>0.55000000000000004</v>
      </c>
      <c r="F88" s="17">
        <v>0.79</v>
      </c>
      <c r="G88" s="17">
        <v>0.9</v>
      </c>
      <c r="H88" s="17">
        <v>0.95</v>
      </c>
      <c r="I88" s="17">
        <v>0.97</v>
      </c>
      <c r="J88" s="17">
        <v>1</v>
      </c>
    </row>
    <row r="89" spans="1:10" x14ac:dyDescent="0.3">
      <c r="A89" s="11" t="s">
        <v>248</v>
      </c>
      <c r="B89" s="15">
        <v>8865</v>
      </c>
      <c r="C89" s="17">
        <v>0.04</v>
      </c>
      <c r="D89" s="17">
        <v>0.26</v>
      </c>
      <c r="E89" s="17">
        <v>0.54</v>
      </c>
      <c r="F89" s="17">
        <v>0.79</v>
      </c>
      <c r="G89" s="17">
        <v>0.9</v>
      </c>
      <c r="H89" s="17">
        <v>0.96</v>
      </c>
      <c r="I89" s="17">
        <v>0.98</v>
      </c>
      <c r="J89" s="17">
        <v>1</v>
      </c>
    </row>
    <row r="90" spans="1:10" x14ac:dyDescent="0.3">
      <c r="A90" s="11" t="s">
        <v>249</v>
      </c>
      <c r="B90" s="15">
        <v>8875</v>
      </c>
      <c r="C90" s="17">
        <v>0.05</v>
      </c>
      <c r="D90" s="17">
        <v>0.3</v>
      </c>
      <c r="E90" s="17">
        <v>0.61</v>
      </c>
      <c r="F90" s="17">
        <v>0.79</v>
      </c>
      <c r="G90" s="17">
        <v>0.89</v>
      </c>
      <c r="H90" s="17">
        <v>0.95</v>
      </c>
      <c r="I90" s="17">
        <v>0.97</v>
      </c>
      <c r="J90" s="17">
        <v>1</v>
      </c>
    </row>
    <row r="91" spans="1:10" x14ac:dyDescent="0.3">
      <c r="A91" s="11" t="s">
        <v>250</v>
      </c>
      <c r="B91" s="15">
        <v>9985</v>
      </c>
      <c r="C91" s="17">
        <v>0.05</v>
      </c>
      <c r="D91" s="17">
        <v>0.35</v>
      </c>
      <c r="E91" s="17">
        <v>0.64</v>
      </c>
      <c r="F91" s="17">
        <v>0.78</v>
      </c>
      <c r="G91" s="17">
        <v>0.88</v>
      </c>
      <c r="H91" s="17">
        <v>0.94</v>
      </c>
      <c r="I91" s="17">
        <v>0.97</v>
      </c>
      <c r="J91" s="17">
        <v>1</v>
      </c>
    </row>
    <row r="92" spans="1:10" x14ac:dyDescent="0.3">
      <c r="A92" s="11" t="s">
        <v>251</v>
      </c>
      <c r="B92" s="15">
        <v>9730</v>
      </c>
      <c r="C92" s="17">
        <v>0.05</v>
      </c>
      <c r="D92" s="17">
        <v>0.44</v>
      </c>
      <c r="E92" s="17">
        <v>0.69</v>
      </c>
      <c r="F92" s="17">
        <v>0.82</v>
      </c>
      <c r="G92" s="17">
        <v>0.89</v>
      </c>
      <c r="H92" s="17">
        <v>0.94</v>
      </c>
      <c r="I92" s="17">
        <v>0.97</v>
      </c>
      <c r="J92" s="17">
        <v>1</v>
      </c>
    </row>
    <row r="93" spans="1:10" x14ac:dyDescent="0.3">
      <c r="A93" s="11" t="s">
        <v>252</v>
      </c>
      <c r="B93" s="15">
        <v>8110</v>
      </c>
      <c r="C93" s="17">
        <v>0.11</v>
      </c>
      <c r="D93" s="17">
        <v>0.49</v>
      </c>
      <c r="E93" s="17">
        <v>0.7</v>
      </c>
      <c r="F93" s="17">
        <v>0.83</v>
      </c>
      <c r="G93" s="17">
        <v>0.9</v>
      </c>
      <c r="H93" s="17">
        <v>0.94</v>
      </c>
      <c r="I93" s="17">
        <v>0.96</v>
      </c>
      <c r="J93" s="17">
        <v>1</v>
      </c>
    </row>
    <row r="94" spans="1:10" x14ac:dyDescent="0.3">
      <c r="A94" s="11" t="s">
        <v>253</v>
      </c>
      <c r="B94" s="15">
        <v>8540</v>
      </c>
      <c r="C94" s="17">
        <v>0.2</v>
      </c>
      <c r="D94" s="17">
        <v>0.47</v>
      </c>
      <c r="E94" s="17">
        <v>0.7</v>
      </c>
      <c r="F94" s="17">
        <v>0.84</v>
      </c>
      <c r="G94" s="17">
        <v>0.91</v>
      </c>
      <c r="H94" s="17">
        <v>0.95</v>
      </c>
      <c r="I94" s="17">
        <v>0.97</v>
      </c>
      <c r="J94" s="17">
        <v>1</v>
      </c>
    </row>
    <row r="95" spans="1:10" x14ac:dyDescent="0.3">
      <c r="A95" s="11" t="s">
        <v>254</v>
      </c>
      <c r="B95" s="15">
        <v>8445</v>
      </c>
      <c r="C95" s="17">
        <v>0.3</v>
      </c>
      <c r="D95" s="17">
        <v>0.55000000000000004</v>
      </c>
      <c r="E95" s="17">
        <v>0.74</v>
      </c>
      <c r="F95" s="17">
        <v>0.85</v>
      </c>
      <c r="G95" s="17">
        <v>0.91</v>
      </c>
      <c r="H95" s="17">
        <v>0.95</v>
      </c>
      <c r="I95" s="17">
        <v>0.97</v>
      </c>
      <c r="J95" s="17">
        <v>1</v>
      </c>
    </row>
    <row r="96" spans="1:10" x14ac:dyDescent="0.3">
      <c r="A96" s="11" t="s">
        <v>255</v>
      </c>
      <c r="B96" s="15">
        <v>8740</v>
      </c>
      <c r="C96" s="17">
        <v>0.32</v>
      </c>
      <c r="D96" s="17">
        <v>0.59</v>
      </c>
      <c r="E96" s="17">
        <v>0.75</v>
      </c>
      <c r="F96" s="17">
        <v>0.85</v>
      </c>
      <c r="G96" s="17">
        <v>0.91</v>
      </c>
      <c r="H96" s="17">
        <v>0.95</v>
      </c>
      <c r="I96" s="17">
        <v>0.97</v>
      </c>
      <c r="J96" s="17">
        <v>1</v>
      </c>
    </row>
    <row r="97" spans="1:10" x14ac:dyDescent="0.3">
      <c r="A97" s="11" t="s">
        <v>256</v>
      </c>
      <c r="B97" s="15">
        <v>7920</v>
      </c>
      <c r="C97" s="17">
        <v>0.28000000000000003</v>
      </c>
      <c r="D97" s="17">
        <v>0.56000000000000005</v>
      </c>
      <c r="E97" s="17">
        <v>0.77</v>
      </c>
      <c r="F97" s="17">
        <v>0.86</v>
      </c>
      <c r="G97" s="17">
        <v>0.92</v>
      </c>
      <c r="H97" s="17">
        <v>0.95</v>
      </c>
      <c r="I97" s="17">
        <v>0.97</v>
      </c>
      <c r="J97" s="17">
        <v>1</v>
      </c>
    </row>
    <row r="98" spans="1:10" x14ac:dyDescent="0.3">
      <c r="A98" s="11" t="s">
        <v>257</v>
      </c>
      <c r="B98" s="15">
        <v>6995</v>
      </c>
      <c r="C98" s="17">
        <v>0.18</v>
      </c>
      <c r="D98" s="17">
        <v>0.48</v>
      </c>
      <c r="E98" s="17">
        <v>0.72</v>
      </c>
      <c r="F98" s="17">
        <v>0.85</v>
      </c>
      <c r="G98" s="17">
        <v>0.91</v>
      </c>
      <c r="H98" s="17">
        <v>0.95</v>
      </c>
      <c r="I98" s="17">
        <v>0.97</v>
      </c>
      <c r="J98" s="17">
        <v>1</v>
      </c>
    </row>
    <row r="99" spans="1:10" x14ac:dyDescent="0.3">
      <c r="A99" s="11" t="s">
        <v>258</v>
      </c>
      <c r="B99" s="15">
        <v>6660</v>
      </c>
      <c r="C99" s="17">
        <v>0.04</v>
      </c>
      <c r="D99" s="17">
        <v>0.45</v>
      </c>
      <c r="E99" s="17">
        <v>0.69</v>
      </c>
      <c r="F99" s="17">
        <v>0.85</v>
      </c>
      <c r="G99" s="17">
        <v>0.92</v>
      </c>
      <c r="H99" s="17">
        <v>0.96</v>
      </c>
      <c r="I99" s="17">
        <v>0.98</v>
      </c>
      <c r="J99" s="17">
        <v>1</v>
      </c>
    </row>
    <row r="100" spans="1:10" x14ac:dyDescent="0.3">
      <c r="A100" s="11" t="s">
        <v>259</v>
      </c>
      <c r="B100" s="15">
        <v>6820</v>
      </c>
      <c r="C100" s="17">
        <v>0.02</v>
      </c>
      <c r="D100" s="17">
        <v>0.44</v>
      </c>
      <c r="E100" s="17">
        <v>0.65</v>
      </c>
      <c r="F100" s="17">
        <v>0.81</v>
      </c>
      <c r="G100" s="17">
        <v>0.91</v>
      </c>
      <c r="H100" s="17">
        <v>0.95</v>
      </c>
      <c r="I100" s="17">
        <v>0.97</v>
      </c>
      <c r="J100" s="17">
        <v>1</v>
      </c>
    </row>
    <row r="101" spans="1:10" x14ac:dyDescent="0.3">
      <c r="A101" s="22" t="s">
        <v>260</v>
      </c>
      <c r="B101" s="23">
        <v>5</v>
      </c>
      <c r="C101" s="24">
        <v>1</v>
      </c>
      <c r="D101" s="24">
        <v>1</v>
      </c>
      <c r="E101" s="24">
        <v>1</v>
      </c>
      <c r="F101" s="24">
        <v>1</v>
      </c>
      <c r="G101" s="24">
        <v>1</v>
      </c>
      <c r="H101" s="24">
        <v>1</v>
      </c>
      <c r="I101" s="24">
        <v>1</v>
      </c>
      <c r="J101" s="24">
        <v>1</v>
      </c>
    </row>
    <row r="102" spans="1:10" x14ac:dyDescent="0.3">
      <c r="A102" s="12" t="s">
        <v>261</v>
      </c>
      <c r="B102" s="14">
        <v>28120</v>
      </c>
      <c r="C102" s="16">
        <v>0.02</v>
      </c>
      <c r="D102" s="16">
        <v>0.12</v>
      </c>
      <c r="E102" s="16">
        <v>0.33</v>
      </c>
      <c r="F102" s="16">
        <v>0.59</v>
      </c>
      <c r="G102" s="16">
        <v>0.82</v>
      </c>
      <c r="H102" s="16">
        <v>0.94</v>
      </c>
      <c r="I102" s="16">
        <v>0.99</v>
      </c>
      <c r="J102" s="16">
        <v>1</v>
      </c>
    </row>
    <row r="103" spans="1:10" x14ac:dyDescent="0.3">
      <c r="A103" s="12" t="s">
        <v>262</v>
      </c>
      <c r="B103" s="14">
        <v>119955</v>
      </c>
      <c r="C103" s="16">
        <v>0.03</v>
      </c>
      <c r="D103" s="16">
        <v>0.15</v>
      </c>
      <c r="E103" s="16">
        <v>0.3</v>
      </c>
      <c r="F103" s="16">
        <v>0.52</v>
      </c>
      <c r="G103" s="16">
        <v>0.71</v>
      </c>
      <c r="H103" s="16">
        <v>0.85</v>
      </c>
      <c r="I103" s="16">
        <v>0.93</v>
      </c>
      <c r="J103" s="16">
        <v>1</v>
      </c>
    </row>
    <row r="104" spans="1:10" x14ac:dyDescent="0.3">
      <c r="A104" s="12" t="s">
        <v>263</v>
      </c>
      <c r="B104" s="14">
        <v>104600</v>
      </c>
      <c r="C104" s="16">
        <v>0.11</v>
      </c>
      <c r="D104" s="16">
        <v>0.41</v>
      </c>
      <c r="E104" s="16">
        <v>0.65</v>
      </c>
      <c r="F104" s="16">
        <v>0.82</v>
      </c>
      <c r="G104" s="16">
        <v>0.9</v>
      </c>
      <c r="H104" s="16">
        <v>0.95</v>
      </c>
      <c r="I104" s="16">
        <v>0.97</v>
      </c>
      <c r="J104" s="16">
        <v>1</v>
      </c>
    </row>
    <row r="105" spans="1:10" x14ac:dyDescent="0.3">
      <c r="A105" s="12" t="s">
        <v>264</v>
      </c>
      <c r="B105" s="14">
        <v>28395</v>
      </c>
      <c r="C105" s="16">
        <v>0.14000000000000001</v>
      </c>
      <c r="D105" s="16">
        <v>0.49</v>
      </c>
      <c r="E105" s="16">
        <v>0.71</v>
      </c>
      <c r="F105" s="16">
        <v>0.84</v>
      </c>
      <c r="G105" s="16">
        <v>0.91</v>
      </c>
      <c r="H105" s="16">
        <v>0.95</v>
      </c>
      <c r="I105" s="16">
        <v>0.97</v>
      </c>
      <c r="J105" s="16">
        <v>1</v>
      </c>
    </row>
    <row r="106" spans="1:10" x14ac:dyDescent="0.3">
      <c r="A106" t="s">
        <v>38</v>
      </c>
      <c r="B106" t="s">
        <v>39</v>
      </c>
    </row>
    <row r="107" spans="1:10" x14ac:dyDescent="0.3">
      <c r="A107" t="s">
        <v>40</v>
      </c>
      <c r="B107" t="s">
        <v>41</v>
      </c>
    </row>
    <row r="108" spans="1:10" x14ac:dyDescent="0.3">
      <c r="A108" t="s">
        <v>58</v>
      </c>
      <c r="B108" t="s">
        <v>59</v>
      </c>
    </row>
    <row r="109" spans="1:10" x14ac:dyDescent="0.3">
      <c r="A109" t="s">
        <v>79</v>
      </c>
      <c r="B109" t="s">
        <v>80</v>
      </c>
    </row>
    <row r="110" spans="1:10" x14ac:dyDescent="0.3">
      <c r="A110" t="s">
        <v>81</v>
      </c>
      <c r="B110" t="s">
        <v>82</v>
      </c>
    </row>
    <row r="111" spans="1:10" x14ac:dyDescent="0.3">
      <c r="A111" t="s">
        <v>83</v>
      </c>
      <c r="B111" t="s">
        <v>84</v>
      </c>
    </row>
    <row r="112" spans="1:10" x14ac:dyDescent="0.3">
      <c r="A112" t="s">
        <v>85</v>
      </c>
      <c r="B112" t="s">
        <v>86</v>
      </c>
    </row>
    <row r="113" spans="1:2" x14ac:dyDescent="0.3">
      <c r="A113" t="s">
        <v>87</v>
      </c>
      <c r="B113" t="s">
        <v>88</v>
      </c>
    </row>
    <row r="114" spans="1:2" x14ac:dyDescent="0.3">
      <c r="A114" t="s">
        <v>89</v>
      </c>
      <c r="B114" t="s">
        <v>90</v>
      </c>
    </row>
    <row r="115" spans="1:2" x14ac:dyDescent="0.3">
      <c r="A115" t="s">
        <v>91</v>
      </c>
      <c r="B115" t="s">
        <v>92</v>
      </c>
    </row>
    <row r="116" spans="1:2" x14ac:dyDescent="0.3">
      <c r="A116" t="s">
        <v>93</v>
      </c>
      <c r="B116" t="s">
        <v>94</v>
      </c>
    </row>
    <row r="117" spans="1:2" x14ac:dyDescent="0.3">
      <c r="A117" t="s">
        <v>197</v>
      </c>
      <c r="B117" t="s">
        <v>198</v>
      </c>
    </row>
  </sheetData>
  <conditionalFormatting sqref="C59:J105">
    <cfRule type="dataBar" priority="2">
      <dataBar>
        <cfvo type="num" val="0"/>
        <cfvo type="num" val="1"/>
        <color theme="7" tint="0.39997558519241921"/>
      </dataBar>
      <extLst>
        <ext xmlns:x14="http://schemas.microsoft.com/office/spreadsheetml/2009/9/main" uri="{B025F937-C7B1-47D3-B67F-A62EFF666E3E}">
          <x14:id>{CDC6BF7A-A09B-4742-807E-E23A0C451244}</x14:id>
        </ext>
      </extLst>
    </cfRule>
  </conditionalFormatting>
  <conditionalFormatting sqref="B9:J9">
    <cfRule type="dataBar" priority="1">
      <dataBar>
        <cfvo type="num" val="0"/>
        <cfvo type="num" val="1"/>
        <color theme="7" tint="0.39997558519241921"/>
      </dataBar>
      <extLst>
        <ext xmlns:x14="http://schemas.microsoft.com/office/spreadsheetml/2009/9/main" uri="{B025F937-C7B1-47D3-B67F-A62EFF666E3E}">
          <x14:id>{7EE780AB-FCBC-4087-B018-F36E10902187}</x14:id>
        </ext>
      </extLst>
    </cfRule>
  </conditionalFormatting>
  <pageMargins left="0.7" right="0.7" top="0.75" bottom="0.75" header="0.3" footer="0.3"/>
  <pageSetup paperSize="9" orientation="portrait" horizontalDpi="300" verticalDpi="300"/>
  <tableParts count="2">
    <tablePart r:id="rId1"/>
    <tablePart r:id="rId2"/>
  </tableParts>
  <extLst>
    <ext xmlns:x14="http://schemas.microsoft.com/office/spreadsheetml/2009/9/main" uri="{78C0D931-6437-407d-A8EE-F0AAD7539E65}">
      <x14:conditionalFormattings>
        <x14:conditionalFormatting xmlns:xm="http://schemas.microsoft.com/office/excel/2006/main">
          <x14:cfRule type="dataBar" id="{CDC6BF7A-A09B-4742-807E-E23A0C451244}">
            <x14:dataBar minLength="0" maxLength="100" gradient="0">
              <x14:cfvo type="num">
                <xm:f>0</xm:f>
              </x14:cfvo>
              <x14:cfvo type="num">
                <xm:f>1</xm:f>
              </x14:cfvo>
              <x14:negativeFillColor rgb="FFFF0000"/>
              <x14:axisColor rgb="FF000000"/>
            </x14:dataBar>
          </x14:cfRule>
          <xm:sqref>C59:J105</xm:sqref>
        </x14:conditionalFormatting>
        <x14:conditionalFormatting xmlns:xm="http://schemas.microsoft.com/office/excel/2006/main">
          <x14:cfRule type="dataBar" id="{7EE780AB-FCBC-4087-B018-F36E10902187}">
            <x14:dataBar minLength="0" maxLength="100" gradient="0">
              <x14:cfvo type="num">
                <xm:f>0</xm:f>
              </x14:cfvo>
              <x14:cfvo type="num">
                <xm:f>1</xm:f>
              </x14:cfvo>
              <x14:negativeFillColor rgb="FFFF0000"/>
              <x14:axisColor rgb="FF000000"/>
            </x14:dataBar>
          </x14:cfRule>
          <xm:sqref>B9:J9</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70"/>
  <sheetViews>
    <sheetView showGridLines="0" workbookViewId="0"/>
  </sheetViews>
  <sheetFormatPr defaultColWidth="10.69921875" defaultRowHeight="15.6" x14ac:dyDescent="0.3"/>
  <cols>
    <col min="1" max="1" width="39.796875" customWidth="1"/>
    <col min="2" max="3" width="20.69921875" customWidth="1"/>
  </cols>
  <sheetData>
    <row r="1" spans="1:3" ht="19.8" x14ac:dyDescent="0.4">
      <c r="A1" s="2" t="s">
        <v>388</v>
      </c>
    </row>
    <row r="2" spans="1:3" x14ac:dyDescent="0.3">
      <c r="A2" t="s">
        <v>202</v>
      </c>
    </row>
    <row r="3" spans="1:3" x14ac:dyDescent="0.3">
      <c r="A3" t="s">
        <v>203</v>
      </c>
    </row>
    <row r="4" spans="1:3" x14ac:dyDescent="0.3">
      <c r="A4" t="s">
        <v>389</v>
      </c>
    </row>
    <row r="5" spans="1:3" x14ac:dyDescent="0.3">
      <c r="A5" t="s">
        <v>205</v>
      </c>
    </row>
    <row r="6" spans="1:3" s="91" customFormat="1" ht="46.8" x14ac:dyDescent="0.3">
      <c r="A6" s="90" t="s">
        <v>366</v>
      </c>
      <c r="B6" s="89" t="s">
        <v>211</v>
      </c>
      <c r="C6" s="89" t="s">
        <v>390</v>
      </c>
    </row>
    <row r="7" spans="1:3" x14ac:dyDescent="0.3">
      <c r="A7" s="18" t="s">
        <v>218</v>
      </c>
      <c r="B7" s="32">
        <v>7675</v>
      </c>
      <c r="C7" s="32">
        <v>2</v>
      </c>
    </row>
    <row r="8" spans="1:3" x14ac:dyDescent="0.3">
      <c r="A8" s="11" t="s">
        <v>391</v>
      </c>
      <c r="B8" s="29">
        <v>6340</v>
      </c>
      <c r="C8" s="29">
        <v>2</v>
      </c>
    </row>
    <row r="9" spans="1:3" x14ac:dyDescent="0.3">
      <c r="A9" s="11" t="s">
        <v>392</v>
      </c>
      <c r="B9" s="29">
        <v>1340</v>
      </c>
      <c r="C9" s="29">
        <v>45</v>
      </c>
    </row>
    <row r="10" spans="1:3" x14ac:dyDescent="0.3">
      <c r="A10" s="54" t="s">
        <v>393</v>
      </c>
      <c r="B10" s="62">
        <v>0.02</v>
      </c>
      <c r="C10" s="55" t="s">
        <v>377</v>
      </c>
    </row>
    <row r="11" spans="1:3" x14ac:dyDescent="0.3">
      <c r="A11" s="54" t="s">
        <v>394</v>
      </c>
      <c r="B11" s="62">
        <v>0.83000000000000007</v>
      </c>
      <c r="C11" s="55" t="s">
        <v>377</v>
      </c>
    </row>
    <row r="12" spans="1:3" x14ac:dyDescent="0.3">
      <c r="A12" s="11" t="s">
        <v>395</v>
      </c>
      <c r="B12" s="42">
        <v>0.17</v>
      </c>
      <c r="C12" s="29" t="s">
        <v>377</v>
      </c>
    </row>
    <row r="13" spans="1:3" x14ac:dyDescent="0.3">
      <c r="A13" s="54" t="s">
        <v>219</v>
      </c>
      <c r="B13" s="55">
        <v>5</v>
      </c>
      <c r="C13" s="55">
        <v>5</v>
      </c>
    </row>
    <row r="14" spans="1:3" x14ac:dyDescent="0.3">
      <c r="A14" s="11" t="s">
        <v>220</v>
      </c>
      <c r="B14" s="29">
        <v>15</v>
      </c>
      <c r="C14" s="29">
        <v>4</v>
      </c>
    </row>
    <row r="15" spans="1:3" x14ac:dyDescent="0.3">
      <c r="A15" s="11" t="s">
        <v>221</v>
      </c>
      <c r="B15" s="29">
        <v>15</v>
      </c>
      <c r="C15" s="29">
        <v>2</v>
      </c>
    </row>
    <row r="16" spans="1:3" x14ac:dyDescent="0.3">
      <c r="A16" s="11" t="s">
        <v>222</v>
      </c>
      <c r="B16" s="29">
        <v>15</v>
      </c>
      <c r="C16" s="29">
        <v>2</v>
      </c>
    </row>
    <row r="17" spans="1:3" x14ac:dyDescent="0.3">
      <c r="A17" s="11" t="s">
        <v>223</v>
      </c>
      <c r="B17" s="29">
        <v>35</v>
      </c>
      <c r="C17" s="29">
        <v>2</v>
      </c>
    </row>
    <row r="18" spans="1:3" x14ac:dyDescent="0.3">
      <c r="A18" s="11" t="s">
        <v>224</v>
      </c>
      <c r="B18" s="29">
        <v>120</v>
      </c>
      <c r="C18" s="29">
        <v>2</v>
      </c>
    </row>
    <row r="19" spans="1:3" x14ac:dyDescent="0.3">
      <c r="A19" s="11" t="s">
        <v>225</v>
      </c>
      <c r="B19" s="29">
        <v>210</v>
      </c>
      <c r="C19" s="29">
        <v>2</v>
      </c>
    </row>
    <row r="20" spans="1:3" x14ac:dyDescent="0.3">
      <c r="A20" s="11" t="s">
        <v>226</v>
      </c>
      <c r="B20" s="29">
        <v>200</v>
      </c>
      <c r="C20" s="29">
        <v>2</v>
      </c>
    </row>
    <row r="21" spans="1:3" x14ac:dyDescent="0.3">
      <c r="A21" s="11" t="s">
        <v>227</v>
      </c>
      <c r="B21" s="29">
        <v>225</v>
      </c>
      <c r="C21" s="29">
        <v>2</v>
      </c>
    </row>
    <row r="22" spans="1:3" x14ac:dyDescent="0.3">
      <c r="A22" s="11" t="s">
        <v>228</v>
      </c>
      <c r="B22" s="29">
        <v>200</v>
      </c>
      <c r="C22" s="29">
        <v>3</v>
      </c>
    </row>
    <row r="23" spans="1:3" x14ac:dyDescent="0.3">
      <c r="A23" s="11" t="s">
        <v>229</v>
      </c>
      <c r="B23" s="29">
        <v>215</v>
      </c>
      <c r="C23" s="29">
        <v>3</v>
      </c>
    </row>
    <row r="24" spans="1:3" x14ac:dyDescent="0.3">
      <c r="A24" s="11" t="s">
        <v>230</v>
      </c>
      <c r="B24" s="29">
        <v>225</v>
      </c>
      <c r="C24" s="29">
        <v>3</v>
      </c>
    </row>
    <row r="25" spans="1:3" x14ac:dyDescent="0.3">
      <c r="A25" s="11" t="s">
        <v>231</v>
      </c>
      <c r="B25" s="29">
        <v>260</v>
      </c>
      <c r="C25" s="29">
        <v>3</v>
      </c>
    </row>
    <row r="26" spans="1:3" x14ac:dyDescent="0.3">
      <c r="A26" s="11" t="s">
        <v>232</v>
      </c>
      <c r="B26" s="29">
        <v>185</v>
      </c>
      <c r="C26" s="29">
        <v>2</v>
      </c>
    </row>
    <row r="27" spans="1:3" x14ac:dyDescent="0.3">
      <c r="A27" s="11" t="s">
        <v>233</v>
      </c>
      <c r="B27" s="29">
        <v>260</v>
      </c>
      <c r="C27" s="29">
        <v>3</v>
      </c>
    </row>
    <row r="28" spans="1:3" x14ac:dyDescent="0.3">
      <c r="A28" s="11" t="s">
        <v>234</v>
      </c>
      <c r="B28" s="29">
        <v>215</v>
      </c>
      <c r="C28" s="29">
        <v>4</v>
      </c>
    </row>
    <row r="29" spans="1:3" x14ac:dyDescent="0.3">
      <c r="A29" s="11" t="s">
        <v>235</v>
      </c>
      <c r="B29" s="29">
        <v>220</v>
      </c>
      <c r="C29" s="29">
        <v>2</v>
      </c>
    </row>
    <row r="30" spans="1:3" x14ac:dyDescent="0.3">
      <c r="A30" s="11" t="s">
        <v>236</v>
      </c>
      <c r="B30" s="29">
        <v>255</v>
      </c>
      <c r="C30" s="29">
        <v>3</v>
      </c>
    </row>
    <row r="31" spans="1:3" x14ac:dyDescent="0.3">
      <c r="A31" s="11" t="s">
        <v>237</v>
      </c>
      <c r="B31" s="29">
        <v>220</v>
      </c>
      <c r="C31" s="29">
        <v>3</v>
      </c>
    </row>
    <row r="32" spans="1:3" x14ac:dyDescent="0.3">
      <c r="A32" s="11" t="s">
        <v>238</v>
      </c>
      <c r="B32" s="29">
        <v>265</v>
      </c>
      <c r="C32" s="29">
        <v>4</v>
      </c>
    </row>
    <row r="33" spans="1:3" x14ac:dyDescent="0.3">
      <c r="A33" s="11" t="s">
        <v>239</v>
      </c>
      <c r="B33" s="29">
        <v>235</v>
      </c>
      <c r="C33" s="29">
        <v>3</v>
      </c>
    </row>
    <row r="34" spans="1:3" x14ac:dyDescent="0.3">
      <c r="A34" s="11" t="s">
        <v>240</v>
      </c>
      <c r="B34" s="29">
        <v>210</v>
      </c>
      <c r="C34" s="29">
        <v>2</v>
      </c>
    </row>
    <row r="35" spans="1:3" x14ac:dyDescent="0.3">
      <c r="A35" s="11" t="s">
        <v>241</v>
      </c>
      <c r="B35" s="29">
        <v>190</v>
      </c>
      <c r="C35" s="29">
        <v>3</v>
      </c>
    </row>
    <row r="36" spans="1:3" x14ac:dyDescent="0.3">
      <c r="A36" s="11" t="s">
        <v>242</v>
      </c>
      <c r="B36" s="29">
        <v>250</v>
      </c>
      <c r="C36" s="29">
        <v>3</v>
      </c>
    </row>
    <row r="37" spans="1:3" x14ac:dyDescent="0.3">
      <c r="A37" s="11" t="s">
        <v>243</v>
      </c>
      <c r="B37" s="29">
        <v>205</v>
      </c>
      <c r="C37" s="29">
        <v>2</v>
      </c>
    </row>
    <row r="38" spans="1:3" x14ac:dyDescent="0.3">
      <c r="A38" s="11" t="s">
        <v>244</v>
      </c>
      <c r="B38" s="29">
        <v>220</v>
      </c>
      <c r="C38" s="29">
        <v>2</v>
      </c>
    </row>
    <row r="39" spans="1:3" x14ac:dyDescent="0.3">
      <c r="A39" s="11" t="s">
        <v>245</v>
      </c>
      <c r="B39" s="29">
        <v>260</v>
      </c>
      <c r="C39" s="29">
        <v>2</v>
      </c>
    </row>
    <row r="40" spans="1:3" x14ac:dyDescent="0.3">
      <c r="A40" s="11" t="s">
        <v>246</v>
      </c>
      <c r="B40" s="29">
        <v>180</v>
      </c>
      <c r="C40" s="29">
        <v>1</v>
      </c>
    </row>
    <row r="41" spans="1:3" x14ac:dyDescent="0.3">
      <c r="A41" s="11" t="s">
        <v>247</v>
      </c>
      <c r="B41" s="29">
        <v>215</v>
      </c>
      <c r="C41" s="29">
        <v>1</v>
      </c>
    </row>
    <row r="42" spans="1:3" x14ac:dyDescent="0.3">
      <c r="A42" s="11" t="s">
        <v>248</v>
      </c>
      <c r="B42" s="29">
        <v>210</v>
      </c>
      <c r="C42" s="29">
        <v>2</v>
      </c>
    </row>
    <row r="43" spans="1:3" x14ac:dyDescent="0.3">
      <c r="A43" s="11" t="s">
        <v>249</v>
      </c>
      <c r="B43" s="29">
        <v>180</v>
      </c>
      <c r="C43" s="29">
        <v>2</v>
      </c>
    </row>
    <row r="44" spans="1:3" x14ac:dyDescent="0.3">
      <c r="A44" s="11" t="s">
        <v>250</v>
      </c>
      <c r="B44" s="29">
        <v>205</v>
      </c>
      <c r="C44" s="29">
        <v>2</v>
      </c>
    </row>
    <row r="45" spans="1:3" x14ac:dyDescent="0.3">
      <c r="A45" s="11" t="s">
        <v>251</v>
      </c>
      <c r="B45" s="29">
        <v>190</v>
      </c>
      <c r="C45" s="29">
        <v>2</v>
      </c>
    </row>
    <row r="46" spans="1:3" x14ac:dyDescent="0.3">
      <c r="A46" s="11" t="s">
        <v>252</v>
      </c>
      <c r="B46" s="29">
        <v>200</v>
      </c>
      <c r="C46" s="29">
        <v>2</v>
      </c>
    </row>
    <row r="47" spans="1:3" x14ac:dyDescent="0.3">
      <c r="A47" s="11" t="s">
        <v>253</v>
      </c>
      <c r="B47" s="29">
        <v>175</v>
      </c>
      <c r="C47" s="29">
        <v>2</v>
      </c>
    </row>
    <row r="48" spans="1:3" x14ac:dyDescent="0.3">
      <c r="A48" s="11" t="s">
        <v>254</v>
      </c>
      <c r="B48" s="29">
        <v>200</v>
      </c>
      <c r="C48" s="29">
        <v>2</v>
      </c>
    </row>
    <row r="49" spans="1:3" x14ac:dyDescent="0.3">
      <c r="A49" s="11" t="s">
        <v>255</v>
      </c>
      <c r="B49" s="29">
        <v>190</v>
      </c>
      <c r="C49" s="29">
        <v>2</v>
      </c>
    </row>
    <row r="50" spans="1:3" x14ac:dyDescent="0.3">
      <c r="A50" s="11" t="s">
        <v>256</v>
      </c>
      <c r="B50" s="29">
        <v>205</v>
      </c>
      <c r="C50" s="29">
        <v>2</v>
      </c>
    </row>
    <row r="51" spans="1:3" x14ac:dyDescent="0.3">
      <c r="A51" s="11" t="s">
        <v>257</v>
      </c>
      <c r="B51" s="29">
        <v>200</v>
      </c>
      <c r="C51" s="29">
        <v>2</v>
      </c>
    </row>
    <row r="52" spans="1:3" x14ac:dyDescent="0.3">
      <c r="A52" s="11" t="s">
        <v>258</v>
      </c>
      <c r="B52" s="29">
        <v>210</v>
      </c>
      <c r="C52" s="29">
        <v>2</v>
      </c>
    </row>
    <row r="53" spans="1:3" x14ac:dyDescent="0.3">
      <c r="A53" s="11" t="s">
        <v>259</v>
      </c>
      <c r="B53" s="29">
        <v>190</v>
      </c>
      <c r="C53" s="29">
        <v>3</v>
      </c>
    </row>
    <row r="54" spans="1:3" x14ac:dyDescent="0.3">
      <c r="A54" s="22" t="s">
        <v>260</v>
      </c>
      <c r="B54" s="30">
        <v>5</v>
      </c>
      <c r="C54" s="30">
        <v>5</v>
      </c>
    </row>
    <row r="55" spans="1:3" x14ac:dyDescent="0.3">
      <c r="A55" s="12" t="s">
        <v>261</v>
      </c>
      <c r="B55" s="28">
        <v>1735</v>
      </c>
      <c r="C55" s="28">
        <v>2</v>
      </c>
    </row>
    <row r="56" spans="1:3" x14ac:dyDescent="0.3">
      <c r="A56" s="12" t="s">
        <v>262</v>
      </c>
      <c r="B56" s="28">
        <v>2715</v>
      </c>
      <c r="C56" s="28">
        <v>3</v>
      </c>
    </row>
    <row r="57" spans="1:3" x14ac:dyDescent="0.3">
      <c r="A57" s="12" t="s">
        <v>263</v>
      </c>
      <c r="B57" s="28">
        <v>2425</v>
      </c>
      <c r="C57" s="28">
        <v>2</v>
      </c>
    </row>
    <row r="58" spans="1:3" x14ac:dyDescent="0.3">
      <c r="A58" s="12" t="s">
        <v>264</v>
      </c>
      <c r="B58" s="28">
        <v>800</v>
      </c>
      <c r="C58" s="28">
        <v>2</v>
      </c>
    </row>
    <row r="59" spans="1:3" x14ac:dyDescent="0.3">
      <c r="A59" t="s">
        <v>38</v>
      </c>
      <c r="B59" t="s">
        <v>39</v>
      </c>
    </row>
    <row r="60" spans="1:3" x14ac:dyDescent="0.3">
      <c r="A60" t="s">
        <v>40</v>
      </c>
      <c r="B60" t="s">
        <v>41</v>
      </c>
    </row>
    <row r="61" spans="1:3" x14ac:dyDescent="0.3">
      <c r="A61" t="s">
        <v>58</v>
      </c>
      <c r="B61" t="s">
        <v>59</v>
      </c>
    </row>
    <row r="62" spans="1:3" x14ac:dyDescent="0.3">
      <c r="A62" t="s">
        <v>79</v>
      </c>
      <c r="B62" t="s">
        <v>80</v>
      </c>
    </row>
    <row r="63" spans="1:3" x14ac:dyDescent="0.3">
      <c r="A63" t="s">
        <v>81</v>
      </c>
      <c r="B63" t="s">
        <v>82</v>
      </c>
    </row>
    <row r="64" spans="1:3" x14ac:dyDescent="0.3">
      <c r="A64" t="s">
        <v>87</v>
      </c>
      <c r="B64" t="s">
        <v>88</v>
      </c>
    </row>
    <row r="65" spans="1:2" x14ac:dyDescent="0.3">
      <c r="A65" t="s">
        <v>89</v>
      </c>
      <c r="B65" t="s">
        <v>90</v>
      </c>
    </row>
    <row r="66" spans="1:2" x14ac:dyDescent="0.3">
      <c r="A66" t="s">
        <v>91</v>
      </c>
      <c r="B66" t="s">
        <v>92</v>
      </c>
    </row>
    <row r="67" spans="1:2" x14ac:dyDescent="0.3">
      <c r="A67" t="s">
        <v>93</v>
      </c>
      <c r="B67" t="s">
        <v>94</v>
      </c>
    </row>
    <row r="68" spans="1:2" x14ac:dyDescent="0.3">
      <c r="A68" t="s">
        <v>167</v>
      </c>
      <c r="B68" t="s">
        <v>168</v>
      </c>
    </row>
    <row r="69" spans="1:2" x14ac:dyDescent="0.3">
      <c r="A69" t="s">
        <v>169</v>
      </c>
      <c r="B69" t="s">
        <v>170</v>
      </c>
    </row>
    <row r="70" spans="1:2" x14ac:dyDescent="0.3">
      <c r="A70" t="s">
        <v>171</v>
      </c>
      <c r="B70" t="s">
        <v>172</v>
      </c>
    </row>
  </sheetData>
  <conditionalFormatting sqref="B10:B12">
    <cfRule type="dataBar" priority="1">
      <dataBar>
        <cfvo type="num" val="0"/>
        <cfvo type="num" val="1"/>
        <color theme="7" tint="0.39997558519241921"/>
      </dataBar>
      <extLst>
        <ext xmlns:x14="http://schemas.microsoft.com/office/spreadsheetml/2009/9/main" uri="{B025F937-C7B1-47D3-B67F-A62EFF666E3E}">
          <x14:id>{22B0D69E-76EE-4CD8-9912-5148184498E3}</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22B0D69E-76EE-4CD8-9912-5148184498E3}">
            <x14:dataBar minLength="0" maxLength="100" gradient="0">
              <x14:cfvo type="num">
                <xm:f>0</xm:f>
              </x14:cfvo>
              <x14:cfvo type="num">
                <xm:f>1</xm:f>
              </x14:cfvo>
              <x14:negativeFillColor rgb="FFFF0000"/>
              <x14:axisColor rgb="FF000000"/>
            </x14:dataBar>
          </x14:cfRule>
          <xm:sqref>B10:B12</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154"/>
  <sheetViews>
    <sheetView showGridLines="0" workbookViewId="0"/>
  </sheetViews>
  <sheetFormatPr defaultColWidth="10.69921875" defaultRowHeight="15.6" x14ac:dyDescent="0.3"/>
  <cols>
    <col min="1" max="1" width="20.69921875" customWidth="1"/>
    <col min="2" max="2" width="23.69921875" customWidth="1"/>
    <col min="3" max="12" width="20.69921875" customWidth="1"/>
  </cols>
  <sheetData>
    <row r="1" spans="1:12" ht="19.8" x14ac:dyDescent="0.4">
      <c r="A1" s="2" t="s">
        <v>396</v>
      </c>
    </row>
    <row r="2" spans="1:12" x14ac:dyDescent="0.3">
      <c r="A2" t="s">
        <v>202</v>
      </c>
    </row>
    <row r="3" spans="1:12" x14ac:dyDescent="0.3">
      <c r="A3" t="s">
        <v>203</v>
      </c>
    </row>
    <row r="4" spans="1:12" x14ac:dyDescent="0.3">
      <c r="A4" t="s">
        <v>397</v>
      </c>
    </row>
    <row r="5" spans="1:12" x14ac:dyDescent="0.3">
      <c r="A5" t="s">
        <v>205</v>
      </c>
    </row>
    <row r="6" spans="1:12" s="91" customFormat="1" ht="78" x14ac:dyDescent="0.3">
      <c r="A6" s="90" t="s">
        <v>398</v>
      </c>
      <c r="B6" s="89" t="s">
        <v>206</v>
      </c>
      <c r="C6" s="89" t="s">
        <v>399</v>
      </c>
      <c r="D6" s="89" t="s">
        <v>400</v>
      </c>
      <c r="E6" s="89" t="s">
        <v>401</v>
      </c>
      <c r="F6" s="89" t="s">
        <v>402</v>
      </c>
      <c r="G6" s="90" t="s">
        <v>403</v>
      </c>
      <c r="H6" s="90" t="s">
        <v>404</v>
      </c>
      <c r="I6" s="100" t="s">
        <v>405</v>
      </c>
      <c r="J6" s="97" t="s">
        <v>406</v>
      </c>
      <c r="K6" s="90" t="s">
        <v>407</v>
      </c>
      <c r="L6" s="90" t="s">
        <v>408</v>
      </c>
    </row>
    <row r="7" spans="1:12" x14ac:dyDescent="0.3">
      <c r="A7" s="47" t="s">
        <v>409</v>
      </c>
      <c r="B7" s="47" t="s">
        <v>218</v>
      </c>
      <c r="C7" s="35">
        <v>17865485</v>
      </c>
      <c r="D7" s="35">
        <v>10052780</v>
      </c>
      <c r="E7" s="35">
        <v>7812705</v>
      </c>
      <c r="F7" s="48">
        <v>4449052190</v>
      </c>
      <c r="G7" s="48">
        <v>3063514850</v>
      </c>
      <c r="H7" s="49">
        <v>1385537340</v>
      </c>
      <c r="I7" s="36">
        <v>0.69</v>
      </c>
      <c r="J7" s="36">
        <v>0.31</v>
      </c>
      <c r="K7" s="35">
        <v>1146370</v>
      </c>
      <c r="L7" s="49">
        <v>286769370</v>
      </c>
    </row>
    <row r="8" spans="1:12" x14ac:dyDescent="0.3">
      <c r="A8" s="11" t="s">
        <v>409</v>
      </c>
      <c r="B8" s="39" t="s">
        <v>219</v>
      </c>
      <c r="C8" s="15">
        <v>0</v>
      </c>
      <c r="D8" s="15">
        <v>0</v>
      </c>
      <c r="E8" s="15">
        <v>0</v>
      </c>
      <c r="F8" s="44">
        <v>0</v>
      </c>
      <c r="G8" s="44">
        <v>0</v>
      </c>
      <c r="H8" s="46">
        <v>0</v>
      </c>
      <c r="I8" s="17" t="s">
        <v>377</v>
      </c>
      <c r="J8" s="17" t="s">
        <v>377</v>
      </c>
      <c r="K8" s="15">
        <v>0</v>
      </c>
      <c r="L8" s="46">
        <v>0</v>
      </c>
    </row>
    <row r="9" spans="1:12" x14ac:dyDescent="0.3">
      <c r="A9" s="11" t="s">
        <v>409</v>
      </c>
      <c r="B9" s="39" t="s">
        <v>220</v>
      </c>
      <c r="C9" s="15">
        <v>180</v>
      </c>
      <c r="D9" s="15">
        <v>90</v>
      </c>
      <c r="E9" s="15">
        <v>90</v>
      </c>
      <c r="F9" s="44">
        <v>12390</v>
      </c>
      <c r="G9" s="44">
        <v>7350</v>
      </c>
      <c r="H9" s="46">
        <v>5040</v>
      </c>
      <c r="I9" s="17">
        <v>0.59</v>
      </c>
      <c r="J9" s="17">
        <v>0.41</v>
      </c>
      <c r="K9" s="15">
        <v>0</v>
      </c>
      <c r="L9" s="46">
        <v>0</v>
      </c>
    </row>
    <row r="10" spans="1:12" x14ac:dyDescent="0.3">
      <c r="A10" s="11" t="s">
        <v>409</v>
      </c>
      <c r="B10" s="39" t="s">
        <v>221</v>
      </c>
      <c r="C10" s="15">
        <v>470</v>
      </c>
      <c r="D10" s="15">
        <v>240</v>
      </c>
      <c r="E10" s="15">
        <v>230</v>
      </c>
      <c r="F10" s="44">
        <v>53470</v>
      </c>
      <c r="G10" s="44">
        <v>33890</v>
      </c>
      <c r="H10" s="46">
        <v>19580</v>
      </c>
      <c r="I10" s="17">
        <v>0.63</v>
      </c>
      <c r="J10" s="17">
        <v>0.37</v>
      </c>
      <c r="K10" s="15">
        <v>0</v>
      </c>
      <c r="L10" s="46">
        <v>0</v>
      </c>
    </row>
    <row r="11" spans="1:12" x14ac:dyDescent="0.3">
      <c r="A11" s="11" t="s">
        <v>409</v>
      </c>
      <c r="B11" s="39" t="s">
        <v>222</v>
      </c>
      <c r="C11" s="15">
        <v>1080</v>
      </c>
      <c r="D11" s="15">
        <v>565</v>
      </c>
      <c r="E11" s="15">
        <v>515</v>
      </c>
      <c r="F11" s="44">
        <v>172100</v>
      </c>
      <c r="G11" s="44">
        <v>111760</v>
      </c>
      <c r="H11" s="46">
        <v>60340</v>
      </c>
      <c r="I11" s="17">
        <v>0.65</v>
      </c>
      <c r="J11" s="17">
        <v>0.35</v>
      </c>
      <c r="K11" s="15" t="s">
        <v>265</v>
      </c>
      <c r="L11" s="46">
        <v>260</v>
      </c>
    </row>
    <row r="12" spans="1:12" x14ac:dyDescent="0.3">
      <c r="A12" s="11" t="s">
        <v>409</v>
      </c>
      <c r="B12" s="39" t="s">
        <v>223</v>
      </c>
      <c r="C12" s="15">
        <v>2355</v>
      </c>
      <c r="D12" s="15">
        <v>1260</v>
      </c>
      <c r="E12" s="15">
        <v>1100</v>
      </c>
      <c r="F12" s="44">
        <v>429630</v>
      </c>
      <c r="G12" s="44">
        <v>287950</v>
      </c>
      <c r="H12" s="46">
        <v>141670</v>
      </c>
      <c r="I12" s="17">
        <v>0.67</v>
      </c>
      <c r="J12" s="17">
        <v>0.33</v>
      </c>
      <c r="K12" s="15" t="s">
        <v>265</v>
      </c>
      <c r="L12" s="46">
        <v>520</v>
      </c>
    </row>
    <row r="13" spans="1:12" x14ac:dyDescent="0.3">
      <c r="A13" s="11" t="s">
        <v>409</v>
      </c>
      <c r="B13" s="39" t="s">
        <v>224</v>
      </c>
      <c r="C13" s="15">
        <v>5610</v>
      </c>
      <c r="D13" s="15">
        <v>2985</v>
      </c>
      <c r="E13" s="15">
        <v>2630</v>
      </c>
      <c r="F13" s="44">
        <v>1043580</v>
      </c>
      <c r="G13" s="44">
        <v>691880</v>
      </c>
      <c r="H13" s="46">
        <v>351700</v>
      </c>
      <c r="I13" s="17">
        <v>0.66</v>
      </c>
      <c r="J13" s="17">
        <v>0.34</v>
      </c>
      <c r="K13" s="15">
        <v>15</v>
      </c>
      <c r="L13" s="46">
        <v>1290</v>
      </c>
    </row>
    <row r="14" spans="1:12" x14ac:dyDescent="0.3">
      <c r="A14" s="11" t="s">
        <v>409</v>
      </c>
      <c r="B14" s="39" t="s">
        <v>225</v>
      </c>
      <c r="C14" s="15">
        <v>10980</v>
      </c>
      <c r="D14" s="15">
        <v>5755</v>
      </c>
      <c r="E14" s="15">
        <v>5225</v>
      </c>
      <c r="F14" s="44">
        <v>1853340</v>
      </c>
      <c r="G14" s="44">
        <v>1227690</v>
      </c>
      <c r="H14" s="46">
        <v>625660</v>
      </c>
      <c r="I14" s="17">
        <v>0.66</v>
      </c>
      <c r="J14" s="17">
        <v>0.34</v>
      </c>
      <c r="K14" s="15">
        <v>180</v>
      </c>
      <c r="L14" s="46">
        <v>11730</v>
      </c>
    </row>
    <row r="15" spans="1:12" x14ac:dyDescent="0.3">
      <c r="A15" s="11" t="s">
        <v>409</v>
      </c>
      <c r="B15" s="39" t="s">
        <v>226</v>
      </c>
      <c r="C15" s="15">
        <v>17290</v>
      </c>
      <c r="D15" s="15">
        <v>9085</v>
      </c>
      <c r="E15" s="15">
        <v>8205</v>
      </c>
      <c r="F15" s="44">
        <v>3020310</v>
      </c>
      <c r="G15" s="44">
        <v>2017120</v>
      </c>
      <c r="H15" s="46">
        <v>1003190</v>
      </c>
      <c r="I15" s="17">
        <v>0.67</v>
      </c>
      <c r="J15" s="17">
        <v>0.33</v>
      </c>
      <c r="K15" s="15">
        <v>255</v>
      </c>
      <c r="L15" s="46">
        <v>17710</v>
      </c>
    </row>
    <row r="16" spans="1:12" x14ac:dyDescent="0.3">
      <c r="A16" s="11" t="s">
        <v>409</v>
      </c>
      <c r="B16" s="39" t="s">
        <v>227</v>
      </c>
      <c r="C16" s="15">
        <v>30410</v>
      </c>
      <c r="D16" s="15">
        <v>16085</v>
      </c>
      <c r="E16" s="15">
        <v>14325</v>
      </c>
      <c r="F16" s="44">
        <v>5613120</v>
      </c>
      <c r="G16" s="44">
        <v>3739910</v>
      </c>
      <c r="H16" s="46">
        <v>1873200</v>
      </c>
      <c r="I16" s="17">
        <v>0.67</v>
      </c>
      <c r="J16" s="17">
        <v>0.33</v>
      </c>
      <c r="K16" s="15">
        <v>380</v>
      </c>
      <c r="L16" s="46">
        <v>29050</v>
      </c>
    </row>
    <row r="17" spans="1:12" x14ac:dyDescent="0.3">
      <c r="A17" s="11" t="s">
        <v>409</v>
      </c>
      <c r="B17" s="39" t="s">
        <v>228</v>
      </c>
      <c r="C17" s="15">
        <v>45570</v>
      </c>
      <c r="D17" s="15">
        <v>24050</v>
      </c>
      <c r="E17" s="15">
        <v>21520</v>
      </c>
      <c r="F17" s="44">
        <v>8413080</v>
      </c>
      <c r="G17" s="44">
        <v>5621630</v>
      </c>
      <c r="H17" s="46">
        <v>2791450</v>
      </c>
      <c r="I17" s="17">
        <v>0.67</v>
      </c>
      <c r="J17" s="17">
        <v>0.33</v>
      </c>
      <c r="K17" s="15">
        <v>645</v>
      </c>
      <c r="L17" s="46">
        <v>62430</v>
      </c>
    </row>
    <row r="18" spans="1:12" x14ac:dyDescent="0.3">
      <c r="A18" s="11" t="s">
        <v>409</v>
      </c>
      <c r="B18" s="39" t="s">
        <v>229</v>
      </c>
      <c r="C18" s="15">
        <v>64360</v>
      </c>
      <c r="D18" s="15">
        <v>34660</v>
      </c>
      <c r="E18" s="15">
        <v>29700</v>
      </c>
      <c r="F18" s="44">
        <v>12766250</v>
      </c>
      <c r="G18" s="44">
        <v>8659060</v>
      </c>
      <c r="H18" s="46">
        <v>4107190</v>
      </c>
      <c r="I18" s="17">
        <v>0.68</v>
      </c>
      <c r="J18" s="17">
        <v>0.32</v>
      </c>
      <c r="K18" s="15">
        <v>975</v>
      </c>
      <c r="L18" s="46">
        <v>163280</v>
      </c>
    </row>
    <row r="19" spans="1:12" x14ac:dyDescent="0.3">
      <c r="A19" s="11" t="s">
        <v>409</v>
      </c>
      <c r="B19" s="39" t="s">
        <v>230</v>
      </c>
      <c r="C19" s="15">
        <v>89120</v>
      </c>
      <c r="D19" s="15">
        <v>48630</v>
      </c>
      <c r="E19" s="15">
        <v>40485</v>
      </c>
      <c r="F19" s="44">
        <v>18338810</v>
      </c>
      <c r="G19" s="44">
        <v>12588180</v>
      </c>
      <c r="H19" s="46">
        <v>5750630</v>
      </c>
      <c r="I19" s="17">
        <v>0.69</v>
      </c>
      <c r="J19" s="17">
        <v>0.31</v>
      </c>
      <c r="K19" s="15">
        <v>1645</v>
      </c>
      <c r="L19" s="46">
        <v>302620</v>
      </c>
    </row>
    <row r="20" spans="1:12" x14ac:dyDescent="0.3">
      <c r="A20" s="11" t="s">
        <v>409</v>
      </c>
      <c r="B20" s="39" t="s">
        <v>231</v>
      </c>
      <c r="C20" s="15">
        <v>133395</v>
      </c>
      <c r="D20" s="15">
        <v>73505</v>
      </c>
      <c r="E20" s="15">
        <v>59890</v>
      </c>
      <c r="F20" s="44">
        <v>27713170</v>
      </c>
      <c r="G20" s="44">
        <v>19168860</v>
      </c>
      <c r="H20" s="46">
        <v>8544300</v>
      </c>
      <c r="I20" s="17">
        <v>0.69</v>
      </c>
      <c r="J20" s="17">
        <v>0.31</v>
      </c>
      <c r="K20" s="15">
        <v>2555</v>
      </c>
      <c r="L20" s="46">
        <v>496860</v>
      </c>
    </row>
    <row r="21" spans="1:12" x14ac:dyDescent="0.3">
      <c r="A21" s="11" t="s">
        <v>409</v>
      </c>
      <c r="B21" s="39" t="s">
        <v>232</v>
      </c>
      <c r="C21" s="15">
        <v>201325</v>
      </c>
      <c r="D21" s="15">
        <v>112465</v>
      </c>
      <c r="E21" s="15">
        <v>88860</v>
      </c>
      <c r="F21" s="44">
        <v>30335950</v>
      </c>
      <c r="G21" s="44">
        <v>21125780</v>
      </c>
      <c r="H21" s="46">
        <v>9210160</v>
      </c>
      <c r="I21" s="17">
        <v>0.7</v>
      </c>
      <c r="J21" s="17">
        <v>0.3</v>
      </c>
      <c r="K21" s="15">
        <v>5160</v>
      </c>
      <c r="L21" s="46">
        <v>687300</v>
      </c>
    </row>
    <row r="22" spans="1:12" x14ac:dyDescent="0.3">
      <c r="A22" s="11" t="s">
        <v>409</v>
      </c>
      <c r="B22" s="39" t="s">
        <v>233</v>
      </c>
      <c r="C22" s="15">
        <v>205075</v>
      </c>
      <c r="D22" s="15">
        <v>115080</v>
      </c>
      <c r="E22" s="15">
        <v>90000</v>
      </c>
      <c r="F22" s="44">
        <v>41083970</v>
      </c>
      <c r="G22" s="44">
        <v>28866340</v>
      </c>
      <c r="H22" s="46">
        <v>12217630</v>
      </c>
      <c r="I22" s="17">
        <v>0.7</v>
      </c>
      <c r="J22" s="17">
        <v>0.3</v>
      </c>
      <c r="K22" s="15">
        <v>4875</v>
      </c>
      <c r="L22" s="46">
        <v>975580</v>
      </c>
    </row>
    <row r="23" spans="1:12" x14ac:dyDescent="0.3">
      <c r="A23" s="11" t="s">
        <v>409</v>
      </c>
      <c r="B23" s="39" t="s">
        <v>234</v>
      </c>
      <c r="C23" s="15">
        <v>225615</v>
      </c>
      <c r="D23" s="15">
        <v>127105</v>
      </c>
      <c r="E23" s="15">
        <v>98505</v>
      </c>
      <c r="F23" s="44">
        <v>49797250</v>
      </c>
      <c r="G23" s="44">
        <v>35182770</v>
      </c>
      <c r="H23" s="46">
        <v>14614480</v>
      </c>
      <c r="I23" s="17">
        <v>0.71</v>
      </c>
      <c r="J23" s="17">
        <v>0.28999999999999998</v>
      </c>
      <c r="K23" s="15">
        <v>5445</v>
      </c>
      <c r="L23" s="46">
        <v>1227430</v>
      </c>
    </row>
    <row r="24" spans="1:12" x14ac:dyDescent="0.3">
      <c r="A24" s="11" t="s">
        <v>409</v>
      </c>
      <c r="B24" s="39" t="s">
        <v>235</v>
      </c>
      <c r="C24" s="15">
        <v>241030</v>
      </c>
      <c r="D24" s="15">
        <v>135495</v>
      </c>
      <c r="E24" s="15">
        <v>105535</v>
      </c>
      <c r="F24" s="44">
        <v>54079560</v>
      </c>
      <c r="G24" s="44">
        <v>38185560</v>
      </c>
      <c r="H24" s="46">
        <v>15894000</v>
      </c>
      <c r="I24" s="17">
        <v>0.71</v>
      </c>
      <c r="J24" s="17">
        <v>0.28999999999999998</v>
      </c>
      <c r="K24" s="15">
        <v>6505</v>
      </c>
      <c r="L24" s="46">
        <v>1462940</v>
      </c>
    </row>
    <row r="25" spans="1:12" x14ac:dyDescent="0.3">
      <c r="A25" s="11" t="s">
        <v>409</v>
      </c>
      <c r="B25" s="39" t="s">
        <v>236</v>
      </c>
      <c r="C25" s="15">
        <v>288125</v>
      </c>
      <c r="D25" s="15">
        <v>163165</v>
      </c>
      <c r="E25" s="15">
        <v>124960</v>
      </c>
      <c r="F25" s="44">
        <v>65678710</v>
      </c>
      <c r="G25" s="44">
        <v>46570040</v>
      </c>
      <c r="H25" s="46">
        <v>19108660</v>
      </c>
      <c r="I25" s="17">
        <v>0.71</v>
      </c>
      <c r="J25" s="17">
        <v>0.28999999999999998</v>
      </c>
      <c r="K25" s="15">
        <v>8165</v>
      </c>
      <c r="L25" s="46">
        <v>1855430</v>
      </c>
    </row>
    <row r="26" spans="1:12" x14ac:dyDescent="0.3">
      <c r="A26" s="11" t="s">
        <v>409</v>
      </c>
      <c r="B26" s="39" t="s">
        <v>237</v>
      </c>
      <c r="C26" s="15">
        <v>286865</v>
      </c>
      <c r="D26" s="15">
        <v>162970</v>
      </c>
      <c r="E26" s="15">
        <v>123895</v>
      </c>
      <c r="F26" s="44">
        <v>66411990</v>
      </c>
      <c r="G26" s="44">
        <v>47284630</v>
      </c>
      <c r="H26" s="46">
        <v>19127350</v>
      </c>
      <c r="I26" s="17">
        <v>0.71</v>
      </c>
      <c r="J26" s="17">
        <v>0.28999999999999998</v>
      </c>
      <c r="K26" s="15">
        <v>8355</v>
      </c>
      <c r="L26" s="46">
        <v>1902170</v>
      </c>
    </row>
    <row r="27" spans="1:12" x14ac:dyDescent="0.3">
      <c r="A27" s="11" t="s">
        <v>409</v>
      </c>
      <c r="B27" s="39" t="s">
        <v>238</v>
      </c>
      <c r="C27" s="15">
        <v>321805</v>
      </c>
      <c r="D27" s="15">
        <v>180375</v>
      </c>
      <c r="E27" s="15">
        <v>141435</v>
      </c>
      <c r="F27" s="44">
        <v>75266130</v>
      </c>
      <c r="G27" s="44">
        <v>53236290</v>
      </c>
      <c r="H27" s="46">
        <v>22029840</v>
      </c>
      <c r="I27" s="17">
        <v>0.71</v>
      </c>
      <c r="J27" s="17">
        <v>0.28999999999999998</v>
      </c>
      <c r="K27" s="15">
        <v>10535</v>
      </c>
      <c r="L27" s="46">
        <v>2411840</v>
      </c>
    </row>
    <row r="28" spans="1:12" x14ac:dyDescent="0.3">
      <c r="A28" s="11" t="s">
        <v>409</v>
      </c>
      <c r="B28" s="39" t="s">
        <v>239</v>
      </c>
      <c r="C28" s="15">
        <v>364990</v>
      </c>
      <c r="D28" s="15">
        <v>204870</v>
      </c>
      <c r="E28" s="15">
        <v>160120</v>
      </c>
      <c r="F28" s="44">
        <v>85809190</v>
      </c>
      <c r="G28" s="44">
        <v>60741370</v>
      </c>
      <c r="H28" s="46">
        <v>25067820</v>
      </c>
      <c r="I28" s="17">
        <v>0.71</v>
      </c>
      <c r="J28" s="17">
        <v>0.28999999999999998</v>
      </c>
      <c r="K28" s="15">
        <v>12185</v>
      </c>
      <c r="L28" s="46">
        <v>2806380</v>
      </c>
    </row>
    <row r="29" spans="1:12" x14ac:dyDescent="0.3">
      <c r="A29" s="11" t="s">
        <v>409</v>
      </c>
      <c r="B29" s="39" t="s">
        <v>240</v>
      </c>
      <c r="C29" s="15">
        <v>413415</v>
      </c>
      <c r="D29" s="15">
        <v>230835</v>
      </c>
      <c r="E29" s="15">
        <v>182580</v>
      </c>
      <c r="F29" s="44">
        <v>97844010</v>
      </c>
      <c r="G29" s="44">
        <v>69116060</v>
      </c>
      <c r="H29" s="46">
        <v>28727950</v>
      </c>
      <c r="I29" s="17">
        <v>0.71</v>
      </c>
      <c r="J29" s="17">
        <v>0.28999999999999998</v>
      </c>
      <c r="K29" s="15">
        <v>15590</v>
      </c>
      <c r="L29" s="46">
        <v>3634470</v>
      </c>
    </row>
    <row r="30" spans="1:12" x14ac:dyDescent="0.3">
      <c r="A30" s="11" t="s">
        <v>409</v>
      </c>
      <c r="B30" s="39" t="s">
        <v>241</v>
      </c>
      <c r="C30" s="15">
        <v>370305</v>
      </c>
      <c r="D30" s="15">
        <v>206495</v>
      </c>
      <c r="E30" s="15">
        <v>163810</v>
      </c>
      <c r="F30" s="44">
        <v>88026570</v>
      </c>
      <c r="G30" s="44">
        <v>62034840</v>
      </c>
      <c r="H30" s="46">
        <v>25991720</v>
      </c>
      <c r="I30" s="17">
        <v>0.7</v>
      </c>
      <c r="J30" s="17">
        <v>0.3</v>
      </c>
      <c r="K30" s="15">
        <v>14345</v>
      </c>
      <c r="L30" s="46">
        <v>3399070</v>
      </c>
    </row>
    <row r="31" spans="1:12" x14ac:dyDescent="0.3">
      <c r="A31" s="11" t="s">
        <v>409</v>
      </c>
      <c r="B31" s="39" t="s">
        <v>242</v>
      </c>
      <c r="C31" s="15">
        <v>445935</v>
      </c>
      <c r="D31" s="15">
        <v>246430</v>
      </c>
      <c r="E31" s="15">
        <v>199505</v>
      </c>
      <c r="F31" s="44">
        <v>106044010</v>
      </c>
      <c r="G31" s="44">
        <v>74364080</v>
      </c>
      <c r="H31" s="46">
        <v>31679930</v>
      </c>
      <c r="I31" s="17">
        <v>0.7</v>
      </c>
      <c r="J31" s="17">
        <v>0.3</v>
      </c>
      <c r="K31" s="15">
        <v>18580</v>
      </c>
      <c r="L31" s="46">
        <v>4445550</v>
      </c>
    </row>
    <row r="32" spans="1:12" x14ac:dyDescent="0.3">
      <c r="A32" s="11" t="s">
        <v>409</v>
      </c>
      <c r="B32" s="39" t="s">
        <v>243</v>
      </c>
      <c r="C32" s="15">
        <v>493390</v>
      </c>
      <c r="D32" s="15">
        <v>270040</v>
      </c>
      <c r="E32" s="15">
        <v>223350</v>
      </c>
      <c r="F32" s="44">
        <v>118480660</v>
      </c>
      <c r="G32" s="44">
        <v>82551810</v>
      </c>
      <c r="H32" s="46">
        <v>35928850</v>
      </c>
      <c r="I32" s="17">
        <v>0.7</v>
      </c>
      <c r="J32" s="17">
        <v>0.3</v>
      </c>
      <c r="K32" s="15">
        <v>23330</v>
      </c>
      <c r="L32" s="46">
        <v>5695060</v>
      </c>
    </row>
    <row r="33" spans="1:12" x14ac:dyDescent="0.3">
      <c r="A33" s="11" t="s">
        <v>409</v>
      </c>
      <c r="B33" s="39" t="s">
        <v>244</v>
      </c>
      <c r="C33" s="15">
        <v>837675</v>
      </c>
      <c r="D33" s="15">
        <v>461955</v>
      </c>
      <c r="E33" s="15">
        <v>375720</v>
      </c>
      <c r="F33" s="44">
        <v>127194310</v>
      </c>
      <c r="G33" s="44">
        <v>88125970</v>
      </c>
      <c r="H33" s="46">
        <v>39068350</v>
      </c>
      <c r="I33" s="17">
        <v>0.69</v>
      </c>
      <c r="J33" s="17">
        <v>0.31</v>
      </c>
      <c r="K33" s="15">
        <v>44340</v>
      </c>
      <c r="L33" s="46">
        <v>6686680</v>
      </c>
    </row>
    <row r="34" spans="1:12" x14ac:dyDescent="0.3">
      <c r="A34" s="11" t="s">
        <v>409</v>
      </c>
      <c r="B34" s="39" t="s">
        <v>245</v>
      </c>
      <c r="C34" s="15">
        <v>648270</v>
      </c>
      <c r="D34" s="15">
        <v>367890</v>
      </c>
      <c r="E34" s="15">
        <v>280380</v>
      </c>
      <c r="F34" s="44">
        <v>156925080</v>
      </c>
      <c r="G34" s="44">
        <v>108169720</v>
      </c>
      <c r="H34" s="46">
        <v>48755360</v>
      </c>
      <c r="I34" s="17">
        <v>0.69</v>
      </c>
      <c r="J34" s="17">
        <v>0.31</v>
      </c>
      <c r="K34" s="15">
        <v>37385</v>
      </c>
      <c r="L34" s="46">
        <v>9000360</v>
      </c>
    </row>
    <row r="35" spans="1:12" x14ac:dyDescent="0.3">
      <c r="A35" s="11" t="s">
        <v>409</v>
      </c>
      <c r="B35" s="39" t="s">
        <v>246</v>
      </c>
      <c r="C35" s="15">
        <v>547115</v>
      </c>
      <c r="D35" s="15">
        <v>308840</v>
      </c>
      <c r="E35" s="15">
        <v>238270</v>
      </c>
      <c r="F35" s="44">
        <v>147877540</v>
      </c>
      <c r="G35" s="44">
        <v>101505870</v>
      </c>
      <c r="H35" s="46">
        <v>46371660</v>
      </c>
      <c r="I35" s="17">
        <v>0.69</v>
      </c>
      <c r="J35" s="17">
        <v>0.31</v>
      </c>
      <c r="K35" s="15">
        <v>33960</v>
      </c>
      <c r="L35" s="46">
        <v>9098670</v>
      </c>
    </row>
    <row r="36" spans="1:12" x14ac:dyDescent="0.3">
      <c r="A36" s="11" t="s">
        <v>409</v>
      </c>
      <c r="B36" s="39" t="s">
        <v>247</v>
      </c>
      <c r="C36" s="15">
        <v>667215</v>
      </c>
      <c r="D36" s="15">
        <v>375735</v>
      </c>
      <c r="E36" s="15">
        <v>291480</v>
      </c>
      <c r="F36" s="44">
        <v>182443550</v>
      </c>
      <c r="G36" s="44">
        <v>124867690</v>
      </c>
      <c r="H36" s="46">
        <v>57575860</v>
      </c>
      <c r="I36" s="17">
        <v>0.68</v>
      </c>
      <c r="J36" s="17">
        <v>0.32</v>
      </c>
      <c r="K36" s="15">
        <v>43940</v>
      </c>
      <c r="L36" s="46">
        <v>11862930</v>
      </c>
    </row>
    <row r="37" spans="1:12" x14ac:dyDescent="0.3">
      <c r="A37" s="11" t="s">
        <v>409</v>
      </c>
      <c r="B37" s="39" t="s">
        <v>248</v>
      </c>
      <c r="C37" s="15">
        <v>673710</v>
      </c>
      <c r="D37" s="15">
        <v>380075</v>
      </c>
      <c r="E37" s="15">
        <v>293635</v>
      </c>
      <c r="F37" s="44">
        <v>185915130</v>
      </c>
      <c r="G37" s="44">
        <v>127291670</v>
      </c>
      <c r="H37" s="46">
        <v>58623460</v>
      </c>
      <c r="I37" s="17">
        <v>0.68</v>
      </c>
      <c r="J37" s="17">
        <v>0.32</v>
      </c>
      <c r="K37" s="15">
        <v>45625</v>
      </c>
      <c r="L37" s="46">
        <v>12403890</v>
      </c>
    </row>
    <row r="38" spans="1:12" x14ac:dyDescent="0.3">
      <c r="A38" s="11" t="s">
        <v>409</v>
      </c>
      <c r="B38" s="39" t="s">
        <v>249</v>
      </c>
      <c r="C38" s="15">
        <v>678445</v>
      </c>
      <c r="D38" s="15">
        <v>382385</v>
      </c>
      <c r="E38" s="15">
        <v>296060</v>
      </c>
      <c r="F38" s="44">
        <v>188917920</v>
      </c>
      <c r="G38" s="44">
        <v>129090070</v>
      </c>
      <c r="H38" s="46">
        <v>59827860</v>
      </c>
      <c r="I38" s="17">
        <v>0.68</v>
      </c>
      <c r="J38" s="17">
        <v>0.32</v>
      </c>
      <c r="K38" s="15">
        <v>48890</v>
      </c>
      <c r="L38" s="46">
        <v>13336940</v>
      </c>
    </row>
    <row r="39" spans="1:12" x14ac:dyDescent="0.3">
      <c r="A39" s="11" t="s">
        <v>409</v>
      </c>
      <c r="B39" s="39" t="s">
        <v>250</v>
      </c>
      <c r="C39" s="15">
        <v>781995</v>
      </c>
      <c r="D39" s="15">
        <v>440890</v>
      </c>
      <c r="E39" s="15">
        <v>341110</v>
      </c>
      <c r="F39" s="44">
        <v>219229390</v>
      </c>
      <c r="G39" s="44">
        <v>149677070</v>
      </c>
      <c r="H39" s="46">
        <v>69552320</v>
      </c>
      <c r="I39" s="17">
        <v>0.68</v>
      </c>
      <c r="J39" s="17">
        <v>0.32</v>
      </c>
      <c r="K39" s="15">
        <v>58105</v>
      </c>
      <c r="L39" s="46">
        <v>15927640</v>
      </c>
    </row>
    <row r="40" spans="1:12" x14ac:dyDescent="0.3">
      <c r="A40" s="11" t="s">
        <v>409</v>
      </c>
      <c r="B40" s="39" t="s">
        <v>251</v>
      </c>
      <c r="C40" s="15">
        <v>753815</v>
      </c>
      <c r="D40" s="15">
        <v>425900</v>
      </c>
      <c r="E40" s="15">
        <v>327915</v>
      </c>
      <c r="F40" s="44">
        <v>211805730</v>
      </c>
      <c r="G40" s="44">
        <v>144821190</v>
      </c>
      <c r="H40" s="46">
        <v>66984550</v>
      </c>
      <c r="I40" s="17">
        <v>0.68</v>
      </c>
      <c r="J40" s="17">
        <v>0.32</v>
      </c>
      <c r="K40" s="15">
        <v>56885</v>
      </c>
      <c r="L40" s="46">
        <v>15645300</v>
      </c>
    </row>
    <row r="41" spans="1:12" x14ac:dyDescent="0.3">
      <c r="A41" s="11" t="s">
        <v>409</v>
      </c>
      <c r="B41" s="39" t="s">
        <v>252</v>
      </c>
      <c r="C41" s="15">
        <v>889905</v>
      </c>
      <c r="D41" s="15">
        <v>501510</v>
      </c>
      <c r="E41" s="15">
        <v>388395</v>
      </c>
      <c r="F41" s="44">
        <v>251601800</v>
      </c>
      <c r="G41" s="44">
        <v>171593200</v>
      </c>
      <c r="H41" s="46">
        <v>80008600</v>
      </c>
      <c r="I41" s="17">
        <v>0.68</v>
      </c>
      <c r="J41" s="17">
        <v>0.32</v>
      </c>
      <c r="K41" s="15">
        <v>69580</v>
      </c>
      <c r="L41" s="46">
        <v>19200770</v>
      </c>
    </row>
    <row r="42" spans="1:12" x14ac:dyDescent="0.3">
      <c r="A42" s="11" t="s">
        <v>409</v>
      </c>
      <c r="B42" s="39" t="s">
        <v>253</v>
      </c>
      <c r="C42" s="15">
        <v>816790</v>
      </c>
      <c r="D42" s="15">
        <v>461085</v>
      </c>
      <c r="E42" s="15">
        <v>355705</v>
      </c>
      <c r="F42" s="44">
        <v>231045970</v>
      </c>
      <c r="G42" s="44">
        <v>157842040</v>
      </c>
      <c r="H42" s="46">
        <v>73203930</v>
      </c>
      <c r="I42" s="17">
        <v>0.68</v>
      </c>
      <c r="J42" s="17">
        <v>0.32</v>
      </c>
      <c r="K42" s="15">
        <v>64250</v>
      </c>
      <c r="L42" s="46">
        <v>17759920</v>
      </c>
    </row>
    <row r="43" spans="1:12" x14ac:dyDescent="0.3">
      <c r="A43" s="11" t="s">
        <v>409</v>
      </c>
      <c r="B43" s="39" t="s">
        <v>254</v>
      </c>
      <c r="C43" s="15">
        <v>811845</v>
      </c>
      <c r="D43" s="15">
        <v>458075</v>
      </c>
      <c r="E43" s="15">
        <v>353765</v>
      </c>
      <c r="F43" s="44">
        <v>229848080</v>
      </c>
      <c r="G43" s="44">
        <v>157022580</v>
      </c>
      <c r="H43" s="46">
        <v>72825500</v>
      </c>
      <c r="I43" s="17">
        <v>0.68</v>
      </c>
      <c r="J43" s="17">
        <v>0.32</v>
      </c>
      <c r="K43" s="15">
        <v>64190</v>
      </c>
      <c r="L43" s="46">
        <v>17786970</v>
      </c>
    </row>
    <row r="44" spans="1:12" x14ac:dyDescent="0.3">
      <c r="A44" s="11" t="s">
        <v>409</v>
      </c>
      <c r="B44" s="39" t="s">
        <v>255</v>
      </c>
      <c r="C44" s="15">
        <v>876270</v>
      </c>
      <c r="D44" s="15">
        <v>495115</v>
      </c>
      <c r="E44" s="15">
        <v>381155</v>
      </c>
      <c r="F44" s="44">
        <v>248418890</v>
      </c>
      <c r="G44" s="44">
        <v>169863300</v>
      </c>
      <c r="H44" s="46">
        <v>78555590</v>
      </c>
      <c r="I44" s="17">
        <v>0.68</v>
      </c>
      <c r="J44" s="17">
        <v>0.32</v>
      </c>
      <c r="K44" s="15">
        <v>69690</v>
      </c>
      <c r="L44" s="46">
        <v>19336200</v>
      </c>
    </row>
    <row r="45" spans="1:12" x14ac:dyDescent="0.3">
      <c r="A45" s="11" t="s">
        <v>409</v>
      </c>
      <c r="B45" s="39" t="s">
        <v>256</v>
      </c>
      <c r="C45" s="15">
        <v>1628550</v>
      </c>
      <c r="D45" s="15">
        <v>923005</v>
      </c>
      <c r="E45" s="15">
        <v>705545</v>
      </c>
      <c r="F45" s="44">
        <v>272378590</v>
      </c>
      <c r="G45" s="44">
        <v>186309160</v>
      </c>
      <c r="H45" s="46">
        <v>86069430</v>
      </c>
      <c r="I45" s="17">
        <v>0.68</v>
      </c>
      <c r="J45" s="17">
        <v>0.32</v>
      </c>
      <c r="K45" s="15">
        <v>130350</v>
      </c>
      <c r="L45" s="46">
        <v>21265940</v>
      </c>
    </row>
    <row r="46" spans="1:12" x14ac:dyDescent="0.3">
      <c r="A46" s="11" t="s">
        <v>409</v>
      </c>
      <c r="B46" s="39" t="s">
        <v>257</v>
      </c>
      <c r="C46" s="15">
        <v>1045925</v>
      </c>
      <c r="D46" s="15">
        <v>593125</v>
      </c>
      <c r="E46" s="15">
        <v>452800</v>
      </c>
      <c r="F46" s="44">
        <v>277392670</v>
      </c>
      <c r="G46" s="44">
        <v>190057650</v>
      </c>
      <c r="H46" s="46">
        <v>87335020</v>
      </c>
      <c r="I46" s="17">
        <v>0.69</v>
      </c>
      <c r="J46" s="17">
        <v>0.31</v>
      </c>
      <c r="K46" s="15">
        <v>82900</v>
      </c>
      <c r="L46" s="46">
        <v>21696930</v>
      </c>
    </row>
    <row r="47" spans="1:12" x14ac:dyDescent="0.3">
      <c r="A47" s="11" t="s">
        <v>409</v>
      </c>
      <c r="B47" s="39" t="s">
        <v>258</v>
      </c>
      <c r="C47" s="15">
        <v>926475</v>
      </c>
      <c r="D47" s="15">
        <v>525010</v>
      </c>
      <c r="E47" s="15">
        <v>401465</v>
      </c>
      <c r="F47" s="44">
        <v>265884640</v>
      </c>
      <c r="G47" s="44">
        <v>182263290</v>
      </c>
      <c r="H47" s="46">
        <v>83621340</v>
      </c>
      <c r="I47" s="17">
        <v>0.69</v>
      </c>
      <c r="J47" s="17">
        <v>0.31</v>
      </c>
      <c r="K47" s="15">
        <v>74160</v>
      </c>
      <c r="L47" s="46">
        <v>20918380</v>
      </c>
    </row>
    <row r="48" spans="1:12" x14ac:dyDescent="0.3">
      <c r="A48" s="11" t="s">
        <v>409</v>
      </c>
      <c r="B48" s="39" t="s">
        <v>259</v>
      </c>
      <c r="C48" s="15">
        <v>1022800</v>
      </c>
      <c r="D48" s="15">
        <v>579965</v>
      </c>
      <c r="E48" s="15">
        <v>442830</v>
      </c>
      <c r="F48" s="44">
        <v>293885630</v>
      </c>
      <c r="G48" s="44">
        <v>201599500</v>
      </c>
      <c r="H48" s="46">
        <v>92286130</v>
      </c>
      <c r="I48" s="17">
        <v>0.69</v>
      </c>
      <c r="J48" s="17">
        <v>0.31</v>
      </c>
      <c r="K48" s="15">
        <v>82400</v>
      </c>
      <c r="L48" s="46">
        <v>23252890</v>
      </c>
    </row>
    <row r="49" spans="1:12" x14ac:dyDescent="0.3">
      <c r="A49" s="34" t="s">
        <v>410</v>
      </c>
      <c r="B49" s="47" t="s">
        <v>218</v>
      </c>
      <c r="C49" s="35">
        <v>7469105</v>
      </c>
      <c r="D49" s="35">
        <v>4379440</v>
      </c>
      <c r="E49" s="35">
        <v>3089665</v>
      </c>
      <c r="F49" s="48">
        <v>1735602650</v>
      </c>
      <c r="G49" s="48">
        <v>1253138010</v>
      </c>
      <c r="H49" s="49">
        <v>482464650</v>
      </c>
      <c r="I49" s="36">
        <v>0.72</v>
      </c>
      <c r="J49" s="36">
        <v>0.28000000000000003</v>
      </c>
      <c r="K49" s="35">
        <v>220240</v>
      </c>
      <c r="L49" s="49">
        <v>49315080</v>
      </c>
    </row>
    <row r="50" spans="1:12" x14ac:dyDescent="0.3">
      <c r="A50" s="11" t="s">
        <v>410</v>
      </c>
      <c r="B50" s="39" t="s">
        <v>219</v>
      </c>
      <c r="C50" s="15">
        <v>0</v>
      </c>
      <c r="D50" s="15">
        <v>0</v>
      </c>
      <c r="E50" s="15">
        <v>0</v>
      </c>
      <c r="F50" s="44">
        <v>0</v>
      </c>
      <c r="G50" s="44">
        <v>0</v>
      </c>
      <c r="H50" s="46">
        <v>0</v>
      </c>
      <c r="I50" s="17" t="s">
        <v>377</v>
      </c>
      <c r="J50" s="17" t="s">
        <v>377</v>
      </c>
      <c r="K50" s="15">
        <v>0</v>
      </c>
      <c r="L50" s="46">
        <v>0</v>
      </c>
    </row>
    <row r="51" spans="1:12" x14ac:dyDescent="0.3">
      <c r="A51" s="11" t="s">
        <v>410</v>
      </c>
      <c r="B51" s="39" t="s">
        <v>220</v>
      </c>
      <c r="C51" s="15">
        <v>180</v>
      </c>
      <c r="D51" s="15">
        <v>90</v>
      </c>
      <c r="E51" s="15">
        <v>90</v>
      </c>
      <c r="F51" s="44">
        <v>12390</v>
      </c>
      <c r="G51" s="44">
        <v>7350</v>
      </c>
      <c r="H51" s="46">
        <v>5040</v>
      </c>
      <c r="I51" s="17">
        <v>0.59</v>
      </c>
      <c r="J51" s="17">
        <v>0.41</v>
      </c>
      <c r="K51" s="15">
        <v>0</v>
      </c>
      <c r="L51" s="46">
        <v>0</v>
      </c>
    </row>
    <row r="52" spans="1:12" x14ac:dyDescent="0.3">
      <c r="A52" s="11" t="s">
        <v>410</v>
      </c>
      <c r="B52" s="39" t="s">
        <v>221</v>
      </c>
      <c r="C52" s="15">
        <v>470</v>
      </c>
      <c r="D52" s="15">
        <v>240</v>
      </c>
      <c r="E52" s="15">
        <v>230</v>
      </c>
      <c r="F52" s="44">
        <v>53470</v>
      </c>
      <c r="G52" s="44">
        <v>33890</v>
      </c>
      <c r="H52" s="46">
        <v>19580</v>
      </c>
      <c r="I52" s="17">
        <v>0.63</v>
      </c>
      <c r="J52" s="17">
        <v>0.37</v>
      </c>
      <c r="K52" s="15">
        <v>0</v>
      </c>
      <c r="L52" s="46">
        <v>0</v>
      </c>
    </row>
    <row r="53" spans="1:12" x14ac:dyDescent="0.3">
      <c r="A53" s="11" t="s">
        <v>410</v>
      </c>
      <c r="B53" s="39" t="s">
        <v>222</v>
      </c>
      <c r="C53" s="15">
        <v>1080</v>
      </c>
      <c r="D53" s="15">
        <v>565</v>
      </c>
      <c r="E53" s="15">
        <v>515</v>
      </c>
      <c r="F53" s="44">
        <v>172100</v>
      </c>
      <c r="G53" s="44">
        <v>111760</v>
      </c>
      <c r="H53" s="46">
        <v>60340</v>
      </c>
      <c r="I53" s="17">
        <v>0.65</v>
      </c>
      <c r="J53" s="17">
        <v>0.35</v>
      </c>
      <c r="K53" s="15" t="s">
        <v>265</v>
      </c>
      <c r="L53" s="46">
        <v>260</v>
      </c>
    </row>
    <row r="54" spans="1:12" x14ac:dyDescent="0.3">
      <c r="A54" s="11" t="s">
        <v>410</v>
      </c>
      <c r="B54" s="39" t="s">
        <v>223</v>
      </c>
      <c r="C54" s="15">
        <v>2355</v>
      </c>
      <c r="D54" s="15">
        <v>1260</v>
      </c>
      <c r="E54" s="15">
        <v>1100</v>
      </c>
      <c r="F54" s="44">
        <v>429630</v>
      </c>
      <c r="G54" s="44">
        <v>287950</v>
      </c>
      <c r="H54" s="46">
        <v>141670</v>
      </c>
      <c r="I54" s="17">
        <v>0.67</v>
      </c>
      <c r="J54" s="17">
        <v>0.33</v>
      </c>
      <c r="K54" s="15" t="s">
        <v>265</v>
      </c>
      <c r="L54" s="46">
        <v>520</v>
      </c>
    </row>
    <row r="55" spans="1:12" x14ac:dyDescent="0.3">
      <c r="A55" s="11" t="s">
        <v>410</v>
      </c>
      <c r="B55" s="39" t="s">
        <v>224</v>
      </c>
      <c r="C55" s="15">
        <v>5560</v>
      </c>
      <c r="D55" s="15">
        <v>2960</v>
      </c>
      <c r="E55" s="15">
        <v>2600</v>
      </c>
      <c r="F55" s="44">
        <v>1040040</v>
      </c>
      <c r="G55" s="44">
        <v>689850</v>
      </c>
      <c r="H55" s="46">
        <v>350190</v>
      </c>
      <c r="I55" s="17">
        <v>0.66</v>
      </c>
      <c r="J55" s="17">
        <v>0.34</v>
      </c>
      <c r="K55" s="15">
        <v>5</v>
      </c>
      <c r="L55" s="46">
        <v>920</v>
      </c>
    </row>
    <row r="56" spans="1:12" x14ac:dyDescent="0.3">
      <c r="A56" s="11" t="s">
        <v>410</v>
      </c>
      <c r="B56" s="39" t="s">
        <v>225</v>
      </c>
      <c r="C56" s="15">
        <v>9330</v>
      </c>
      <c r="D56" s="15">
        <v>5005</v>
      </c>
      <c r="E56" s="15">
        <v>4330</v>
      </c>
      <c r="F56" s="44">
        <v>1729440</v>
      </c>
      <c r="G56" s="44">
        <v>1153850</v>
      </c>
      <c r="H56" s="46">
        <v>575590</v>
      </c>
      <c r="I56" s="17">
        <v>0.67</v>
      </c>
      <c r="J56" s="17">
        <v>0.33</v>
      </c>
      <c r="K56" s="15">
        <v>15</v>
      </c>
      <c r="L56" s="46">
        <v>1430</v>
      </c>
    </row>
    <row r="57" spans="1:12" x14ac:dyDescent="0.3">
      <c r="A57" s="11" t="s">
        <v>410</v>
      </c>
      <c r="B57" s="39" t="s">
        <v>226</v>
      </c>
      <c r="C57" s="15">
        <v>15010</v>
      </c>
      <c r="D57" s="15">
        <v>8045</v>
      </c>
      <c r="E57" s="15">
        <v>6965</v>
      </c>
      <c r="F57" s="44">
        <v>2843810</v>
      </c>
      <c r="G57" s="44">
        <v>1910400</v>
      </c>
      <c r="H57" s="46">
        <v>933410</v>
      </c>
      <c r="I57" s="17">
        <v>0.67</v>
      </c>
      <c r="J57" s="17">
        <v>0.33</v>
      </c>
      <c r="K57" s="15">
        <v>30</v>
      </c>
      <c r="L57" s="46">
        <v>3130</v>
      </c>
    </row>
    <row r="58" spans="1:12" x14ac:dyDescent="0.3">
      <c r="A58" s="11" t="s">
        <v>410</v>
      </c>
      <c r="B58" s="39" t="s">
        <v>227</v>
      </c>
      <c r="C58" s="15">
        <v>26495</v>
      </c>
      <c r="D58" s="15">
        <v>14200</v>
      </c>
      <c r="E58" s="15">
        <v>12300</v>
      </c>
      <c r="F58" s="44">
        <v>5286220</v>
      </c>
      <c r="G58" s="44">
        <v>3527310</v>
      </c>
      <c r="H58" s="46">
        <v>1758910</v>
      </c>
      <c r="I58" s="17">
        <v>0.67</v>
      </c>
      <c r="J58" s="17">
        <v>0.33</v>
      </c>
      <c r="K58" s="15">
        <v>60</v>
      </c>
      <c r="L58" s="46">
        <v>7600</v>
      </c>
    </row>
    <row r="59" spans="1:12" x14ac:dyDescent="0.3">
      <c r="A59" s="11" t="s">
        <v>410</v>
      </c>
      <c r="B59" s="39" t="s">
        <v>228</v>
      </c>
      <c r="C59" s="15">
        <v>38855</v>
      </c>
      <c r="D59" s="15">
        <v>20705</v>
      </c>
      <c r="E59" s="15">
        <v>18150</v>
      </c>
      <c r="F59" s="44">
        <v>7688240</v>
      </c>
      <c r="G59" s="44">
        <v>5130730</v>
      </c>
      <c r="H59" s="46">
        <v>2557510</v>
      </c>
      <c r="I59" s="17">
        <v>0.67</v>
      </c>
      <c r="J59" s="17">
        <v>0.33</v>
      </c>
      <c r="K59" s="15">
        <v>135</v>
      </c>
      <c r="L59" s="46">
        <v>18940</v>
      </c>
    </row>
    <row r="60" spans="1:12" x14ac:dyDescent="0.3">
      <c r="A60" s="11" t="s">
        <v>410</v>
      </c>
      <c r="B60" s="39" t="s">
        <v>229</v>
      </c>
      <c r="C60" s="15">
        <v>50425</v>
      </c>
      <c r="D60" s="15">
        <v>27125</v>
      </c>
      <c r="E60" s="15">
        <v>23305</v>
      </c>
      <c r="F60" s="44">
        <v>10232780</v>
      </c>
      <c r="G60" s="44">
        <v>6876370</v>
      </c>
      <c r="H60" s="46">
        <v>3356410</v>
      </c>
      <c r="I60" s="17">
        <v>0.67</v>
      </c>
      <c r="J60" s="17">
        <v>0.33</v>
      </c>
      <c r="K60" s="15">
        <v>115</v>
      </c>
      <c r="L60" s="46">
        <v>18460</v>
      </c>
    </row>
    <row r="61" spans="1:12" x14ac:dyDescent="0.3">
      <c r="A61" s="11" t="s">
        <v>410</v>
      </c>
      <c r="B61" s="39" t="s">
        <v>230</v>
      </c>
      <c r="C61" s="15">
        <v>65390</v>
      </c>
      <c r="D61" s="15">
        <v>35475</v>
      </c>
      <c r="E61" s="15">
        <v>29915</v>
      </c>
      <c r="F61" s="44">
        <v>13661250</v>
      </c>
      <c r="G61" s="44">
        <v>9262270</v>
      </c>
      <c r="H61" s="46">
        <v>4398980</v>
      </c>
      <c r="I61" s="17">
        <v>0.68</v>
      </c>
      <c r="J61" s="17">
        <v>0.32</v>
      </c>
      <c r="K61" s="15">
        <v>290</v>
      </c>
      <c r="L61" s="46">
        <v>41090</v>
      </c>
    </row>
    <row r="62" spans="1:12" x14ac:dyDescent="0.3">
      <c r="A62" s="11" t="s">
        <v>410</v>
      </c>
      <c r="B62" s="39" t="s">
        <v>231</v>
      </c>
      <c r="C62" s="15">
        <v>93770</v>
      </c>
      <c r="D62" s="15">
        <v>51280</v>
      </c>
      <c r="E62" s="15">
        <v>42490</v>
      </c>
      <c r="F62" s="44">
        <v>19648190</v>
      </c>
      <c r="G62" s="44">
        <v>13390190</v>
      </c>
      <c r="H62" s="46">
        <v>6258010</v>
      </c>
      <c r="I62" s="17">
        <v>0.68</v>
      </c>
      <c r="J62" s="17">
        <v>0.32</v>
      </c>
      <c r="K62" s="15">
        <v>475</v>
      </c>
      <c r="L62" s="46">
        <v>75360</v>
      </c>
    </row>
    <row r="63" spans="1:12" x14ac:dyDescent="0.3">
      <c r="A63" s="11" t="s">
        <v>410</v>
      </c>
      <c r="B63" s="39" t="s">
        <v>232</v>
      </c>
      <c r="C63" s="15">
        <v>120405</v>
      </c>
      <c r="D63" s="15">
        <v>66355</v>
      </c>
      <c r="E63" s="15">
        <v>54050</v>
      </c>
      <c r="F63" s="44">
        <v>19745840</v>
      </c>
      <c r="G63" s="44">
        <v>13547730</v>
      </c>
      <c r="H63" s="46">
        <v>6198110</v>
      </c>
      <c r="I63" s="17">
        <v>0.69</v>
      </c>
      <c r="J63" s="17">
        <v>0.31</v>
      </c>
      <c r="K63" s="15">
        <v>990</v>
      </c>
      <c r="L63" s="46">
        <v>117860</v>
      </c>
    </row>
    <row r="64" spans="1:12" x14ac:dyDescent="0.3">
      <c r="A64" s="11" t="s">
        <v>410</v>
      </c>
      <c r="B64" s="39" t="s">
        <v>233</v>
      </c>
      <c r="C64" s="15">
        <v>131020</v>
      </c>
      <c r="D64" s="15">
        <v>73175</v>
      </c>
      <c r="E64" s="15">
        <v>57845</v>
      </c>
      <c r="F64" s="44">
        <v>26138230</v>
      </c>
      <c r="G64" s="44">
        <v>18171110</v>
      </c>
      <c r="H64" s="46">
        <v>7967120</v>
      </c>
      <c r="I64" s="17">
        <v>0.7</v>
      </c>
      <c r="J64" s="17">
        <v>0.3</v>
      </c>
      <c r="K64" s="15">
        <v>1020</v>
      </c>
      <c r="L64" s="46">
        <v>179420</v>
      </c>
    </row>
    <row r="65" spans="1:12" x14ac:dyDescent="0.3">
      <c r="A65" s="11" t="s">
        <v>410</v>
      </c>
      <c r="B65" s="39" t="s">
        <v>234</v>
      </c>
      <c r="C65" s="15">
        <v>148055</v>
      </c>
      <c r="D65" s="15">
        <v>83570</v>
      </c>
      <c r="E65" s="15">
        <v>64485</v>
      </c>
      <c r="F65" s="44">
        <v>31708160</v>
      </c>
      <c r="G65" s="44">
        <v>22262120</v>
      </c>
      <c r="H65" s="46">
        <v>9446040</v>
      </c>
      <c r="I65" s="17">
        <v>0.7</v>
      </c>
      <c r="J65" s="17">
        <v>0.3</v>
      </c>
      <c r="K65" s="15">
        <v>1375</v>
      </c>
      <c r="L65" s="46">
        <v>259420</v>
      </c>
    </row>
    <row r="66" spans="1:12" x14ac:dyDescent="0.3">
      <c r="A66" s="11" t="s">
        <v>410</v>
      </c>
      <c r="B66" s="39" t="s">
        <v>235</v>
      </c>
      <c r="C66" s="15">
        <v>154205</v>
      </c>
      <c r="D66" s="15">
        <v>87030</v>
      </c>
      <c r="E66" s="15">
        <v>67175</v>
      </c>
      <c r="F66" s="44">
        <v>33838820</v>
      </c>
      <c r="G66" s="44">
        <v>23765190</v>
      </c>
      <c r="H66" s="46">
        <v>10073630</v>
      </c>
      <c r="I66" s="17">
        <v>0.7</v>
      </c>
      <c r="J66" s="17">
        <v>0.3</v>
      </c>
      <c r="K66" s="15">
        <v>1760</v>
      </c>
      <c r="L66" s="46">
        <v>351330</v>
      </c>
    </row>
    <row r="67" spans="1:12" x14ac:dyDescent="0.3">
      <c r="A67" s="11" t="s">
        <v>410</v>
      </c>
      <c r="B67" s="39" t="s">
        <v>236</v>
      </c>
      <c r="C67" s="15">
        <v>177415</v>
      </c>
      <c r="D67" s="15">
        <v>101345</v>
      </c>
      <c r="E67" s="15">
        <v>76065</v>
      </c>
      <c r="F67" s="44">
        <v>39814060</v>
      </c>
      <c r="G67" s="44">
        <v>28148310</v>
      </c>
      <c r="H67" s="46">
        <v>11665750</v>
      </c>
      <c r="I67" s="17">
        <v>0.71</v>
      </c>
      <c r="J67" s="17">
        <v>0.28999999999999998</v>
      </c>
      <c r="K67" s="15">
        <v>2250</v>
      </c>
      <c r="L67" s="46">
        <v>462410</v>
      </c>
    </row>
    <row r="68" spans="1:12" x14ac:dyDescent="0.3">
      <c r="A68" s="11" t="s">
        <v>410</v>
      </c>
      <c r="B68" s="39" t="s">
        <v>237</v>
      </c>
      <c r="C68" s="15">
        <v>176415</v>
      </c>
      <c r="D68" s="15">
        <v>101440</v>
      </c>
      <c r="E68" s="15">
        <v>74975</v>
      </c>
      <c r="F68" s="44">
        <v>40477060</v>
      </c>
      <c r="G68" s="44">
        <v>28845880</v>
      </c>
      <c r="H68" s="46">
        <v>11631180</v>
      </c>
      <c r="I68" s="17">
        <v>0.71</v>
      </c>
      <c r="J68" s="17">
        <v>0.28999999999999998</v>
      </c>
      <c r="K68" s="15">
        <v>2465</v>
      </c>
      <c r="L68" s="46">
        <v>511360</v>
      </c>
    </row>
    <row r="69" spans="1:12" x14ac:dyDescent="0.3">
      <c r="A69" s="11" t="s">
        <v>410</v>
      </c>
      <c r="B69" s="39" t="s">
        <v>238</v>
      </c>
      <c r="C69" s="15">
        <v>185040</v>
      </c>
      <c r="D69" s="15">
        <v>105180</v>
      </c>
      <c r="E69" s="15">
        <v>79860</v>
      </c>
      <c r="F69" s="44">
        <v>42984670</v>
      </c>
      <c r="G69" s="44">
        <v>30553590</v>
      </c>
      <c r="H69" s="46">
        <v>12431080</v>
      </c>
      <c r="I69" s="17">
        <v>0.71</v>
      </c>
      <c r="J69" s="17">
        <v>0.28999999999999998</v>
      </c>
      <c r="K69" s="15">
        <v>3130</v>
      </c>
      <c r="L69" s="46">
        <v>658430</v>
      </c>
    </row>
    <row r="70" spans="1:12" x14ac:dyDescent="0.3">
      <c r="A70" s="11" t="s">
        <v>410</v>
      </c>
      <c r="B70" s="39" t="s">
        <v>239</v>
      </c>
      <c r="C70" s="15">
        <v>207230</v>
      </c>
      <c r="D70" s="15">
        <v>118920</v>
      </c>
      <c r="E70" s="15">
        <v>88310</v>
      </c>
      <c r="F70" s="44">
        <v>48580100</v>
      </c>
      <c r="G70" s="44">
        <v>34769150</v>
      </c>
      <c r="H70" s="46">
        <v>13810950</v>
      </c>
      <c r="I70" s="17">
        <v>0.72</v>
      </c>
      <c r="J70" s="17">
        <v>0.28000000000000003</v>
      </c>
      <c r="K70" s="15">
        <v>3535</v>
      </c>
      <c r="L70" s="46">
        <v>762290</v>
      </c>
    </row>
    <row r="71" spans="1:12" x14ac:dyDescent="0.3">
      <c r="A71" s="11" t="s">
        <v>410</v>
      </c>
      <c r="B71" s="39" t="s">
        <v>240</v>
      </c>
      <c r="C71" s="15">
        <v>216460</v>
      </c>
      <c r="D71" s="15">
        <v>123555</v>
      </c>
      <c r="E71" s="15">
        <v>92900</v>
      </c>
      <c r="F71" s="44">
        <v>51000950</v>
      </c>
      <c r="G71" s="44">
        <v>36472000</v>
      </c>
      <c r="H71" s="46">
        <v>14528950</v>
      </c>
      <c r="I71" s="17">
        <v>0.72</v>
      </c>
      <c r="J71" s="17">
        <v>0.28000000000000003</v>
      </c>
      <c r="K71" s="15">
        <v>4615</v>
      </c>
      <c r="L71" s="46">
        <v>1020460</v>
      </c>
    </row>
    <row r="72" spans="1:12" x14ac:dyDescent="0.3">
      <c r="A72" s="11" t="s">
        <v>410</v>
      </c>
      <c r="B72" s="39" t="s">
        <v>241</v>
      </c>
      <c r="C72" s="15">
        <v>193675</v>
      </c>
      <c r="D72" s="15">
        <v>111725</v>
      </c>
      <c r="E72" s="15">
        <v>81955</v>
      </c>
      <c r="F72" s="44">
        <v>45611620</v>
      </c>
      <c r="G72" s="44">
        <v>32860850</v>
      </c>
      <c r="H72" s="46">
        <v>12750770</v>
      </c>
      <c r="I72" s="17">
        <v>0.72</v>
      </c>
      <c r="J72" s="17">
        <v>0.28000000000000003</v>
      </c>
      <c r="K72" s="15">
        <v>4010</v>
      </c>
      <c r="L72" s="46">
        <v>901690</v>
      </c>
    </row>
    <row r="73" spans="1:12" x14ac:dyDescent="0.3">
      <c r="A73" s="11" t="s">
        <v>410</v>
      </c>
      <c r="B73" s="39" t="s">
        <v>242</v>
      </c>
      <c r="C73" s="15">
        <v>222750</v>
      </c>
      <c r="D73" s="15">
        <v>128415</v>
      </c>
      <c r="E73" s="15">
        <v>94335</v>
      </c>
      <c r="F73" s="44">
        <v>52094800</v>
      </c>
      <c r="G73" s="44">
        <v>37581420</v>
      </c>
      <c r="H73" s="46">
        <v>14513380</v>
      </c>
      <c r="I73" s="17">
        <v>0.72</v>
      </c>
      <c r="J73" s="17">
        <v>0.28000000000000003</v>
      </c>
      <c r="K73" s="15">
        <v>4905</v>
      </c>
      <c r="L73" s="46">
        <v>1095350</v>
      </c>
    </row>
    <row r="74" spans="1:12" x14ac:dyDescent="0.3">
      <c r="A74" s="11" t="s">
        <v>410</v>
      </c>
      <c r="B74" s="39" t="s">
        <v>243</v>
      </c>
      <c r="C74" s="15">
        <v>228580</v>
      </c>
      <c r="D74" s="15">
        <v>131725</v>
      </c>
      <c r="E74" s="15">
        <v>96855</v>
      </c>
      <c r="F74" s="44">
        <v>53905330</v>
      </c>
      <c r="G74" s="44">
        <v>38927710</v>
      </c>
      <c r="H74" s="46">
        <v>14977620</v>
      </c>
      <c r="I74" s="17">
        <v>0.72</v>
      </c>
      <c r="J74" s="17">
        <v>0.28000000000000003</v>
      </c>
      <c r="K74" s="15">
        <v>5830</v>
      </c>
      <c r="L74" s="46">
        <v>1316480</v>
      </c>
    </row>
    <row r="75" spans="1:12" x14ac:dyDescent="0.3">
      <c r="A75" s="11" t="s">
        <v>410</v>
      </c>
      <c r="B75" s="39" t="s">
        <v>244</v>
      </c>
      <c r="C75" s="15">
        <v>350930</v>
      </c>
      <c r="D75" s="15">
        <v>204085</v>
      </c>
      <c r="E75" s="15">
        <v>146850</v>
      </c>
      <c r="F75" s="44">
        <v>54227070</v>
      </c>
      <c r="G75" s="44">
        <v>39260140</v>
      </c>
      <c r="H75" s="46">
        <v>14966930</v>
      </c>
      <c r="I75" s="17">
        <v>0.72</v>
      </c>
      <c r="J75" s="17">
        <v>0.28000000000000003</v>
      </c>
      <c r="K75" s="15">
        <v>9805</v>
      </c>
      <c r="L75" s="46">
        <v>1419210</v>
      </c>
    </row>
    <row r="76" spans="1:12" x14ac:dyDescent="0.3">
      <c r="A76" s="11" t="s">
        <v>410</v>
      </c>
      <c r="B76" s="39" t="s">
        <v>245</v>
      </c>
      <c r="C76" s="15">
        <v>277485</v>
      </c>
      <c r="D76" s="15">
        <v>164300</v>
      </c>
      <c r="E76" s="15">
        <v>113190</v>
      </c>
      <c r="F76" s="44">
        <v>63013500</v>
      </c>
      <c r="G76" s="44">
        <v>45583900</v>
      </c>
      <c r="H76" s="46">
        <v>17429600</v>
      </c>
      <c r="I76" s="17">
        <v>0.72</v>
      </c>
      <c r="J76" s="17">
        <v>0.28000000000000003</v>
      </c>
      <c r="K76" s="15">
        <v>8075</v>
      </c>
      <c r="L76" s="46">
        <v>1783300</v>
      </c>
    </row>
    <row r="77" spans="1:12" x14ac:dyDescent="0.3">
      <c r="A77" s="11" t="s">
        <v>410</v>
      </c>
      <c r="B77" s="39" t="s">
        <v>246</v>
      </c>
      <c r="C77" s="15">
        <v>230020</v>
      </c>
      <c r="D77" s="15">
        <v>136110</v>
      </c>
      <c r="E77" s="15">
        <v>93910</v>
      </c>
      <c r="F77" s="44">
        <v>57409450</v>
      </c>
      <c r="G77" s="44">
        <v>41555830</v>
      </c>
      <c r="H77" s="46">
        <v>15853620</v>
      </c>
      <c r="I77" s="17">
        <v>0.72</v>
      </c>
      <c r="J77" s="17">
        <v>0.28000000000000003</v>
      </c>
      <c r="K77" s="15">
        <v>6995</v>
      </c>
      <c r="L77" s="46">
        <v>1686100</v>
      </c>
    </row>
    <row r="78" spans="1:12" x14ac:dyDescent="0.3">
      <c r="A78" s="11" t="s">
        <v>410</v>
      </c>
      <c r="B78" s="39" t="s">
        <v>247</v>
      </c>
      <c r="C78" s="15">
        <v>269890</v>
      </c>
      <c r="D78" s="15">
        <v>159555</v>
      </c>
      <c r="E78" s="15">
        <v>110335</v>
      </c>
      <c r="F78" s="44">
        <v>68048440</v>
      </c>
      <c r="G78" s="44">
        <v>49275400</v>
      </c>
      <c r="H78" s="46">
        <v>18773030</v>
      </c>
      <c r="I78" s="17">
        <v>0.72</v>
      </c>
      <c r="J78" s="17">
        <v>0.28000000000000003</v>
      </c>
      <c r="K78" s="15">
        <v>8600</v>
      </c>
      <c r="L78" s="46">
        <v>2074950</v>
      </c>
    </row>
    <row r="79" spans="1:12" x14ac:dyDescent="0.3">
      <c r="A79" s="11" t="s">
        <v>410</v>
      </c>
      <c r="B79" s="39" t="s">
        <v>248</v>
      </c>
      <c r="C79" s="15">
        <v>269030</v>
      </c>
      <c r="D79" s="15">
        <v>159590</v>
      </c>
      <c r="E79" s="15">
        <v>109445</v>
      </c>
      <c r="F79" s="44">
        <v>68311000</v>
      </c>
      <c r="G79" s="44">
        <v>49586740</v>
      </c>
      <c r="H79" s="46">
        <v>18724260</v>
      </c>
      <c r="I79" s="17">
        <v>0.73</v>
      </c>
      <c r="J79" s="17">
        <v>0.27</v>
      </c>
      <c r="K79" s="15">
        <v>8750</v>
      </c>
      <c r="L79" s="46">
        <v>2103030</v>
      </c>
    </row>
    <row r="80" spans="1:12" x14ac:dyDescent="0.3">
      <c r="A80" s="11" t="s">
        <v>410</v>
      </c>
      <c r="B80" s="39" t="s">
        <v>249</v>
      </c>
      <c r="C80" s="15">
        <v>263575</v>
      </c>
      <c r="D80" s="15">
        <v>156410</v>
      </c>
      <c r="E80" s="15">
        <v>107160</v>
      </c>
      <c r="F80" s="44">
        <v>67487430</v>
      </c>
      <c r="G80" s="44">
        <v>49042840</v>
      </c>
      <c r="H80" s="46">
        <v>18444590</v>
      </c>
      <c r="I80" s="17">
        <v>0.73</v>
      </c>
      <c r="J80" s="17">
        <v>0.27</v>
      </c>
      <c r="K80" s="15">
        <v>9085</v>
      </c>
      <c r="L80" s="46">
        <v>2189410</v>
      </c>
    </row>
    <row r="81" spans="1:12" x14ac:dyDescent="0.3">
      <c r="A81" s="11" t="s">
        <v>410</v>
      </c>
      <c r="B81" s="39" t="s">
        <v>250</v>
      </c>
      <c r="C81" s="15">
        <v>292675</v>
      </c>
      <c r="D81" s="15">
        <v>174125</v>
      </c>
      <c r="E81" s="15">
        <v>118550</v>
      </c>
      <c r="F81" s="44">
        <v>75431620</v>
      </c>
      <c r="G81" s="44">
        <v>54873770</v>
      </c>
      <c r="H81" s="46">
        <v>20557860</v>
      </c>
      <c r="I81" s="17">
        <v>0.73</v>
      </c>
      <c r="J81" s="17">
        <v>0.27</v>
      </c>
      <c r="K81" s="15">
        <v>10385</v>
      </c>
      <c r="L81" s="46">
        <v>2515090</v>
      </c>
    </row>
    <row r="82" spans="1:12" x14ac:dyDescent="0.3">
      <c r="A82" s="11" t="s">
        <v>410</v>
      </c>
      <c r="B82" s="39" t="s">
        <v>251</v>
      </c>
      <c r="C82" s="15">
        <v>284565</v>
      </c>
      <c r="D82" s="15">
        <v>170160</v>
      </c>
      <c r="E82" s="15">
        <v>114405</v>
      </c>
      <c r="F82" s="44">
        <v>73522840</v>
      </c>
      <c r="G82" s="44">
        <v>53681270</v>
      </c>
      <c r="H82" s="46">
        <v>19841570</v>
      </c>
      <c r="I82" s="17">
        <v>0.73</v>
      </c>
      <c r="J82" s="17">
        <v>0.27</v>
      </c>
      <c r="K82" s="15">
        <v>10085</v>
      </c>
      <c r="L82" s="46">
        <v>2450870</v>
      </c>
    </row>
    <row r="83" spans="1:12" x14ac:dyDescent="0.3">
      <c r="A83" s="11" t="s">
        <v>410</v>
      </c>
      <c r="B83" s="39" t="s">
        <v>252</v>
      </c>
      <c r="C83" s="15">
        <v>318915</v>
      </c>
      <c r="D83" s="15">
        <v>189880</v>
      </c>
      <c r="E83" s="15">
        <v>129035</v>
      </c>
      <c r="F83" s="44">
        <v>82824190</v>
      </c>
      <c r="G83" s="44">
        <v>60273870</v>
      </c>
      <c r="H83" s="46">
        <v>22550310</v>
      </c>
      <c r="I83" s="17">
        <v>0.73</v>
      </c>
      <c r="J83" s="17">
        <v>0.27</v>
      </c>
      <c r="K83" s="15">
        <v>12020</v>
      </c>
      <c r="L83" s="46">
        <v>2930550</v>
      </c>
    </row>
    <row r="84" spans="1:12" x14ac:dyDescent="0.3">
      <c r="A84" s="11" t="s">
        <v>410</v>
      </c>
      <c r="B84" s="39" t="s">
        <v>253</v>
      </c>
      <c r="C84" s="15">
        <v>292235</v>
      </c>
      <c r="D84" s="15">
        <v>174905</v>
      </c>
      <c r="E84" s="15">
        <v>117330</v>
      </c>
      <c r="F84" s="44">
        <v>75880820</v>
      </c>
      <c r="G84" s="44">
        <v>55450470</v>
      </c>
      <c r="H84" s="46">
        <v>20430350</v>
      </c>
      <c r="I84" s="17">
        <v>0.73</v>
      </c>
      <c r="J84" s="17">
        <v>0.27</v>
      </c>
      <c r="K84" s="15">
        <v>11300</v>
      </c>
      <c r="L84" s="46">
        <v>2751560</v>
      </c>
    </row>
    <row r="85" spans="1:12" x14ac:dyDescent="0.3">
      <c r="A85" s="11" t="s">
        <v>410</v>
      </c>
      <c r="B85" s="39" t="s">
        <v>254</v>
      </c>
      <c r="C85" s="15">
        <v>286430</v>
      </c>
      <c r="D85" s="15">
        <v>171290</v>
      </c>
      <c r="E85" s="15">
        <v>115140</v>
      </c>
      <c r="F85" s="44">
        <v>74339310</v>
      </c>
      <c r="G85" s="44">
        <v>54305740</v>
      </c>
      <c r="H85" s="46">
        <v>20033570</v>
      </c>
      <c r="I85" s="17">
        <v>0.73</v>
      </c>
      <c r="J85" s="17">
        <v>0.27</v>
      </c>
      <c r="K85" s="15">
        <v>11135</v>
      </c>
      <c r="L85" s="46">
        <v>2727320</v>
      </c>
    </row>
    <row r="86" spans="1:12" x14ac:dyDescent="0.3">
      <c r="A86" s="11" t="s">
        <v>410</v>
      </c>
      <c r="B86" s="39" t="s">
        <v>255</v>
      </c>
      <c r="C86" s="15">
        <v>303275</v>
      </c>
      <c r="D86" s="15">
        <v>181295</v>
      </c>
      <c r="E86" s="15">
        <v>121980</v>
      </c>
      <c r="F86" s="44">
        <v>78691960</v>
      </c>
      <c r="G86" s="44">
        <v>57453310</v>
      </c>
      <c r="H86" s="46">
        <v>21238650</v>
      </c>
      <c r="I86" s="17">
        <v>0.73</v>
      </c>
      <c r="J86" s="17">
        <v>0.27</v>
      </c>
      <c r="K86" s="15">
        <v>12065</v>
      </c>
      <c r="L86" s="46">
        <v>2949310</v>
      </c>
    </row>
    <row r="87" spans="1:12" x14ac:dyDescent="0.3">
      <c r="A87" s="11" t="s">
        <v>410</v>
      </c>
      <c r="B87" s="39" t="s">
        <v>256</v>
      </c>
      <c r="C87" s="15">
        <v>525255</v>
      </c>
      <c r="D87" s="15">
        <v>316495</v>
      </c>
      <c r="E87" s="15">
        <v>208760</v>
      </c>
      <c r="F87" s="44">
        <v>83934420</v>
      </c>
      <c r="G87" s="44">
        <v>61340960</v>
      </c>
      <c r="H87" s="46">
        <v>22593460</v>
      </c>
      <c r="I87" s="17">
        <v>0.73</v>
      </c>
      <c r="J87" s="17">
        <v>0.27</v>
      </c>
      <c r="K87" s="15">
        <v>21340</v>
      </c>
      <c r="L87" s="46">
        <v>3261290</v>
      </c>
    </row>
    <row r="88" spans="1:12" x14ac:dyDescent="0.3">
      <c r="A88" s="11" t="s">
        <v>410</v>
      </c>
      <c r="B88" s="39" t="s">
        <v>257</v>
      </c>
      <c r="C88" s="15">
        <v>358350</v>
      </c>
      <c r="D88" s="15">
        <v>215525</v>
      </c>
      <c r="E88" s="15">
        <v>142825</v>
      </c>
      <c r="F88" s="44">
        <v>86819610</v>
      </c>
      <c r="G88" s="44">
        <v>63522370</v>
      </c>
      <c r="H88" s="46">
        <v>23297250</v>
      </c>
      <c r="I88" s="17">
        <v>0.73</v>
      </c>
      <c r="J88" s="17">
        <v>0.27</v>
      </c>
      <c r="K88" s="15">
        <v>14615</v>
      </c>
      <c r="L88" s="46">
        <v>3425020</v>
      </c>
    </row>
    <row r="89" spans="1:12" x14ac:dyDescent="0.3">
      <c r="A89" s="11" t="s">
        <v>410</v>
      </c>
      <c r="B89" s="39" t="s">
        <v>258</v>
      </c>
      <c r="C89" s="15">
        <v>321105</v>
      </c>
      <c r="D89" s="15">
        <v>192875</v>
      </c>
      <c r="E89" s="15">
        <v>128230</v>
      </c>
      <c r="F89" s="44">
        <v>83869530</v>
      </c>
      <c r="G89" s="44">
        <v>61414060</v>
      </c>
      <c r="H89" s="46">
        <v>22455470</v>
      </c>
      <c r="I89" s="17">
        <v>0.73</v>
      </c>
      <c r="J89" s="17">
        <v>0.27</v>
      </c>
      <c r="K89" s="15">
        <v>13590</v>
      </c>
      <c r="L89" s="46">
        <v>3404360</v>
      </c>
    </row>
    <row r="90" spans="1:12" x14ac:dyDescent="0.3">
      <c r="A90" s="11" t="s">
        <v>410</v>
      </c>
      <c r="B90" s="39" t="s">
        <v>259</v>
      </c>
      <c r="C90" s="15">
        <v>355200</v>
      </c>
      <c r="D90" s="15">
        <v>213470</v>
      </c>
      <c r="E90" s="15">
        <v>141730</v>
      </c>
      <c r="F90" s="44">
        <v>93094250</v>
      </c>
      <c r="G90" s="44">
        <v>68230350</v>
      </c>
      <c r="H90" s="46">
        <v>24863910</v>
      </c>
      <c r="I90" s="17">
        <v>0.73</v>
      </c>
      <c r="J90" s="17">
        <v>0.27</v>
      </c>
      <c r="K90" s="15">
        <v>15375</v>
      </c>
      <c r="L90" s="46">
        <v>3839510</v>
      </c>
    </row>
    <row r="91" spans="1:12" x14ac:dyDescent="0.3">
      <c r="A91" s="34" t="s">
        <v>411</v>
      </c>
      <c r="B91" s="47" t="s">
        <v>218</v>
      </c>
      <c r="C91" s="35">
        <v>10396270</v>
      </c>
      <c r="D91" s="35">
        <v>5673295</v>
      </c>
      <c r="E91" s="35">
        <v>4722975</v>
      </c>
      <c r="F91" s="48">
        <v>2713426050</v>
      </c>
      <c r="G91" s="48">
        <v>1810365350</v>
      </c>
      <c r="H91" s="49">
        <v>903060710</v>
      </c>
      <c r="I91" s="36">
        <v>0.67</v>
      </c>
      <c r="J91" s="36">
        <v>0.33</v>
      </c>
      <c r="K91" s="35">
        <v>926095</v>
      </c>
      <c r="L91" s="49">
        <v>237445300</v>
      </c>
    </row>
    <row r="92" spans="1:12" x14ac:dyDescent="0.3">
      <c r="A92" s="11" t="s">
        <v>411</v>
      </c>
      <c r="B92" s="39" t="s">
        <v>219</v>
      </c>
      <c r="C92" s="15">
        <v>0</v>
      </c>
      <c r="D92" s="15">
        <v>0</v>
      </c>
      <c r="E92" s="15">
        <v>0</v>
      </c>
      <c r="F92" s="44">
        <v>0</v>
      </c>
      <c r="G92" s="44">
        <v>0</v>
      </c>
      <c r="H92" s="46">
        <v>0</v>
      </c>
      <c r="I92" s="17" t="s">
        <v>377</v>
      </c>
      <c r="J92" s="17" t="s">
        <v>377</v>
      </c>
      <c r="K92" s="15">
        <v>0</v>
      </c>
      <c r="L92" s="46">
        <v>0</v>
      </c>
    </row>
    <row r="93" spans="1:12" x14ac:dyDescent="0.3">
      <c r="A93" s="11" t="s">
        <v>411</v>
      </c>
      <c r="B93" s="39" t="s">
        <v>220</v>
      </c>
      <c r="C93" s="15">
        <v>0</v>
      </c>
      <c r="D93" s="15">
        <v>0</v>
      </c>
      <c r="E93" s="15">
        <v>0</v>
      </c>
      <c r="F93" s="44">
        <v>0</v>
      </c>
      <c r="G93" s="44">
        <v>0</v>
      </c>
      <c r="H93" s="46">
        <v>0</v>
      </c>
      <c r="I93" s="17" t="s">
        <v>377</v>
      </c>
      <c r="J93" s="17" t="s">
        <v>377</v>
      </c>
      <c r="K93" s="15">
        <v>0</v>
      </c>
      <c r="L93" s="46">
        <v>0</v>
      </c>
    </row>
    <row r="94" spans="1:12" x14ac:dyDescent="0.3">
      <c r="A94" s="11" t="s">
        <v>411</v>
      </c>
      <c r="B94" s="39" t="s">
        <v>221</v>
      </c>
      <c r="C94" s="15">
        <v>0</v>
      </c>
      <c r="D94" s="15">
        <v>0</v>
      </c>
      <c r="E94" s="15">
        <v>0</v>
      </c>
      <c r="F94" s="44">
        <v>0</v>
      </c>
      <c r="G94" s="44">
        <v>0</v>
      </c>
      <c r="H94" s="46">
        <v>0</v>
      </c>
      <c r="I94" s="17" t="s">
        <v>377</v>
      </c>
      <c r="J94" s="17" t="s">
        <v>377</v>
      </c>
      <c r="K94" s="15">
        <v>0</v>
      </c>
      <c r="L94" s="46">
        <v>0</v>
      </c>
    </row>
    <row r="95" spans="1:12" x14ac:dyDescent="0.3">
      <c r="A95" s="11" t="s">
        <v>411</v>
      </c>
      <c r="B95" s="39" t="s">
        <v>222</v>
      </c>
      <c r="C95" s="15">
        <v>0</v>
      </c>
      <c r="D95" s="15">
        <v>0</v>
      </c>
      <c r="E95" s="15">
        <v>0</v>
      </c>
      <c r="F95" s="44">
        <v>0</v>
      </c>
      <c r="G95" s="44">
        <v>0</v>
      </c>
      <c r="H95" s="46">
        <v>0</v>
      </c>
      <c r="I95" s="17" t="s">
        <v>377</v>
      </c>
      <c r="J95" s="17" t="s">
        <v>377</v>
      </c>
      <c r="K95" s="15">
        <v>0</v>
      </c>
      <c r="L95" s="46">
        <v>0</v>
      </c>
    </row>
    <row r="96" spans="1:12" x14ac:dyDescent="0.3">
      <c r="A96" s="11" t="s">
        <v>411</v>
      </c>
      <c r="B96" s="39" t="s">
        <v>223</v>
      </c>
      <c r="C96" s="15">
        <v>0</v>
      </c>
      <c r="D96" s="15">
        <v>0</v>
      </c>
      <c r="E96" s="15">
        <v>0</v>
      </c>
      <c r="F96" s="44">
        <v>0</v>
      </c>
      <c r="G96" s="44">
        <v>0</v>
      </c>
      <c r="H96" s="46">
        <v>0</v>
      </c>
      <c r="I96" s="17" t="s">
        <v>377</v>
      </c>
      <c r="J96" s="17" t="s">
        <v>377</v>
      </c>
      <c r="K96" s="15">
        <v>0</v>
      </c>
      <c r="L96" s="46">
        <v>0</v>
      </c>
    </row>
    <row r="97" spans="1:12" x14ac:dyDescent="0.3">
      <c r="A97" s="11" t="s">
        <v>411</v>
      </c>
      <c r="B97" s="39" t="s">
        <v>224</v>
      </c>
      <c r="C97" s="15">
        <v>50</v>
      </c>
      <c r="D97" s="15">
        <v>20</v>
      </c>
      <c r="E97" s="15">
        <v>30</v>
      </c>
      <c r="F97" s="44">
        <v>3540</v>
      </c>
      <c r="G97" s="44">
        <v>2030</v>
      </c>
      <c r="H97" s="46">
        <v>1510</v>
      </c>
      <c r="I97" s="17">
        <v>0.56999999999999995</v>
      </c>
      <c r="J97" s="17">
        <v>0.43</v>
      </c>
      <c r="K97" s="15">
        <v>5</v>
      </c>
      <c r="L97" s="46">
        <v>370</v>
      </c>
    </row>
    <row r="98" spans="1:12" x14ac:dyDescent="0.3">
      <c r="A98" s="11" t="s">
        <v>411</v>
      </c>
      <c r="B98" s="39" t="s">
        <v>225</v>
      </c>
      <c r="C98" s="15">
        <v>1630</v>
      </c>
      <c r="D98" s="15">
        <v>740</v>
      </c>
      <c r="E98" s="15">
        <v>890</v>
      </c>
      <c r="F98" s="44">
        <v>120740</v>
      </c>
      <c r="G98" s="44">
        <v>72290</v>
      </c>
      <c r="H98" s="46">
        <v>48450</v>
      </c>
      <c r="I98" s="17">
        <v>0.6</v>
      </c>
      <c r="J98" s="17">
        <v>0.4</v>
      </c>
      <c r="K98" s="15">
        <v>165</v>
      </c>
      <c r="L98" s="46">
        <v>10300</v>
      </c>
    </row>
    <row r="99" spans="1:12" x14ac:dyDescent="0.3">
      <c r="A99" s="11" t="s">
        <v>411</v>
      </c>
      <c r="B99" s="39" t="s">
        <v>226</v>
      </c>
      <c r="C99" s="15">
        <v>2280</v>
      </c>
      <c r="D99" s="15">
        <v>1040</v>
      </c>
      <c r="E99" s="15">
        <v>1240</v>
      </c>
      <c r="F99" s="44">
        <v>176000</v>
      </c>
      <c r="G99" s="44">
        <v>106470</v>
      </c>
      <c r="H99" s="46">
        <v>69520</v>
      </c>
      <c r="I99" s="17">
        <v>0.6</v>
      </c>
      <c r="J99" s="17">
        <v>0.4</v>
      </c>
      <c r="K99" s="15">
        <v>225</v>
      </c>
      <c r="L99" s="46">
        <v>14580</v>
      </c>
    </row>
    <row r="100" spans="1:12" x14ac:dyDescent="0.3">
      <c r="A100" s="11" t="s">
        <v>411</v>
      </c>
      <c r="B100" s="39" t="s">
        <v>227</v>
      </c>
      <c r="C100" s="15">
        <v>3910</v>
      </c>
      <c r="D100" s="15">
        <v>1885</v>
      </c>
      <c r="E100" s="15">
        <v>2025</v>
      </c>
      <c r="F100" s="44">
        <v>326390</v>
      </c>
      <c r="G100" s="44">
        <v>212360</v>
      </c>
      <c r="H100" s="46">
        <v>114030</v>
      </c>
      <c r="I100" s="17">
        <v>0.65</v>
      </c>
      <c r="J100" s="17">
        <v>0.35</v>
      </c>
      <c r="K100" s="15">
        <v>320</v>
      </c>
      <c r="L100" s="46">
        <v>21450</v>
      </c>
    </row>
    <row r="101" spans="1:12" x14ac:dyDescent="0.3">
      <c r="A101" s="11" t="s">
        <v>411</v>
      </c>
      <c r="B101" s="39" t="s">
        <v>228</v>
      </c>
      <c r="C101" s="15">
        <v>6715</v>
      </c>
      <c r="D101" s="15">
        <v>3350</v>
      </c>
      <c r="E101" s="15">
        <v>3365</v>
      </c>
      <c r="F101" s="44">
        <v>724330</v>
      </c>
      <c r="G101" s="44">
        <v>490650</v>
      </c>
      <c r="H101" s="46">
        <v>233690</v>
      </c>
      <c r="I101" s="17">
        <v>0.68</v>
      </c>
      <c r="J101" s="17">
        <v>0.32</v>
      </c>
      <c r="K101" s="15">
        <v>505</v>
      </c>
      <c r="L101" s="46">
        <v>43490</v>
      </c>
    </row>
    <row r="102" spans="1:12" x14ac:dyDescent="0.3">
      <c r="A102" s="11" t="s">
        <v>411</v>
      </c>
      <c r="B102" s="39" t="s">
        <v>229</v>
      </c>
      <c r="C102" s="15">
        <v>13930</v>
      </c>
      <c r="D102" s="15">
        <v>7540</v>
      </c>
      <c r="E102" s="15">
        <v>6395</v>
      </c>
      <c r="F102" s="44">
        <v>2532960</v>
      </c>
      <c r="G102" s="44">
        <v>1782440</v>
      </c>
      <c r="H102" s="46">
        <v>750520</v>
      </c>
      <c r="I102" s="17">
        <v>0.7</v>
      </c>
      <c r="J102" s="17">
        <v>0.3</v>
      </c>
      <c r="K102" s="15">
        <v>860</v>
      </c>
      <c r="L102" s="46">
        <v>144820</v>
      </c>
    </row>
    <row r="103" spans="1:12" x14ac:dyDescent="0.3">
      <c r="A103" s="11" t="s">
        <v>411</v>
      </c>
      <c r="B103" s="39" t="s">
        <v>230</v>
      </c>
      <c r="C103" s="15">
        <v>23730</v>
      </c>
      <c r="D103" s="15">
        <v>13155</v>
      </c>
      <c r="E103" s="15">
        <v>10575</v>
      </c>
      <c r="F103" s="44">
        <v>4677050</v>
      </c>
      <c r="G103" s="44">
        <v>3325660</v>
      </c>
      <c r="H103" s="46">
        <v>1351400</v>
      </c>
      <c r="I103" s="17">
        <v>0.71</v>
      </c>
      <c r="J103" s="17">
        <v>0.28999999999999998</v>
      </c>
      <c r="K103" s="15">
        <v>1355</v>
      </c>
      <c r="L103" s="46">
        <v>261530</v>
      </c>
    </row>
    <row r="104" spans="1:12" x14ac:dyDescent="0.3">
      <c r="A104" s="11" t="s">
        <v>411</v>
      </c>
      <c r="B104" s="39" t="s">
        <v>231</v>
      </c>
      <c r="C104" s="15">
        <v>39620</v>
      </c>
      <c r="D104" s="15">
        <v>22225</v>
      </c>
      <c r="E104" s="15">
        <v>17400</v>
      </c>
      <c r="F104" s="44">
        <v>8064470</v>
      </c>
      <c r="G104" s="44">
        <v>5778430</v>
      </c>
      <c r="H104" s="46">
        <v>2286040</v>
      </c>
      <c r="I104" s="17">
        <v>0.72</v>
      </c>
      <c r="J104" s="17">
        <v>0.28000000000000003</v>
      </c>
      <c r="K104" s="15">
        <v>2075</v>
      </c>
      <c r="L104" s="46">
        <v>421340</v>
      </c>
    </row>
    <row r="105" spans="1:12" x14ac:dyDescent="0.3">
      <c r="A105" s="11" t="s">
        <v>411</v>
      </c>
      <c r="B105" s="39" t="s">
        <v>232</v>
      </c>
      <c r="C105" s="15">
        <v>80915</v>
      </c>
      <c r="D105" s="15">
        <v>46110</v>
      </c>
      <c r="E105" s="15">
        <v>34805</v>
      </c>
      <c r="F105" s="44">
        <v>10589590</v>
      </c>
      <c r="G105" s="44">
        <v>7577800</v>
      </c>
      <c r="H105" s="46">
        <v>3011790</v>
      </c>
      <c r="I105" s="17">
        <v>0.72</v>
      </c>
      <c r="J105" s="17">
        <v>0.28000000000000003</v>
      </c>
      <c r="K105" s="15">
        <v>4170</v>
      </c>
      <c r="L105" s="46">
        <v>569170</v>
      </c>
    </row>
    <row r="106" spans="1:12" x14ac:dyDescent="0.3">
      <c r="A106" s="11" t="s">
        <v>411</v>
      </c>
      <c r="B106" s="39" t="s">
        <v>233</v>
      </c>
      <c r="C106" s="15">
        <v>74055</v>
      </c>
      <c r="D106" s="15">
        <v>41900</v>
      </c>
      <c r="E106" s="15">
        <v>32155</v>
      </c>
      <c r="F106" s="44">
        <v>14945180</v>
      </c>
      <c r="G106" s="44">
        <v>10694960</v>
      </c>
      <c r="H106" s="46">
        <v>4250220</v>
      </c>
      <c r="I106" s="17">
        <v>0.72</v>
      </c>
      <c r="J106" s="17">
        <v>0.28000000000000003</v>
      </c>
      <c r="K106" s="15">
        <v>3850</v>
      </c>
      <c r="L106" s="46">
        <v>795880</v>
      </c>
    </row>
    <row r="107" spans="1:12" x14ac:dyDescent="0.3">
      <c r="A107" s="11" t="s">
        <v>411</v>
      </c>
      <c r="B107" s="39" t="s">
        <v>234</v>
      </c>
      <c r="C107" s="15">
        <v>77555</v>
      </c>
      <c r="D107" s="15">
        <v>43535</v>
      </c>
      <c r="E107" s="15">
        <v>34020</v>
      </c>
      <c r="F107" s="44">
        <v>18088530</v>
      </c>
      <c r="G107" s="44">
        <v>12920370</v>
      </c>
      <c r="H107" s="46">
        <v>5168160</v>
      </c>
      <c r="I107" s="17">
        <v>0.71</v>
      </c>
      <c r="J107" s="17">
        <v>0.28999999999999998</v>
      </c>
      <c r="K107" s="15">
        <v>4070</v>
      </c>
      <c r="L107" s="46">
        <v>967730</v>
      </c>
    </row>
    <row r="108" spans="1:12" x14ac:dyDescent="0.3">
      <c r="A108" s="11" t="s">
        <v>411</v>
      </c>
      <c r="B108" s="39" t="s">
        <v>235</v>
      </c>
      <c r="C108" s="15">
        <v>86820</v>
      </c>
      <c r="D108" s="15">
        <v>48465</v>
      </c>
      <c r="E108" s="15">
        <v>38360</v>
      </c>
      <c r="F108" s="44">
        <v>20240180</v>
      </c>
      <c r="G108" s="44">
        <v>14420100</v>
      </c>
      <c r="H108" s="46">
        <v>5820080</v>
      </c>
      <c r="I108" s="17">
        <v>0.71</v>
      </c>
      <c r="J108" s="17">
        <v>0.28999999999999998</v>
      </c>
      <c r="K108" s="15">
        <v>4745</v>
      </c>
      <c r="L108" s="46">
        <v>1111330</v>
      </c>
    </row>
    <row r="109" spans="1:12" x14ac:dyDescent="0.3">
      <c r="A109" s="11" t="s">
        <v>411</v>
      </c>
      <c r="B109" s="39" t="s">
        <v>236</v>
      </c>
      <c r="C109" s="15">
        <v>110710</v>
      </c>
      <c r="D109" s="15">
        <v>61820</v>
      </c>
      <c r="E109" s="15">
        <v>48895</v>
      </c>
      <c r="F109" s="44">
        <v>25864090</v>
      </c>
      <c r="G109" s="44">
        <v>18421460</v>
      </c>
      <c r="H109" s="46">
        <v>7442620</v>
      </c>
      <c r="I109" s="17">
        <v>0.71</v>
      </c>
      <c r="J109" s="17">
        <v>0.28999999999999998</v>
      </c>
      <c r="K109" s="15">
        <v>5915</v>
      </c>
      <c r="L109" s="46">
        <v>1392730</v>
      </c>
    </row>
    <row r="110" spans="1:12" x14ac:dyDescent="0.3">
      <c r="A110" s="11" t="s">
        <v>411</v>
      </c>
      <c r="B110" s="39" t="s">
        <v>237</v>
      </c>
      <c r="C110" s="15">
        <v>110445</v>
      </c>
      <c r="D110" s="15">
        <v>61530</v>
      </c>
      <c r="E110" s="15">
        <v>48920</v>
      </c>
      <c r="F110" s="44">
        <v>25933820</v>
      </c>
      <c r="G110" s="44">
        <v>18438210</v>
      </c>
      <c r="H110" s="46">
        <v>7495610</v>
      </c>
      <c r="I110" s="17">
        <v>0.71</v>
      </c>
      <c r="J110" s="17">
        <v>0.28999999999999998</v>
      </c>
      <c r="K110" s="15">
        <v>5890</v>
      </c>
      <c r="L110" s="46">
        <v>1390240</v>
      </c>
    </row>
    <row r="111" spans="1:12" x14ac:dyDescent="0.3">
      <c r="A111" s="11" t="s">
        <v>411</v>
      </c>
      <c r="B111" s="39" t="s">
        <v>238</v>
      </c>
      <c r="C111" s="15">
        <v>136765</v>
      </c>
      <c r="D111" s="15">
        <v>75195</v>
      </c>
      <c r="E111" s="15">
        <v>61570</v>
      </c>
      <c r="F111" s="44">
        <v>32280900</v>
      </c>
      <c r="G111" s="44">
        <v>22682420</v>
      </c>
      <c r="H111" s="46">
        <v>9598480</v>
      </c>
      <c r="I111" s="17">
        <v>0.7</v>
      </c>
      <c r="J111" s="17">
        <v>0.3</v>
      </c>
      <c r="K111" s="15">
        <v>7405</v>
      </c>
      <c r="L111" s="46">
        <v>1753120</v>
      </c>
    </row>
    <row r="112" spans="1:12" x14ac:dyDescent="0.3">
      <c r="A112" s="11" t="s">
        <v>411</v>
      </c>
      <c r="B112" s="39" t="s">
        <v>239</v>
      </c>
      <c r="C112" s="15">
        <v>157755</v>
      </c>
      <c r="D112" s="15">
        <v>85950</v>
      </c>
      <c r="E112" s="15">
        <v>71805</v>
      </c>
      <c r="F112" s="44">
        <v>37228530</v>
      </c>
      <c r="G112" s="44">
        <v>25971950</v>
      </c>
      <c r="H112" s="46">
        <v>11256580</v>
      </c>
      <c r="I112" s="17">
        <v>0.7</v>
      </c>
      <c r="J112" s="17">
        <v>0.3</v>
      </c>
      <c r="K112" s="15">
        <v>8650</v>
      </c>
      <c r="L112" s="46">
        <v>2043810</v>
      </c>
    </row>
    <row r="113" spans="1:12" x14ac:dyDescent="0.3">
      <c r="A113" s="11" t="s">
        <v>411</v>
      </c>
      <c r="B113" s="39" t="s">
        <v>240</v>
      </c>
      <c r="C113" s="15">
        <v>196950</v>
      </c>
      <c r="D113" s="15">
        <v>107275</v>
      </c>
      <c r="E113" s="15">
        <v>89675</v>
      </c>
      <c r="F113" s="44">
        <v>46842500</v>
      </c>
      <c r="G113" s="44">
        <v>32643790</v>
      </c>
      <c r="H113" s="46">
        <v>14198710</v>
      </c>
      <c r="I113" s="17">
        <v>0.7</v>
      </c>
      <c r="J113" s="17">
        <v>0.3</v>
      </c>
      <c r="K113" s="15">
        <v>10970</v>
      </c>
      <c r="L113" s="46">
        <v>2613730</v>
      </c>
    </row>
    <row r="114" spans="1:12" x14ac:dyDescent="0.3">
      <c r="A114" s="11" t="s">
        <v>411</v>
      </c>
      <c r="B114" s="39" t="s">
        <v>241</v>
      </c>
      <c r="C114" s="15">
        <v>176625</v>
      </c>
      <c r="D114" s="15">
        <v>94770</v>
      </c>
      <c r="E114" s="15">
        <v>81855</v>
      </c>
      <c r="F114" s="44">
        <v>42414390</v>
      </c>
      <c r="G114" s="44">
        <v>29173720</v>
      </c>
      <c r="H114" s="46">
        <v>13240670</v>
      </c>
      <c r="I114" s="17">
        <v>0.69</v>
      </c>
      <c r="J114" s="17">
        <v>0.31</v>
      </c>
      <c r="K114" s="15">
        <v>10335</v>
      </c>
      <c r="L114" s="46">
        <v>2497090</v>
      </c>
    </row>
    <row r="115" spans="1:12" x14ac:dyDescent="0.3">
      <c r="A115" s="11" t="s">
        <v>411</v>
      </c>
      <c r="B115" s="39" t="s">
        <v>242</v>
      </c>
      <c r="C115" s="15">
        <v>223180</v>
      </c>
      <c r="D115" s="15">
        <v>118015</v>
      </c>
      <c r="E115" s="15">
        <v>105170</v>
      </c>
      <c r="F115" s="44">
        <v>53948660</v>
      </c>
      <c r="G115" s="44">
        <v>36782390</v>
      </c>
      <c r="H115" s="46">
        <v>17166270</v>
      </c>
      <c r="I115" s="17">
        <v>0.68</v>
      </c>
      <c r="J115" s="17">
        <v>0.32</v>
      </c>
      <c r="K115" s="15">
        <v>13675</v>
      </c>
      <c r="L115" s="46">
        <v>3349910</v>
      </c>
    </row>
    <row r="116" spans="1:12" x14ac:dyDescent="0.3">
      <c r="A116" s="11" t="s">
        <v>411</v>
      </c>
      <c r="B116" s="39" t="s">
        <v>243</v>
      </c>
      <c r="C116" s="15">
        <v>264810</v>
      </c>
      <c r="D116" s="15">
        <v>138315</v>
      </c>
      <c r="E116" s="15">
        <v>126495</v>
      </c>
      <c r="F116" s="44">
        <v>64574780</v>
      </c>
      <c r="G116" s="44">
        <v>43623830</v>
      </c>
      <c r="H116" s="46">
        <v>20950950</v>
      </c>
      <c r="I116" s="17">
        <v>0.68</v>
      </c>
      <c r="J116" s="17">
        <v>0.32</v>
      </c>
      <c r="K116" s="15">
        <v>17500</v>
      </c>
      <c r="L116" s="46">
        <v>4378300</v>
      </c>
    </row>
    <row r="117" spans="1:12" x14ac:dyDescent="0.3">
      <c r="A117" s="11" t="s">
        <v>411</v>
      </c>
      <c r="B117" s="39" t="s">
        <v>244</v>
      </c>
      <c r="C117" s="15">
        <v>486740</v>
      </c>
      <c r="D117" s="15">
        <v>257870</v>
      </c>
      <c r="E117" s="15">
        <v>228865</v>
      </c>
      <c r="F117" s="44">
        <v>72966670</v>
      </c>
      <c r="G117" s="44">
        <v>48865550</v>
      </c>
      <c r="H117" s="46">
        <v>24101120</v>
      </c>
      <c r="I117" s="17">
        <v>0.67</v>
      </c>
      <c r="J117" s="17">
        <v>0.33</v>
      </c>
      <c r="K117" s="15">
        <v>34530</v>
      </c>
      <c r="L117" s="46">
        <v>5267180</v>
      </c>
    </row>
    <row r="118" spans="1:12" x14ac:dyDescent="0.3">
      <c r="A118" s="11" t="s">
        <v>411</v>
      </c>
      <c r="B118" s="39" t="s">
        <v>245</v>
      </c>
      <c r="C118" s="15">
        <v>370785</v>
      </c>
      <c r="D118" s="15">
        <v>203590</v>
      </c>
      <c r="E118" s="15">
        <v>167190</v>
      </c>
      <c r="F118" s="44">
        <v>93910990</v>
      </c>
      <c r="G118" s="44">
        <v>62585530</v>
      </c>
      <c r="H118" s="46">
        <v>31325470</v>
      </c>
      <c r="I118" s="17">
        <v>0.67</v>
      </c>
      <c r="J118" s="17">
        <v>0.33</v>
      </c>
      <c r="K118" s="15">
        <v>29305</v>
      </c>
      <c r="L118" s="46">
        <v>7216760</v>
      </c>
    </row>
    <row r="119" spans="1:12" x14ac:dyDescent="0.3">
      <c r="A119" s="11" t="s">
        <v>411</v>
      </c>
      <c r="B119" s="39" t="s">
        <v>246</v>
      </c>
      <c r="C119" s="15">
        <v>317090</v>
      </c>
      <c r="D119" s="15">
        <v>172730</v>
      </c>
      <c r="E119" s="15">
        <v>144365</v>
      </c>
      <c r="F119" s="44">
        <v>90467500</v>
      </c>
      <c r="G119" s="44">
        <v>59949750</v>
      </c>
      <c r="H119" s="46">
        <v>30517740</v>
      </c>
      <c r="I119" s="17">
        <v>0.66</v>
      </c>
      <c r="J119" s="17">
        <v>0.34</v>
      </c>
      <c r="K119" s="15">
        <v>26960</v>
      </c>
      <c r="L119" s="46">
        <v>7412270</v>
      </c>
    </row>
    <row r="120" spans="1:12" x14ac:dyDescent="0.3">
      <c r="A120" s="11" t="s">
        <v>411</v>
      </c>
      <c r="B120" s="39" t="s">
        <v>247</v>
      </c>
      <c r="C120" s="15">
        <v>397325</v>
      </c>
      <c r="D120" s="15">
        <v>216175</v>
      </c>
      <c r="E120" s="15">
        <v>181150</v>
      </c>
      <c r="F120" s="44">
        <v>114394510</v>
      </c>
      <c r="G120" s="44">
        <v>75591990</v>
      </c>
      <c r="H120" s="46">
        <v>38802520</v>
      </c>
      <c r="I120" s="17">
        <v>0.66</v>
      </c>
      <c r="J120" s="17">
        <v>0.34</v>
      </c>
      <c r="K120" s="15">
        <v>35340</v>
      </c>
      <c r="L120" s="46">
        <v>9787680</v>
      </c>
    </row>
    <row r="121" spans="1:12" x14ac:dyDescent="0.3">
      <c r="A121" s="11" t="s">
        <v>411</v>
      </c>
      <c r="B121" s="39" t="s">
        <v>248</v>
      </c>
      <c r="C121" s="15">
        <v>404675</v>
      </c>
      <c r="D121" s="15">
        <v>220485</v>
      </c>
      <c r="E121" s="15">
        <v>184190</v>
      </c>
      <c r="F121" s="44">
        <v>117602940</v>
      </c>
      <c r="G121" s="44">
        <v>77704350</v>
      </c>
      <c r="H121" s="46">
        <v>39898590</v>
      </c>
      <c r="I121" s="17">
        <v>0.66</v>
      </c>
      <c r="J121" s="17">
        <v>0.34</v>
      </c>
      <c r="K121" s="15">
        <v>36875</v>
      </c>
      <c r="L121" s="46">
        <v>10300260</v>
      </c>
    </row>
    <row r="122" spans="1:12" x14ac:dyDescent="0.3">
      <c r="A122" s="11" t="s">
        <v>411</v>
      </c>
      <c r="B122" s="39" t="s">
        <v>249</v>
      </c>
      <c r="C122" s="15">
        <v>414870</v>
      </c>
      <c r="D122" s="15">
        <v>225970</v>
      </c>
      <c r="E122" s="15">
        <v>188900</v>
      </c>
      <c r="F122" s="44">
        <v>121429900</v>
      </c>
      <c r="G122" s="44">
        <v>80046930</v>
      </c>
      <c r="H122" s="46">
        <v>41382970</v>
      </c>
      <c r="I122" s="17">
        <v>0.66</v>
      </c>
      <c r="J122" s="17">
        <v>0.34</v>
      </c>
      <c r="K122" s="15">
        <v>39800</v>
      </c>
      <c r="L122" s="46">
        <v>11147220</v>
      </c>
    </row>
    <row r="123" spans="1:12" x14ac:dyDescent="0.3">
      <c r="A123" s="11" t="s">
        <v>411</v>
      </c>
      <c r="B123" s="39" t="s">
        <v>250</v>
      </c>
      <c r="C123" s="15">
        <v>489320</v>
      </c>
      <c r="D123" s="15">
        <v>266760</v>
      </c>
      <c r="E123" s="15">
        <v>222555</v>
      </c>
      <c r="F123" s="44">
        <v>143797170</v>
      </c>
      <c r="G123" s="44">
        <v>94803010</v>
      </c>
      <c r="H123" s="46">
        <v>48994160</v>
      </c>
      <c r="I123" s="17">
        <v>0.66</v>
      </c>
      <c r="J123" s="17">
        <v>0.34</v>
      </c>
      <c r="K123" s="15">
        <v>47715</v>
      </c>
      <c r="L123" s="46">
        <v>13412240</v>
      </c>
    </row>
    <row r="124" spans="1:12" x14ac:dyDescent="0.3">
      <c r="A124" s="11" t="s">
        <v>411</v>
      </c>
      <c r="B124" s="39" t="s">
        <v>251</v>
      </c>
      <c r="C124" s="15">
        <v>469245</v>
      </c>
      <c r="D124" s="15">
        <v>255740</v>
      </c>
      <c r="E124" s="15">
        <v>213510</v>
      </c>
      <c r="F124" s="44">
        <v>138282300</v>
      </c>
      <c r="G124" s="44">
        <v>91139630</v>
      </c>
      <c r="H124" s="46">
        <v>47142680</v>
      </c>
      <c r="I124" s="17">
        <v>0.66</v>
      </c>
      <c r="J124" s="17">
        <v>0.34</v>
      </c>
      <c r="K124" s="15">
        <v>46800</v>
      </c>
      <c r="L124" s="46">
        <v>13194130</v>
      </c>
    </row>
    <row r="125" spans="1:12" x14ac:dyDescent="0.3">
      <c r="A125" s="11" t="s">
        <v>411</v>
      </c>
      <c r="B125" s="39" t="s">
        <v>252</v>
      </c>
      <c r="C125" s="15">
        <v>570985</v>
      </c>
      <c r="D125" s="15">
        <v>311625</v>
      </c>
      <c r="E125" s="15">
        <v>259360</v>
      </c>
      <c r="F125" s="44">
        <v>168777020</v>
      </c>
      <c r="G125" s="44">
        <v>111319040</v>
      </c>
      <c r="H125" s="46">
        <v>57457980</v>
      </c>
      <c r="I125" s="17">
        <v>0.66</v>
      </c>
      <c r="J125" s="17">
        <v>0.34</v>
      </c>
      <c r="K125" s="15">
        <v>57555</v>
      </c>
      <c r="L125" s="46">
        <v>16269920</v>
      </c>
    </row>
    <row r="126" spans="1:12" x14ac:dyDescent="0.3">
      <c r="A126" s="11" t="s">
        <v>411</v>
      </c>
      <c r="B126" s="39" t="s">
        <v>253</v>
      </c>
      <c r="C126" s="15">
        <v>524550</v>
      </c>
      <c r="D126" s="15">
        <v>286180</v>
      </c>
      <c r="E126" s="15">
        <v>238375</v>
      </c>
      <c r="F126" s="44">
        <v>155164560</v>
      </c>
      <c r="G126" s="44">
        <v>102391280</v>
      </c>
      <c r="H126" s="46">
        <v>52773280</v>
      </c>
      <c r="I126" s="17">
        <v>0.66</v>
      </c>
      <c r="J126" s="17">
        <v>0.34</v>
      </c>
      <c r="K126" s="15">
        <v>52950</v>
      </c>
      <c r="L126" s="46">
        <v>15008060</v>
      </c>
    </row>
    <row r="127" spans="1:12" x14ac:dyDescent="0.3">
      <c r="A127" s="11" t="s">
        <v>411</v>
      </c>
      <c r="B127" s="39" t="s">
        <v>254</v>
      </c>
      <c r="C127" s="15">
        <v>525410</v>
      </c>
      <c r="D127" s="15">
        <v>286785</v>
      </c>
      <c r="E127" s="15">
        <v>238625</v>
      </c>
      <c r="F127" s="44">
        <v>155508180</v>
      </c>
      <c r="G127" s="44">
        <v>102716550</v>
      </c>
      <c r="H127" s="46">
        <v>52791630</v>
      </c>
      <c r="I127" s="17">
        <v>0.66</v>
      </c>
      <c r="J127" s="17">
        <v>0.34</v>
      </c>
      <c r="K127" s="15">
        <v>53055</v>
      </c>
      <c r="L127" s="46">
        <v>15059350</v>
      </c>
    </row>
    <row r="128" spans="1:12" x14ac:dyDescent="0.3">
      <c r="A128" s="11" t="s">
        <v>411</v>
      </c>
      <c r="B128" s="39" t="s">
        <v>255</v>
      </c>
      <c r="C128" s="15">
        <v>572990</v>
      </c>
      <c r="D128" s="15">
        <v>313820</v>
      </c>
      <c r="E128" s="15">
        <v>259170</v>
      </c>
      <c r="F128" s="44">
        <v>169726340</v>
      </c>
      <c r="G128" s="44">
        <v>112409700</v>
      </c>
      <c r="H128" s="46">
        <v>57316630</v>
      </c>
      <c r="I128" s="17">
        <v>0.66</v>
      </c>
      <c r="J128" s="17">
        <v>0.34</v>
      </c>
      <c r="K128" s="15">
        <v>57625</v>
      </c>
      <c r="L128" s="46">
        <v>16386590</v>
      </c>
    </row>
    <row r="129" spans="1:12" x14ac:dyDescent="0.3">
      <c r="A129" s="11" t="s">
        <v>411</v>
      </c>
      <c r="B129" s="39" t="s">
        <v>256</v>
      </c>
      <c r="C129" s="15">
        <v>1103285</v>
      </c>
      <c r="D129" s="15">
        <v>606505</v>
      </c>
      <c r="E129" s="15">
        <v>496780</v>
      </c>
      <c r="F129" s="44">
        <v>188443580</v>
      </c>
      <c r="G129" s="44">
        <v>124967920</v>
      </c>
      <c r="H129" s="46">
        <v>63475660</v>
      </c>
      <c r="I129" s="17">
        <v>0.66</v>
      </c>
      <c r="J129" s="17">
        <v>0.34</v>
      </c>
      <c r="K129" s="15">
        <v>109010</v>
      </c>
      <c r="L129" s="46">
        <v>18004350</v>
      </c>
    </row>
    <row r="130" spans="1:12" x14ac:dyDescent="0.3">
      <c r="A130" s="11" t="s">
        <v>411</v>
      </c>
      <c r="B130" s="39" t="s">
        <v>257</v>
      </c>
      <c r="C130" s="15">
        <v>687575</v>
      </c>
      <c r="D130" s="15">
        <v>377600</v>
      </c>
      <c r="E130" s="15">
        <v>309975</v>
      </c>
      <c r="F130" s="44">
        <v>190572460</v>
      </c>
      <c r="G130" s="44">
        <v>126534980</v>
      </c>
      <c r="H130" s="46">
        <v>64037470</v>
      </c>
      <c r="I130" s="17">
        <v>0.66</v>
      </c>
      <c r="J130" s="17">
        <v>0.34</v>
      </c>
      <c r="K130" s="15">
        <v>68285</v>
      </c>
      <c r="L130" s="46">
        <v>18271600</v>
      </c>
    </row>
    <row r="131" spans="1:12" x14ac:dyDescent="0.3">
      <c r="A131" s="11" t="s">
        <v>411</v>
      </c>
      <c r="B131" s="39" t="s">
        <v>258</v>
      </c>
      <c r="C131" s="15">
        <v>605365</v>
      </c>
      <c r="D131" s="15">
        <v>332135</v>
      </c>
      <c r="E131" s="15">
        <v>273235</v>
      </c>
      <c r="F131" s="44">
        <v>182014500</v>
      </c>
      <c r="G131" s="44">
        <v>120848940</v>
      </c>
      <c r="H131" s="46">
        <v>61165570</v>
      </c>
      <c r="I131" s="17">
        <v>0.66</v>
      </c>
      <c r="J131" s="17">
        <v>0.34</v>
      </c>
      <c r="K131" s="15">
        <v>60570</v>
      </c>
      <c r="L131" s="46">
        <v>17513710</v>
      </c>
    </row>
    <row r="132" spans="1:12" x14ac:dyDescent="0.3">
      <c r="A132" s="11" t="s">
        <v>411</v>
      </c>
      <c r="B132" s="39" t="s">
        <v>259</v>
      </c>
      <c r="C132" s="15">
        <v>667595</v>
      </c>
      <c r="D132" s="15">
        <v>366500</v>
      </c>
      <c r="E132" s="15">
        <v>301100</v>
      </c>
      <c r="F132" s="44">
        <v>200790780</v>
      </c>
      <c r="G132" s="44">
        <v>133368860</v>
      </c>
      <c r="H132" s="46">
        <v>67421920</v>
      </c>
      <c r="I132" s="17">
        <v>0.66</v>
      </c>
      <c r="J132" s="17">
        <v>0.34</v>
      </c>
      <c r="K132" s="15">
        <v>67025</v>
      </c>
      <c r="L132" s="46">
        <v>19413070</v>
      </c>
    </row>
    <row r="133" spans="1:12" x14ac:dyDescent="0.3">
      <c r="A133" s="22" t="s">
        <v>409</v>
      </c>
      <c r="B133" s="40" t="s">
        <v>260</v>
      </c>
      <c r="C133" s="23">
        <v>0</v>
      </c>
      <c r="D133" s="23">
        <v>0</v>
      </c>
      <c r="E133" s="23">
        <v>0</v>
      </c>
      <c r="F133" s="50">
        <v>0</v>
      </c>
      <c r="G133" s="50">
        <v>0</v>
      </c>
      <c r="H133" s="51">
        <v>0</v>
      </c>
      <c r="I133" s="24" t="s">
        <v>377</v>
      </c>
      <c r="J133" s="24" t="s">
        <v>377</v>
      </c>
      <c r="K133" s="23">
        <v>0</v>
      </c>
      <c r="L133" s="51">
        <v>0</v>
      </c>
    </row>
    <row r="134" spans="1:12" x14ac:dyDescent="0.3">
      <c r="A134" s="12" t="s">
        <v>409</v>
      </c>
      <c r="B134" s="41" t="s">
        <v>261</v>
      </c>
      <c r="C134" s="14">
        <v>400820</v>
      </c>
      <c r="D134" s="14">
        <v>216900</v>
      </c>
      <c r="E134" s="14">
        <v>183920</v>
      </c>
      <c r="F134" s="43">
        <v>79429250</v>
      </c>
      <c r="G134" s="43">
        <v>54155290</v>
      </c>
      <c r="H134" s="45">
        <v>25273960</v>
      </c>
      <c r="I134" s="16">
        <v>0.68</v>
      </c>
      <c r="J134" s="16">
        <v>0.32</v>
      </c>
      <c r="K134" s="14">
        <v>6640</v>
      </c>
      <c r="L134" s="45">
        <v>1085750</v>
      </c>
    </row>
    <row r="135" spans="1:12" x14ac:dyDescent="0.3">
      <c r="A135" s="12" t="s">
        <v>409</v>
      </c>
      <c r="B135" s="41" t="s">
        <v>262</v>
      </c>
      <c r="C135" s="14">
        <v>3857875</v>
      </c>
      <c r="D135" s="14">
        <v>2155320</v>
      </c>
      <c r="E135" s="14">
        <v>1702555</v>
      </c>
      <c r="F135" s="43">
        <v>878858000</v>
      </c>
      <c r="G135" s="43">
        <v>619259590</v>
      </c>
      <c r="H135" s="45">
        <v>259598410</v>
      </c>
      <c r="I135" s="16">
        <v>0.7</v>
      </c>
      <c r="J135" s="16">
        <v>0.3</v>
      </c>
      <c r="K135" s="14">
        <v>133070</v>
      </c>
      <c r="L135" s="45">
        <v>30503220</v>
      </c>
    </row>
    <row r="136" spans="1:12" x14ac:dyDescent="0.3">
      <c r="A136" s="12" t="s">
        <v>409</v>
      </c>
      <c r="B136" s="41" t="s">
        <v>263</v>
      </c>
      <c r="C136" s="14">
        <v>8983045</v>
      </c>
      <c r="D136" s="14">
        <v>5059455</v>
      </c>
      <c r="E136" s="14">
        <v>3923590</v>
      </c>
      <c r="F136" s="43">
        <v>2381223400</v>
      </c>
      <c r="G136" s="43">
        <v>1629870360</v>
      </c>
      <c r="H136" s="45">
        <v>751353040</v>
      </c>
      <c r="I136" s="16">
        <v>0.68</v>
      </c>
      <c r="J136" s="16">
        <v>0.32</v>
      </c>
      <c r="K136" s="14">
        <v>636835</v>
      </c>
      <c r="L136" s="45">
        <v>168046260</v>
      </c>
    </row>
    <row r="137" spans="1:12" x14ac:dyDescent="0.3">
      <c r="A137" s="12" t="s">
        <v>409</v>
      </c>
      <c r="B137" s="41" t="s">
        <v>264</v>
      </c>
      <c r="C137" s="14">
        <v>4623745</v>
      </c>
      <c r="D137" s="14">
        <v>2621105</v>
      </c>
      <c r="E137" s="14">
        <v>2002640</v>
      </c>
      <c r="F137" s="43">
        <v>1109541540</v>
      </c>
      <c r="G137" s="43">
        <v>760229610</v>
      </c>
      <c r="H137" s="45">
        <v>349311930</v>
      </c>
      <c r="I137" s="16">
        <v>0.69</v>
      </c>
      <c r="J137" s="16">
        <v>0.31</v>
      </c>
      <c r="K137" s="14">
        <v>369820</v>
      </c>
      <c r="L137" s="45">
        <v>87134140</v>
      </c>
    </row>
    <row r="138" spans="1:12" x14ac:dyDescent="0.3">
      <c r="A138" s="22" t="s">
        <v>410</v>
      </c>
      <c r="B138" s="40" t="s">
        <v>260</v>
      </c>
      <c r="C138" s="23">
        <v>0</v>
      </c>
      <c r="D138" s="23">
        <v>0</v>
      </c>
      <c r="E138" s="23">
        <v>0</v>
      </c>
      <c r="F138" s="50">
        <v>0</v>
      </c>
      <c r="G138" s="50">
        <v>0</v>
      </c>
      <c r="H138" s="51">
        <v>0</v>
      </c>
      <c r="I138" s="24" t="s">
        <v>377</v>
      </c>
      <c r="J138" s="24" t="s">
        <v>377</v>
      </c>
      <c r="K138" s="23">
        <v>0</v>
      </c>
      <c r="L138" s="51">
        <v>0</v>
      </c>
    </row>
    <row r="139" spans="1:12" x14ac:dyDescent="0.3">
      <c r="A139" s="12" t="s">
        <v>410</v>
      </c>
      <c r="B139" s="41" t="s">
        <v>261</v>
      </c>
      <c r="C139" s="14">
        <v>308920</v>
      </c>
      <c r="D139" s="14">
        <v>166935</v>
      </c>
      <c r="E139" s="14">
        <v>141985</v>
      </c>
      <c r="F139" s="43">
        <v>62797570</v>
      </c>
      <c r="G139" s="43">
        <v>42381920</v>
      </c>
      <c r="H139" s="45">
        <v>20415650</v>
      </c>
      <c r="I139" s="16">
        <v>0.67</v>
      </c>
      <c r="J139" s="16">
        <v>0.33</v>
      </c>
      <c r="K139" s="14">
        <v>1130</v>
      </c>
      <c r="L139" s="45">
        <v>167700</v>
      </c>
    </row>
    <row r="140" spans="1:12" x14ac:dyDescent="0.3">
      <c r="A140" s="12" t="s">
        <v>410</v>
      </c>
      <c r="B140" s="41" t="s">
        <v>262</v>
      </c>
      <c r="C140" s="14">
        <v>2161245</v>
      </c>
      <c r="D140" s="14">
        <v>1232435</v>
      </c>
      <c r="E140" s="14">
        <v>928810</v>
      </c>
      <c r="F140" s="43">
        <v>485899640</v>
      </c>
      <c r="G140" s="43">
        <v>345905060</v>
      </c>
      <c r="H140" s="45">
        <v>139994590</v>
      </c>
      <c r="I140" s="16">
        <v>0.71</v>
      </c>
      <c r="J140" s="16">
        <v>0.28999999999999998</v>
      </c>
      <c r="K140" s="14">
        <v>35885</v>
      </c>
      <c r="L140" s="45">
        <v>7636500</v>
      </c>
    </row>
    <row r="141" spans="1:12" x14ac:dyDescent="0.3">
      <c r="A141" s="12" t="s">
        <v>410</v>
      </c>
      <c r="B141" s="41" t="s">
        <v>263</v>
      </c>
      <c r="C141" s="14">
        <v>3439030</v>
      </c>
      <c r="D141" s="14">
        <v>2041705</v>
      </c>
      <c r="E141" s="14">
        <v>1397325</v>
      </c>
      <c r="F141" s="43">
        <v>839187630</v>
      </c>
      <c r="G141" s="43">
        <v>610343290</v>
      </c>
      <c r="H141" s="45">
        <v>228844330</v>
      </c>
      <c r="I141" s="16">
        <v>0.73</v>
      </c>
      <c r="J141" s="16">
        <v>0.27</v>
      </c>
      <c r="K141" s="14">
        <v>118305</v>
      </c>
      <c r="L141" s="45">
        <v>27580690</v>
      </c>
    </row>
    <row r="142" spans="1:12" x14ac:dyDescent="0.3">
      <c r="A142" s="18" t="s">
        <v>410</v>
      </c>
      <c r="B142" s="38" t="s">
        <v>264</v>
      </c>
      <c r="C142" s="19">
        <v>1559910</v>
      </c>
      <c r="D142" s="19">
        <v>938365</v>
      </c>
      <c r="E142" s="19">
        <v>621545</v>
      </c>
      <c r="F142" s="52">
        <v>347717820</v>
      </c>
      <c r="G142" s="52">
        <v>254507730</v>
      </c>
      <c r="H142" s="53">
        <v>93210080</v>
      </c>
      <c r="I142" s="20">
        <v>0.73</v>
      </c>
      <c r="J142" s="20">
        <v>0.27</v>
      </c>
      <c r="K142" s="19">
        <v>64925</v>
      </c>
      <c r="L142" s="53">
        <v>13930190</v>
      </c>
    </row>
    <row r="143" spans="1:12" x14ac:dyDescent="0.3">
      <c r="A143" s="12" t="s">
        <v>411</v>
      </c>
      <c r="B143" s="41" t="s">
        <v>260</v>
      </c>
      <c r="C143" s="14">
        <v>0</v>
      </c>
      <c r="D143" s="14">
        <v>0</v>
      </c>
      <c r="E143" s="14">
        <v>0</v>
      </c>
      <c r="F143" s="43">
        <v>0</v>
      </c>
      <c r="G143" s="43">
        <v>0</v>
      </c>
      <c r="H143" s="45">
        <v>0</v>
      </c>
      <c r="I143" s="16" t="s">
        <v>377</v>
      </c>
      <c r="J143" s="16" t="s">
        <v>377</v>
      </c>
      <c r="K143" s="14">
        <v>0</v>
      </c>
      <c r="L143" s="45">
        <v>0</v>
      </c>
    </row>
    <row r="144" spans="1:12" x14ac:dyDescent="0.3">
      <c r="A144" s="12" t="s">
        <v>411</v>
      </c>
      <c r="B144" s="41" t="s">
        <v>261</v>
      </c>
      <c r="C144" s="14">
        <v>91870</v>
      </c>
      <c r="D144" s="14">
        <v>49950</v>
      </c>
      <c r="E144" s="14">
        <v>41920</v>
      </c>
      <c r="F144" s="43">
        <v>16625490</v>
      </c>
      <c r="G144" s="43">
        <v>11770330</v>
      </c>
      <c r="H144" s="45">
        <v>4855160</v>
      </c>
      <c r="I144" s="16">
        <v>0.71</v>
      </c>
      <c r="J144" s="16">
        <v>0.28999999999999998</v>
      </c>
      <c r="K144" s="14">
        <v>5510</v>
      </c>
      <c r="L144" s="45">
        <v>917880</v>
      </c>
    </row>
    <row r="145" spans="1:12" x14ac:dyDescent="0.3">
      <c r="A145" s="12" t="s">
        <v>411</v>
      </c>
      <c r="B145" s="41" t="s">
        <v>262</v>
      </c>
      <c r="C145" s="14">
        <v>1696590</v>
      </c>
      <c r="D145" s="14">
        <v>922875</v>
      </c>
      <c r="E145" s="14">
        <v>773715</v>
      </c>
      <c r="F145" s="43">
        <v>392951160</v>
      </c>
      <c r="G145" s="43">
        <v>273351010</v>
      </c>
      <c r="H145" s="45">
        <v>119600150</v>
      </c>
      <c r="I145" s="16">
        <v>0.7</v>
      </c>
      <c r="J145" s="16">
        <v>0.3</v>
      </c>
      <c r="K145" s="14">
        <v>97175</v>
      </c>
      <c r="L145" s="45">
        <v>22863040</v>
      </c>
    </row>
    <row r="146" spans="1:12" x14ac:dyDescent="0.3">
      <c r="A146" s="12" t="s">
        <v>411</v>
      </c>
      <c r="B146" s="41" t="s">
        <v>263</v>
      </c>
      <c r="C146" s="14">
        <v>5543990</v>
      </c>
      <c r="D146" s="14">
        <v>3017735</v>
      </c>
      <c r="E146" s="14">
        <v>2526255</v>
      </c>
      <c r="F146" s="43">
        <v>1542028090</v>
      </c>
      <c r="G146" s="43">
        <v>1019523310</v>
      </c>
      <c r="H146" s="45">
        <v>522504780</v>
      </c>
      <c r="I146" s="16">
        <v>0.66</v>
      </c>
      <c r="J146" s="16">
        <v>0.34</v>
      </c>
      <c r="K146" s="14">
        <v>518520</v>
      </c>
      <c r="L146" s="45">
        <v>140461650</v>
      </c>
    </row>
    <row r="147" spans="1:12" x14ac:dyDescent="0.3">
      <c r="A147" s="18" t="s">
        <v>411</v>
      </c>
      <c r="B147" s="38" t="s">
        <v>264</v>
      </c>
      <c r="C147" s="19">
        <v>3063825</v>
      </c>
      <c r="D147" s="19">
        <v>1682735</v>
      </c>
      <c r="E147" s="19">
        <v>1381090</v>
      </c>
      <c r="F147" s="52">
        <v>761821310</v>
      </c>
      <c r="G147" s="52">
        <v>505720690</v>
      </c>
      <c r="H147" s="53">
        <v>256100620</v>
      </c>
      <c r="I147" s="20">
        <v>0.66</v>
      </c>
      <c r="J147" s="20">
        <v>0.34</v>
      </c>
      <c r="K147" s="19">
        <v>304890</v>
      </c>
      <c r="L147" s="53">
        <v>73202730</v>
      </c>
    </row>
    <row r="148" spans="1:12" x14ac:dyDescent="0.3">
      <c r="A148" t="s">
        <v>38</v>
      </c>
      <c r="B148" t="s">
        <v>39</v>
      </c>
    </row>
    <row r="149" spans="1:12" x14ac:dyDescent="0.3">
      <c r="A149" t="s">
        <v>40</v>
      </c>
      <c r="B149" t="s">
        <v>41</v>
      </c>
    </row>
    <row r="150" spans="1:12" x14ac:dyDescent="0.3">
      <c r="A150" t="s">
        <v>58</v>
      </c>
      <c r="B150" t="s">
        <v>59</v>
      </c>
    </row>
    <row r="151" spans="1:12" x14ac:dyDescent="0.3">
      <c r="A151" t="s">
        <v>95</v>
      </c>
      <c r="B151" t="s">
        <v>96</v>
      </c>
    </row>
    <row r="152" spans="1:12" x14ac:dyDescent="0.3">
      <c r="A152" t="s">
        <v>97</v>
      </c>
      <c r="B152" t="s">
        <v>98</v>
      </c>
    </row>
    <row r="153" spans="1:12" x14ac:dyDescent="0.3">
      <c r="A153" t="s">
        <v>131</v>
      </c>
      <c r="B153" t="s">
        <v>132</v>
      </c>
    </row>
    <row r="154" spans="1:12" x14ac:dyDescent="0.3">
      <c r="A154" t="s">
        <v>133</v>
      </c>
      <c r="B154" t="s">
        <v>134</v>
      </c>
    </row>
  </sheetData>
  <conditionalFormatting sqref="I7:J147">
    <cfRule type="dataBar" priority="1">
      <dataBar>
        <cfvo type="num" val="0"/>
        <cfvo type="num" val="1"/>
        <color theme="7" tint="0.39997558519241921"/>
      </dataBar>
      <extLst>
        <ext xmlns:x14="http://schemas.microsoft.com/office/spreadsheetml/2009/9/main" uri="{B025F937-C7B1-47D3-B67F-A62EFF666E3E}">
          <x14:id>{3AF999C8-DB82-4C8D-BFE5-292420C4D6F8}</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3AF999C8-DB82-4C8D-BFE5-292420C4D6F8}">
            <x14:dataBar minLength="0" maxLength="100" gradient="0">
              <x14:cfvo type="num">
                <xm:f>0</xm:f>
              </x14:cfvo>
              <x14:cfvo type="num">
                <xm:f>1</xm:f>
              </x14:cfvo>
              <x14:negativeFillColor rgb="FFFF0000"/>
              <x14:axisColor rgb="FF000000"/>
            </x14:dataBar>
          </x14:cfRule>
          <xm:sqref>I7:J147</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48"/>
  <sheetViews>
    <sheetView showGridLines="0" workbookViewId="0"/>
  </sheetViews>
  <sheetFormatPr defaultColWidth="10.69921875" defaultRowHeight="15.6" x14ac:dyDescent="0.3"/>
  <cols>
    <col min="1" max="12" width="20.69921875" customWidth="1"/>
  </cols>
  <sheetData>
    <row r="1" spans="1:12" ht="19.8" x14ac:dyDescent="0.4">
      <c r="A1" s="2" t="s">
        <v>412</v>
      </c>
    </row>
    <row r="2" spans="1:12" x14ac:dyDescent="0.3">
      <c r="A2" t="s">
        <v>202</v>
      </c>
    </row>
    <row r="3" spans="1:12" x14ac:dyDescent="0.3">
      <c r="A3" t="s">
        <v>203</v>
      </c>
    </row>
    <row r="4" spans="1:12" x14ac:dyDescent="0.3">
      <c r="A4" t="s">
        <v>327</v>
      </c>
    </row>
    <row r="5" spans="1:12" x14ac:dyDescent="0.3">
      <c r="A5" t="s">
        <v>205</v>
      </c>
    </row>
    <row r="6" spans="1:12" s="91" customFormat="1" ht="46.8" x14ac:dyDescent="0.3">
      <c r="A6" s="90" t="s">
        <v>413</v>
      </c>
      <c r="B6" s="90" t="s">
        <v>399</v>
      </c>
      <c r="C6" s="90" t="s">
        <v>402</v>
      </c>
      <c r="D6" s="90" t="s">
        <v>414</v>
      </c>
      <c r="E6" s="90" t="s">
        <v>415</v>
      </c>
      <c r="F6" s="90" t="s">
        <v>416</v>
      </c>
      <c r="G6" s="90" t="s">
        <v>417</v>
      </c>
      <c r="H6" s="93" t="s">
        <v>418</v>
      </c>
      <c r="I6" s="90" t="s">
        <v>419</v>
      </c>
      <c r="J6" s="90" t="s">
        <v>420</v>
      </c>
      <c r="K6" s="90" t="s">
        <v>558</v>
      </c>
      <c r="L6" s="90" t="s">
        <v>559</v>
      </c>
    </row>
    <row r="7" spans="1:12" x14ac:dyDescent="0.3">
      <c r="A7" s="11" t="s">
        <v>329</v>
      </c>
      <c r="B7" s="15">
        <v>482715</v>
      </c>
      <c r="C7" s="44">
        <v>117188930</v>
      </c>
      <c r="D7" s="17">
        <v>0.03</v>
      </c>
      <c r="E7" s="15">
        <v>12340</v>
      </c>
      <c r="F7" s="44">
        <v>2317330</v>
      </c>
      <c r="G7" s="15">
        <v>107925</v>
      </c>
      <c r="H7" s="44">
        <v>24103930</v>
      </c>
      <c r="I7" s="15">
        <v>240035</v>
      </c>
      <c r="J7" s="44">
        <v>61947610</v>
      </c>
      <c r="K7" s="15">
        <v>122415</v>
      </c>
      <c r="L7" s="44">
        <v>28820070</v>
      </c>
    </row>
    <row r="8" spans="1:12" x14ac:dyDescent="0.3">
      <c r="A8" s="11" t="s">
        <v>330</v>
      </c>
      <c r="B8" s="15">
        <v>496545</v>
      </c>
      <c r="C8" s="44">
        <v>119994970</v>
      </c>
      <c r="D8" s="17">
        <v>0.03</v>
      </c>
      <c r="E8" s="15">
        <v>14110</v>
      </c>
      <c r="F8" s="44">
        <v>2635080</v>
      </c>
      <c r="G8" s="15">
        <v>111915</v>
      </c>
      <c r="H8" s="44">
        <v>24566470</v>
      </c>
      <c r="I8" s="15">
        <v>245400</v>
      </c>
      <c r="J8" s="44">
        <v>63343180</v>
      </c>
      <c r="K8" s="15">
        <v>125120</v>
      </c>
      <c r="L8" s="44">
        <v>29450240</v>
      </c>
    </row>
    <row r="9" spans="1:12" x14ac:dyDescent="0.3">
      <c r="A9" s="11" t="s">
        <v>331</v>
      </c>
      <c r="B9" s="15">
        <v>366055</v>
      </c>
      <c r="C9" s="44">
        <v>91196020</v>
      </c>
      <c r="D9" s="17">
        <v>0.02</v>
      </c>
      <c r="E9" s="15">
        <v>12075</v>
      </c>
      <c r="F9" s="44">
        <v>2503730</v>
      </c>
      <c r="G9" s="15">
        <v>80745</v>
      </c>
      <c r="H9" s="44">
        <v>18460280</v>
      </c>
      <c r="I9" s="15">
        <v>180335</v>
      </c>
      <c r="J9" s="44">
        <v>47991940</v>
      </c>
      <c r="K9" s="15">
        <v>92905</v>
      </c>
      <c r="L9" s="44">
        <v>22240060</v>
      </c>
    </row>
    <row r="10" spans="1:12" x14ac:dyDescent="0.3">
      <c r="A10" s="11" t="s">
        <v>421</v>
      </c>
      <c r="B10" s="15">
        <v>237290</v>
      </c>
      <c r="C10" s="44">
        <v>59128400</v>
      </c>
      <c r="D10" s="17">
        <v>0.01</v>
      </c>
      <c r="E10" s="15">
        <v>3930</v>
      </c>
      <c r="F10" s="44">
        <v>720860</v>
      </c>
      <c r="G10" s="15">
        <v>50790</v>
      </c>
      <c r="H10" s="44">
        <v>11253510</v>
      </c>
      <c r="I10" s="15">
        <v>120045</v>
      </c>
      <c r="J10" s="44">
        <v>32002490</v>
      </c>
      <c r="K10" s="15">
        <v>62525</v>
      </c>
      <c r="L10" s="44">
        <v>15151540</v>
      </c>
    </row>
    <row r="11" spans="1:12" x14ac:dyDescent="0.3">
      <c r="A11" s="11" t="s">
        <v>333</v>
      </c>
      <c r="B11" s="15">
        <v>198175</v>
      </c>
      <c r="C11" s="44">
        <v>48988150</v>
      </c>
      <c r="D11" s="17">
        <v>0.01</v>
      </c>
      <c r="E11" s="15">
        <v>2925</v>
      </c>
      <c r="F11" s="44">
        <v>594420</v>
      </c>
      <c r="G11" s="15">
        <v>41795</v>
      </c>
      <c r="H11" s="44">
        <v>9441350</v>
      </c>
      <c r="I11" s="15">
        <v>101570</v>
      </c>
      <c r="J11" s="44">
        <v>26650700</v>
      </c>
      <c r="K11" s="15">
        <v>51885</v>
      </c>
      <c r="L11" s="44">
        <v>12301670</v>
      </c>
    </row>
    <row r="12" spans="1:12" x14ac:dyDescent="0.3">
      <c r="A12" s="11" t="s">
        <v>422</v>
      </c>
      <c r="B12" s="15">
        <v>486770</v>
      </c>
      <c r="C12" s="44">
        <v>121787160</v>
      </c>
      <c r="D12" s="17">
        <v>0.03</v>
      </c>
      <c r="E12" s="15">
        <v>7200</v>
      </c>
      <c r="F12" s="44">
        <v>1336500</v>
      </c>
      <c r="G12" s="15">
        <v>98075</v>
      </c>
      <c r="H12" s="44">
        <v>22153200</v>
      </c>
      <c r="I12" s="15">
        <v>248725</v>
      </c>
      <c r="J12" s="44">
        <v>66303420</v>
      </c>
      <c r="K12" s="15">
        <v>132775</v>
      </c>
      <c r="L12" s="44">
        <v>31994040</v>
      </c>
    </row>
    <row r="13" spans="1:12" x14ac:dyDescent="0.3">
      <c r="A13" s="11" t="s">
        <v>335</v>
      </c>
      <c r="B13" s="15">
        <v>672790</v>
      </c>
      <c r="C13" s="44">
        <v>169903980</v>
      </c>
      <c r="D13" s="17">
        <v>0.04</v>
      </c>
      <c r="E13" s="15">
        <v>34610</v>
      </c>
      <c r="F13" s="44">
        <v>7830350</v>
      </c>
      <c r="G13" s="15">
        <v>155995</v>
      </c>
      <c r="H13" s="44">
        <v>36905170</v>
      </c>
      <c r="I13" s="15">
        <v>322640</v>
      </c>
      <c r="J13" s="44">
        <v>86592930</v>
      </c>
      <c r="K13" s="15">
        <v>159550</v>
      </c>
      <c r="L13" s="44">
        <v>38575530</v>
      </c>
    </row>
    <row r="14" spans="1:12" x14ac:dyDescent="0.3">
      <c r="A14" s="11" t="s">
        <v>336</v>
      </c>
      <c r="B14" s="15">
        <v>484510</v>
      </c>
      <c r="C14" s="44">
        <v>120700300</v>
      </c>
      <c r="D14" s="17">
        <v>0.03</v>
      </c>
      <c r="E14" s="15">
        <v>10985</v>
      </c>
      <c r="F14" s="44">
        <v>2285780</v>
      </c>
      <c r="G14" s="15">
        <v>105875</v>
      </c>
      <c r="H14" s="44">
        <v>24312060</v>
      </c>
      <c r="I14" s="15">
        <v>243210</v>
      </c>
      <c r="J14" s="44">
        <v>64351160</v>
      </c>
      <c r="K14" s="15">
        <v>124440</v>
      </c>
      <c r="L14" s="44">
        <v>29751300</v>
      </c>
    </row>
    <row r="15" spans="1:12" x14ac:dyDescent="0.3">
      <c r="A15" s="11" t="s">
        <v>337</v>
      </c>
      <c r="B15" s="15">
        <v>250750</v>
      </c>
      <c r="C15" s="44">
        <v>61308890</v>
      </c>
      <c r="D15" s="17">
        <v>0.01</v>
      </c>
      <c r="E15" s="15">
        <v>4510</v>
      </c>
      <c r="F15" s="44">
        <v>802520</v>
      </c>
      <c r="G15" s="15">
        <v>54165</v>
      </c>
      <c r="H15" s="44">
        <v>11958660</v>
      </c>
      <c r="I15" s="15">
        <v>127635</v>
      </c>
      <c r="J15" s="44">
        <v>33264280</v>
      </c>
      <c r="K15" s="15">
        <v>64440</v>
      </c>
      <c r="L15" s="44">
        <v>15283430</v>
      </c>
    </row>
    <row r="16" spans="1:12" x14ac:dyDescent="0.3">
      <c r="A16" s="11" t="s">
        <v>338</v>
      </c>
      <c r="B16" s="15">
        <v>297590</v>
      </c>
      <c r="C16" s="44">
        <v>73895820</v>
      </c>
      <c r="D16" s="17">
        <v>0.02</v>
      </c>
      <c r="E16" s="15">
        <v>5490</v>
      </c>
      <c r="F16" s="44">
        <v>952480</v>
      </c>
      <c r="G16" s="15">
        <v>63140</v>
      </c>
      <c r="H16" s="44">
        <v>14073250</v>
      </c>
      <c r="I16" s="15">
        <v>151265</v>
      </c>
      <c r="J16" s="44">
        <v>40195490</v>
      </c>
      <c r="K16" s="15">
        <v>77695</v>
      </c>
      <c r="L16" s="44">
        <v>18674610</v>
      </c>
    </row>
    <row r="17" spans="1:12" x14ac:dyDescent="0.3">
      <c r="A17" s="11" t="s">
        <v>339</v>
      </c>
      <c r="B17" s="15">
        <v>209190</v>
      </c>
      <c r="C17" s="44">
        <v>51892160</v>
      </c>
      <c r="D17" s="17">
        <v>0.01</v>
      </c>
      <c r="E17" s="15">
        <v>3035</v>
      </c>
      <c r="F17" s="44">
        <v>567390</v>
      </c>
      <c r="G17" s="15">
        <v>44715</v>
      </c>
      <c r="H17" s="44">
        <v>9971420</v>
      </c>
      <c r="I17" s="15">
        <v>106755</v>
      </c>
      <c r="J17" s="44">
        <v>28225010</v>
      </c>
      <c r="K17" s="15">
        <v>54685</v>
      </c>
      <c r="L17" s="44">
        <v>13128350</v>
      </c>
    </row>
    <row r="18" spans="1:12" x14ac:dyDescent="0.3">
      <c r="A18" s="11" t="s">
        <v>340</v>
      </c>
      <c r="B18" s="15">
        <v>1122265</v>
      </c>
      <c r="C18" s="44">
        <v>282229000</v>
      </c>
      <c r="D18" s="17">
        <v>0.06</v>
      </c>
      <c r="E18" s="15">
        <v>18850</v>
      </c>
      <c r="F18" s="44">
        <v>3325210</v>
      </c>
      <c r="G18" s="15">
        <v>231945</v>
      </c>
      <c r="H18" s="44">
        <v>53210090</v>
      </c>
      <c r="I18" s="15">
        <v>569475</v>
      </c>
      <c r="J18" s="44">
        <v>152565700</v>
      </c>
      <c r="K18" s="15">
        <v>301995</v>
      </c>
      <c r="L18" s="44">
        <v>73127990</v>
      </c>
    </row>
    <row r="19" spans="1:12" x14ac:dyDescent="0.3">
      <c r="A19" s="11" t="s">
        <v>341</v>
      </c>
      <c r="B19" s="15">
        <v>542550</v>
      </c>
      <c r="C19" s="44">
        <v>135382280</v>
      </c>
      <c r="D19" s="17">
        <v>0.03</v>
      </c>
      <c r="E19" s="15">
        <v>8935</v>
      </c>
      <c r="F19" s="44">
        <v>1639630</v>
      </c>
      <c r="G19" s="15">
        <v>114970</v>
      </c>
      <c r="H19" s="44">
        <v>26064360</v>
      </c>
      <c r="I19" s="15">
        <v>275305</v>
      </c>
      <c r="J19" s="44">
        <v>73238120</v>
      </c>
      <c r="K19" s="15">
        <v>143340</v>
      </c>
      <c r="L19" s="44">
        <v>34440170</v>
      </c>
    </row>
    <row r="20" spans="1:12" x14ac:dyDescent="0.3">
      <c r="A20" s="11" t="s">
        <v>342</v>
      </c>
      <c r="B20" s="15">
        <v>1265635</v>
      </c>
      <c r="C20" s="44">
        <v>313969960</v>
      </c>
      <c r="D20" s="17">
        <v>7.0000000000000007E-2</v>
      </c>
      <c r="E20" s="15">
        <v>31790</v>
      </c>
      <c r="F20" s="44">
        <v>6406450</v>
      </c>
      <c r="G20" s="15">
        <v>280450</v>
      </c>
      <c r="H20" s="44">
        <v>63766370</v>
      </c>
      <c r="I20" s="15">
        <v>632600</v>
      </c>
      <c r="J20" s="44">
        <v>167195600</v>
      </c>
      <c r="K20" s="15">
        <v>320795</v>
      </c>
      <c r="L20" s="44">
        <v>76601550</v>
      </c>
    </row>
    <row r="21" spans="1:12" x14ac:dyDescent="0.3">
      <c r="A21" s="11" t="s">
        <v>343</v>
      </c>
      <c r="B21" s="15">
        <v>2636045</v>
      </c>
      <c r="C21" s="44">
        <v>658181130</v>
      </c>
      <c r="D21" s="17">
        <v>0.15</v>
      </c>
      <c r="E21" s="15">
        <v>37495</v>
      </c>
      <c r="F21" s="44">
        <v>7150090</v>
      </c>
      <c r="G21" s="15">
        <v>550980</v>
      </c>
      <c r="H21" s="44">
        <v>126626700</v>
      </c>
      <c r="I21" s="15">
        <v>1347410</v>
      </c>
      <c r="J21" s="44">
        <v>356594420</v>
      </c>
      <c r="K21" s="15">
        <v>700165</v>
      </c>
      <c r="L21" s="44">
        <v>167809920</v>
      </c>
    </row>
    <row r="22" spans="1:12" x14ac:dyDescent="0.3">
      <c r="A22" s="11" t="s">
        <v>344</v>
      </c>
      <c r="B22" s="15">
        <v>630780</v>
      </c>
      <c r="C22" s="44">
        <v>157020920</v>
      </c>
      <c r="D22" s="17">
        <v>0.04</v>
      </c>
      <c r="E22" s="15">
        <v>11000</v>
      </c>
      <c r="F22" s="44">
        <v>1975840</v>
      </c>
      <c r="G22" s="15">
        <v>128575</v>
      </c>
      <c r="H22" s="44">
        <v>28722270</v>
      </c>
      <c r="I22" s="15">
        <v>321595</v>
      </c>
      <c r="J22" s="44">
        <v>85592530</v>
      </c>
      <c r="K22" s="15">
        <v>169610</v>
      </c>
      <c r="L22" s="44">
        <v>40730280</v>
      </c>
    </row>
    <row r="23" spans="1:12" x14ac:dyDescent="0.3">
      <c r="A23" s="11" t="s">
        <v>345</v>
      </c>
      <c r="B23" s="15">
        <v>345950</v>
      </c>
      <c r="C23" s="44">
        <v>85916910</v>
      </c>
      <c r="D23" s="17">
        <v>0.02</v>
      </c>
      <c r="E23" s="15">
        <v>5480</v>
      </c>
      <c r="F23" s="44">
        <v>1020010</v>
      </c>
      <c r="G23" s="15">
        <v>72430</v>
      </c>
      <c r="H23" s="44">
        <v>16465470</v>
      </c>
      <c r="I23" s="15">
        <v>176505</v>
      </c>
      <c r="J23" s="44">
        <v>46562010</v>
      </c>
      <c r="K23" s="15">
        <v>91535</v>
      </c>
      <c r="L23" s="44">
        <v>21869420</v>
      </c>
    </row>
    <row r="24" spans="1:12" x14ac:dyDescent="0.3">
      <c r="A24" s="11" t="s">
        <v>346</v>
      </c>
      <c r="B24" s="15">
        <v>301365</v>
      </c>
      <c r="C24" s="44">
        <v>75492960</v>
      </c>
      <c r="D24" s="17">
        <v>0.02</v>
      </c>
      <c r="E24" s="15">
        <v>4660</v>
      </c>
      <c r="F24" s="44">
        <v>817430</v>
      </c>
      <c r="G24" s="15">
        <v>62280</v>
      </c>
      <c r="H24" s="44">
        <v>14147990</v>
      </c>
      <c r="I24" s="15">
        <v>153495</v>
      </c>
      <c r="J24" s="44">
        <v>40998930</v>
      </c>
      <c r="K24" s="15">
        <v>80935</v>
      </c>
      <c r="L24" s="44">
        <v>19528610</v>
      </c>
    </row>
    <row r="25" spans="1:12" x14ac:dyDescent="0.3">
      <c r="A25" s="11" t="s">
        <v>347</v>
      </c>
      <c r="B25" s="15">
        <v>244470</v>
      </c>
      <c r="C25" s="44">
        <v>60743790</v>
      </c>
      <c r="D25" s="17">
        <v>0.01</v>
      </c>
      <c r="E25" s="15">
        <v>6375</v>
      </c>
      <c r="F25" s="44">
        <v>1247140</v>
      </c>
      <c r="G25" s="15">
        <v>52635</v>
      </c>
      <c r="H25" s="44">
        <v>11888620</v>
      </c>
      <c r="I25" s="15">
        <v>121865</v>
      </c>
      <c r="J25" s="44">
        <v>32326050</v>
      </c>
      <c r="K25" s="15">
        <v>63595</v>
      </c>
      <c r="L25" s="44">
        <v>15281970</v>
      </c>
    </row>
    <row r="26" spans="1:12" x14ac:dyDescent="0.3">
      <c r="A26" s="11" t="s">
        <v>348</v>
      </c>
      <c r="B26" s="15">
        <v>85065</v>
      </c>
      <c r="C26" s="44">
        <v>20563590</v>
      </c>
      <c r="D26" s="17">
        <v>0</v>
      </c>
      <c r="E26" s="15">
        <v>4965</v>
      </c>
      <c r="F26" s="44">
        <v>924410</v>
      </c>
      <c r="G26" s="15">
        <v>18830</v>
      </c>
      <c r="H26" s="44">
        <v>4210900</v>
      </c>
      <c r="I26" s="15">
        <v>41005</v>
      </c>
      <c r="J26" s="44">
        <v>10617740</v>
      </c>
      <c r="K26" s="15">
        <v>20270</v>
      </c>
      <c r="L26" s="44">
        <v>4810540</v>
      </c>
    </row>
    <row r="27" spans="1:12" x14ac:dyDescent="0.3">
      <c r="A27" s="11" t="s">
        <v>349</v>
      </c>
      <c r="B27" s="15">
        <v>583140</v>
      </c>
      <c r="C27" s="44">
        <v>143768060</v>
      </c>
      <c r="D27" s="17">
        <v>0.03</v>
      </c>
      <c r="E27" s="15">
        <v>13635</v>
      </c>
      <c r="F27" s="44">
        <v>2630690</v>
      </c>
      <c r="G27" s="15">
        <v>129110</v>
      </c>
      <c r="H27" s="44">
        <v>29122850</v>
      </c>
      <c r="I27" s="15">
        <v>291765</v>
      </c>
      <c r="J27" s="44">
        <v>76590440</v>
      </c>
      <c r="K27" s="15">
        <v>148630</v>
      </c>
      <c r="L27" s="44">
        <v>35424080</v>
      </c>
    </row>
    <row r="28" spans="1:12" x14ac:dyDescent="0.3">
      <c r="A28" s="11" t="s">
        <v>350</v>
      </c>
      <c r="B28" s="15">
        <v>1498165</v>
      </c>
      <c r="C28" s="44">
        <v>377367970</v>
      </c>
      <c r="D28" s="17">
        <v>0.08</v>
      </c>
      <c r="E28" s="15">
        <v>39595</v>
      </c>
      <c r="F28" s="44">
        <v>8366260</v>
      </c>
      <c r="G28" s="15">
        <v>330785</v>
      </c>
      <c r="H28" s="44">
        <v>76633020</v>
      </c>
      <c r="I28" s="15">
        <v>745805</v>
      </c>
      <c r="J28" s="44">
        <v>199882770</v>
      </c>
      <c r="K28" s="15">
        <v>381980</v>
      </c>
      <c r="L28" s="44">
        <v>92485920</v>
      </c>
    </row>
    <row r="29" spans="1:12" x14ac:dyDescent="0.3">
      <c r="A29" s="11" t="s">
        <v>351</v>
      </c>
      <c r="B29" s="15">
        <v>49820</v>
      </c>
      <c r="C29" s="44">
        <v>12727910</v>
      </c>
      <c r="D29" s="17">
        <v>0</v>
      </c>
      <c r="E29" s="15">
        <v>735</v>
      </c>
      <c r="F29" s="44">
        <v>149430</v>
      </c>
      <c r="G29" s="15">
        <v>10310</v>
      </c>
      <c r="H29" s="44">
        <v>2406710</v>
      </c>
      <c r="I29" s="15">
        <v>25395</v>
      </c>
      <c r="J29" s="44">
        <v>6911720</v>
      </c>
      <c r="K29" s="15">
        <v>13380</v>
      </c>
      <c r="L29" s="44">
        <v>3260050</v>
      </c>
    </row>
    <row r="30" spans="1:12" x14ac:dyDescent="0.3">
      <c r="A30" s="11" t="s">
        <v>423</v>
      </c>
      <c r="B30" s="15">
        <v>441185</v>
      </c>
      <c r="C30" s="44">
        <v>108836920</v>
      </c>
      <c r="D30" s="17">
        <v>0.02</v>
      </c>
      <c r="E30" s="15">
        <v>25250</v>
      </c>
      <c r="F30" s="44">
        <v>5218380</v>
      </c>
      <c r="G30" s="15">
        <v>102540</v>
      </c>
      <c r="H30" s="44">
        <v>23348250</v>
      </c>
      <c r="I30" s="15">
        <v>209925</v>
      </c>
      <c r="J30" s="44">
        <v>55524200</v>
      </c>
      <c r="K30" s="15">
        <v>103470</v>
      </c>
      <c r="L30" s="44">
        <v>24746080</v>
      </c>
    </row>
    <row r="31" spans="1:12" x14ac:dyDescent="0.3">
      <c r="A31" s="11" t="s">
        <v>353</v>
      </c>
      <c r="B31" s="15">
        <v>661995</v>
      </c>
      <c r="C31" s="44">
        <v>163240520</v>
      </c>
      <c r="D31" s="17">
        <v>0.04</v>
      </c>
      <c r="E31" s="15">
        <v>11035</v>
      </c>
      <c r="F31" s="44">
        <v>2084630</v>
      </c>
      <c r="G31" s="15">
        <v>143870</v>
      </c>
      <c r="H31" s="44">
        <v>32408480</v>
      </c>
      <c r="I31" s="15">
        <v>335380</v>
      </c>
      <c r="J31" s="44">
        <v>87819660</v>
      </c>
      <c r="K31" s="15">
        <v>171710</v>
      </c>
      <c r="L31" s="44">
        <v>40927750</v>
      </c>
    </row>
    <row r="32" spans="1:12" x14ac:dyDescent="0.3">
      <c r="A32" s="11" t="s">
        <v>354</v>
      </c>
      <c r="B32" s="15">
        <v>286470</v>
      </c>
      <c r="C32" s="44">
        <v>71418040</v>
      </c>
      <c r="D32" s="17">
        <v>0.02</v>
      </c>
      <c r="E32" s="15">
        <v>4655</v>
      </c>
      <c r="F32" s="44">
        <v>883850</v>
      </c>
      <c r="G32" s="15">
        <v>59835</v>
      </c>
      <c r="H32" s="44">
        <v>13398170</v>
      </c>
      <c r="I32" s="15">
        <v>145375</v>
      </c>
      <c r="J32" s="44">
        <v>38698930</v>
      </c>
      <c r="K32" s="15">
        <v>76605</v>
      </c>
      <c r="L32" s="44">
        <v>18437100</v>
      </c>
    </row>
    <row r="33" spans="1:12" x14ac:dyDescent="0.3">
      <c r="A33" s="11" t="s">
        <v>355</v>
      </c>
      <c r="B33" s="15">
        <v>46315</v>
      </c>
      <c r="C33" s="44">
        <v>11573220</v>
      </c>
      <c r="D33" s="17">
        <v>0</v>
      </c>
      <c r="E33" s="15">
        <v>795</v>
      </c>
      <c r="F33" s="44">
        <v>134900</v>
      </c>
      <c r="G33" s="15">
        <v>9460</v>
      </c>
      <c r="H33" s="44">
        <v>2093100</v>
      </c>
      <c r="I33" s="15">
        <v>23470</v>
      </c>
      <c r="J33" s="44">
        <v>6325160</v>
      </c>
      <c r="K33" s="15">
        <v>12595</v>
      </c>
      <c r="L33" s="44">
        <v>3020060</v>
      </c>
    </row>
    <row r="34" spans="1:12" x14ac:dyDescent="0.3">
      <c r="A34" s="11" t="s">
        <v>356</v>
      </c>
      <c r="B34" s="15">
        <v>386985</v>
      </c>
      <c r="C34" s="44">
        <v>96036170</v>
      </c>
      <c r="D34" s="17">
        <v>0.02</v>
      </c>
      <c r="E34" s="15">
        <v>9345</v>
      </c>
      <c r="F34" s="44">
        <v>1853540</v>
      </c>
      <c r="G34" s="15">
        <v>84125</v>
      </c>
      <c r="H34" s="44">
        <v>19078940</v>
      </c>
      <c r="I34" s="15">
        <v>194450</v>
      </c>
      <c r="J34" s="44">
        <v>51370160</v>
      </c>
      <c r="K34" s="15">
        <v>99060</v>
      </c>
      <c r="L34" s="44">
        <v>23733540</v>
      </c>
    </row>
    <row r="35" spans="1:12" x14ac:dyDescent="0.3">
      <c r="A35" s="11" t="s">
        <v>357</v>
      </c>
      <c r="B35" s="15">
        <v>1222470</v>
      </c>
      <c r="C35" s="44">
        <v>305525350</v>
      </c>
      <c r="D35" s="17">
        <v>7.0000000000000007E-2</v>
      </c>
      <c r="E35" s="15">
        <v>32965</v>
      </c>
      <c r="F35" s="44">
        <v>6843690</v>
      </c>
      <c r="G35" s="15">
        <v>272820</v>
      </c>
      <c r="H35" s="44">
        <v>62505850</v>
      </c>
      <c r="I35" s="15">
        <v>607795</v>
      </c>
      <c r="J35" s="44">
        <v>161603340</v>
      </c>
      <c r="K35" s="15">
        <v>308890</v>
      </c>
      <c r="L35" s="44">
        <v>74572470</v>
      </c>
    </row>
    <row r="36" spans="1:12" x14ac:dyDescent="0.3">
      <c r="A36" s="11" t="s">
        <v>358</v>
      </c>
      <c r="B36" s="15">
        <v>231840</v>
      </c>
      <c r="C36" s="44">
        <v>58128220</v>
      </c>
      <c r="D36" s="17">
        <v>0.01</v>
      </c>
      <c r="E36" s="15">
        <v>3585</v>
      </c>
      <c r="F36" s="44">
        <v>675880</v>
      </c>
      <c r="G36" s="15">
        <v>48220</v>
      </c>
      <c r="H36" s="44">
        <v>10956750</v>
      </c>
      <c r="I36" s="15">
        <v>118505</v>
      </c>
      <c r="J36" s="44">
        <v>31659050</v>
      </c>
      <c r="K36" s="15">
        <v>61535</v>
      </c>
      <c r="L36" s="44">
        <v>14836550</v>
      </c>
    </row>
    <row r="37" spans="1:12" x14ac:dyDescent="0.3">
      <c r="A37" s="11" t="s">
        <v>359</v>
      </c>
      <c r="B37" s="15">
        <v>393735</v>
      </c>
      <c r="C37" s="44">
        <v>97826780</v>
      </c>
      <c r="D37" s="17">
        <v>0.02</v>
      </c>
      <c r="E37" s="15">
        <v>6250</v>
      </c>
      <c r="F37" s="44">
        <v>1165580</v>
      </c>
      <c r="G37" s="15">
        <v>84715</v>
      </c>
      <c r="H37" s="44">
        <v>19285210</v>
      </c>
      <c r="I37" s="15">
        <v>199850</v>
      </c>
      <c r="J37" s="44">
        <v>52733760</v>
      </c>
      <c r="K37" s="15">
        <v>102920</v>
      </c>
      <c r="L37" s="44">
        <v>24642240</v>
      </c>
    </row>
    <row r="38" spans="1:12" x14ac:dyDescent="0.3">
      <c r="A38" s="11" t="s">
        <v>360</v>
      </c>
      <c r="B38" s="15">
        <v>651110</v>
      </c>
      <c r="C38" s="44">
        <v>163194950</v>
      </c>
      <c r="D38" s="17">
        <v>0.04</v>
      </c>
      <c r="E38" s="15">
        <v>10170</v>
      </c>
      <c r="F38" s="44">
        <v>1943080</v>
      </c>
      <c r="G38" s="15">
        <v>136865</v>
      </c>
      <c r="H38" s="44">
        <v>31242770</v>
      </c>
      <c r="I38" s="15">
        <v>331160</v>
      </c>
      <c r="J38" s="44">
        <v>88339060</v>
      </c>
      <c r="K38" s="15">
        <v>172915</v>
      </c>
      <c r="L38" s="44">
        <v>41670040</v>
      </c>
    </row>
    <row r="39" spans="1:12" x14ac:dyDescent="0.3">
      <c r="A39" s="11" t="s">
        <v>361</v>
      </c>
      <c r="B39" s="15">
        <v>55635</v>
      </c>
      <c r="C39" s="44">
        <v>13899280</v>
      </c>
      <c r="D39" s="17">
        <v>0</v>
      </c>
      <c r="E39" s="15">
        <v>2015</v>
      </c>
      <c r="F39" s="44">
        <v>420490</v>
      </c>
      <c r="G39" s="15">
        <v>16955</v>
      </c>
      <c r="H39" s="44">
        <v>4068660</v>
      </c>
      <c r="I39" s="15">
        <v>27280</v>
      </c>
      <c r="J39" s="44">
        <v>7198150</v>
      </c>
      <c r="K39" s="15">
        <v>9385</v>
      </c>
      <c r="L39" s="44">
        <v>2211970</v>
      </c>
    </row>
    <row r="40" spans="1:12" x14ac:dyDescent="0.3">
      <c r="A40" s="34" t="s">
        <v>218</v>
      </c>
      <c r="B40" s="35">
        <v>17865375</v>
      </c>
      <c r="C40" s="48">
        <v>4449028710</v>
      </c>
      <c r="D40" s="36">
        <v>1</v>
      </c>
      <c r="E40" s="35">
        <v>400790</v>
      </c>
      <c r="F40" s="48">
        <v>79423060</v>
      </c>
      <c r="G40" s="35">
        <v>3857835</v>
      </c>
      <c r="H40" s="48">
        <v>878850800</v>
      </c>
      <c r="I40" s="35">
        <v>8983020</v>
      </c>
      <c r="J40" s="48">
        <v>2381215720</v>
      </c>
      <c r="K40" s="35">
        <v>4623735</v>
      </c>
      <c r="L40" s="48">
        <v>1109539130</v>
      </c>
    </row>
    <row r="41" spans="1:12" x14ac:dyDescent="0.3">
      <c r="A41" t="s">
        <v>38</v>
      </c>
      <c r="B41" t="s">
        <v>39</v>
      </c>
    </row>
    <row r="42" spans="1:12" x14ac:dyDescent="0.3">
      <c r="A42" t="s">
        <v>40</v>
      </c>
      <c r="B42" t="s">
        <v>41</v>
      </c>
    </row>
    <row r="43" spans="1:12" x14ac:dyDescent="0.3">
      <c r="A43" t="s">
        <v>58</v>
      </c>
      <c r="B43" t="s">
        <v>59</v>
      </c>
    </row>
    <row r="44" spans="1:12" x14ac:dyDescent="0.3">
      <c r="A44" t="s">
        <v>95</v>
      </c>
      <c r="B44" t="s">
        <v>96</v>
      </c>
    </row>
    <row r="45" spans="1:12" x14ac:dyDescent="0.3">
      <c r="A45" t="s">
        <v>97</v>
      </c>
      <c r="B45" t="s">
        <v>98</v>
      </c>
    </row>
    <row r="46" spans="1:12" x14ac:dyDescent="0.3">
      <c r="A46" t="s">
        <v>131</v>
      </c>
      <c r="B46" t="s">
        <v>132</v>
      </c>
    </row>
    <row r="47" spans="1:12" x14ac:dyDescent="0.3">
      <c r="A47" t="s">
        <v>133</v>
      </c>
      <c r="B47" t="s">
        <v>134</v>
      </c>
    </row>
    <row r="48" spans="1:12" x14ac:dyDescent="0.3">
      <c r="A48" t="s">
        <v>135</v>
      </c>
      <c r="B48" t="s">
        <v>136</v>
      </c>
    </row>
  </sheetData>
  <conditionalFormatting sqref="D7:D40">
    <cfRule type="dataBar" priority="1">
      <dataBar>
        <cfvo type="num" val="0"/>
        <cfvo type="num" val="1"/>
        <color theme="7" tint="0.39997558519241921"/>
      </dataBar>
      <extLst>
        <ext xmlns:x14="http://schemas.microsoft.com/office/spreadsheetml/2009/9/main" uri="{B025F937-C7B1-47D3-B67F-A62EFF666E3E}">
          <x14:id>{A80989C1-B350-4F2E-A059-0DA23D81FF50}</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A80989C1-B350-4F2E-A059-0DA23D81FF50}">
            <x14:dataBar minLength="0" maxLength="100" gradient="0">
              <x14:cfvo type="num">
                <xm:f>0</xm:f>
              </x14:cfvo>
              <x14:cfvo type="num">
                <xm:f>1</xm:f>
              </x14:cfvo>
              <x14:negativeFillColor rgb="FFFF0000"/>
              <x14:axisColor rgb="FF000000"/>
            </x14:dataBar>
          </x14:cfRule>
          <xm:sqref>D7:D40</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14"/>
  <sheetViews>
    <sheetView showGridLines="0" workbookViewId="0"/>
  </sheetViews>
  <sheetFormatPr defaultColWidth="10.69921875" defaultRowHeight="15.6" x14ac:dyDescent="0.3"/>
  <cols>
    <col min="1" max="2" width="20.69921875" customWidth="1"/>
  </cols>
  <sheetData>
    <row r="1" spans="1:2" ht="19.8" x14ac:dyDescent="0.4">
      <c r="A1" s="2" t="s">
        <v>424</v>
      </c>
    </row>
    <row r="2" spans="1:2" x14ac:dyDescent="0.3">
      <c r="A2" t="s">
        <v>202</v>
      </c>
    </row>
    <row r="3" spans="1:2" x14ac:dyDescent="0.3">
      <c r="A3" t="s">
        <v>203</v>
      </c>
    </row>
    <row r="4" spans="1:2" x14ac:dyDescent="0.3">
      <c r="A4" t="s">
        <v>425</v>
      </c>
    </row>
    <row r="5" spans="1:2" x14ac:dyDescent="0.3">
      <c r="A5" t="s">
        <v>205</v>
      </c>
    </row>
    <row r="6" spans="1:2" ht="46.8" x14ac:dyDescent="0.3">
      <c r="A6" s="10" t="s">
        <v>426</v>
      </c>
      <c r="B6" s="10" t="s">
        <v>427</v>
      </c>
    </row>
    <row r="7" spans="1:2" x14ac:dyDescent="0.3">
      <c r="A7" s="12" t="s">
        <v>218</v>
      </c>
      <c r="B7" s="28">
        <v>505655</v>
      </c>
    </row>
    <row r="8" spans="1:2" x14ac:dyDescent="0.3">
      <c r="A8" s="12" t="s">
        <v>428</v>
      </c>
      <c r="B8" s="28">
        <v>38880</v>
      </c>
    </row>
    <row r="9" spans="1:2" x14ac:dyDescent="0.3">
      <c r="A9" s="12" t="s">
        <v>429</v>
      </c>
      <c r="B9" s="28">
        <v>222505</v>
      </c>
    </row>
    <row r="10" spans="1:2" x14ac:dyDescent="0.3">
      <c r="A10" s="12" t="s">
        <v>430</v>
      </c>
      <c r="B10" s="28">
        <v>465295</v>
      </c>
    </row>
    <row r="11" spans="1:2" x14ac:dyDescent="0.3">
      <c r="A11" s="12" t="s">
        <v>431</v>
      </c>
      <c r="B11" s="28">
        <v>487030</v>
      </c>
    </row>
    <row r="12" spans="1:2" x14ac:dyDescent="0.3">
      <c r="A12" t="s">
        <v>38</v>
      </c>
      <c r="B12" t="s">
        <v>39</v>
      </c>
    </row>
    <row r="13" spans="1:2" x14ac:dyDescent="0.3">
      <c r="A13" t="s">
        <v>95</v>
      </c>
      <c r="B13" t="s">
        <v>96</v>
      </c>
    </row>
    <row r="14" spans="1:2" x14ac:dyDescent="0.3">
      <c r="A14" t="s">
        <v>127</v>
      </c>
      <c r="B14" t="s">
        <v>128</v>
      </c>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35"/>
  <sheetViews>
    <sheetView showGridLines="0" workbookViewId="0"/>
  </sheetViews>
  <sheetFormatPr defaultColWidth="10.69921875" defaultRowHeight="15.6" x14ac:dyDescent="0.3"/>
  <cols>
    <col min="1" max="11" width="20.69921875" customWidth="1"/>
  </cols>
  <sheetData>
    <row r="1" spans="1:11" ht="19.8" x14ac:dyDescent="0.4">
      <c r="A1" s="2" t="s">
        <v>432</v>
      </c>
    </row>
    <row r="2" spans="1:11" x14ac:dyDescent="0.3">
      <c r="A2" t="s">
        <v>202</v>
      </c>
    </row>
    <row r="3" spans="1:11" x14ac:dyDescent="0.3">
      <c r="A3" t="s">
        <v>203</v>
      </c>
    </row>
    <row r="4" spans="1:11" x14ac:dyDescent="0.3">
      <c r="A4" t="s">
        <v>433</v>
      </c>
    </row>
    <row r="5" spans="1:11" x14ac:dyDescent="0.3">
      <c r="A5" t="s">
        <v>205</v>
      </c>
    </row>
    <row r="6" spans="1:11" s="91" customFormat="1" ht="78" x14ac:dyDescent="0.3">
      <c r="A6" s="90" t="s">
        <v>398</v>
      </c>
      <c r="B6" s="89" t="s">
        <v>206</v>
      </c>
      <c r="C6" s="89" t="s">
        <v>434</v>
      </c>
      <c r="D6" s="89" t="s">
        <v>435</v>
      </c>
      <c r="E6" s="89" t="s">
        <v>436</v>
      </c>
      <c r="F6" s="90" t="s">
        <v>437</v>
      </c>
      <c r="G6" s="89" t="s">
        <v>438</v>
      </c>
      <c r="H6" s="89" t="s">
        <v>439</v>
      </c>
      <c r="I6" s="89" t="s">
        <v>440</v>
      </c>
      <c r="J6" s="89" t="s">
        <v>441</v>
      </c>
      <c r="K6" s="89" t="s">
        <v>442</v>
      </c>
    </row>
    <row r="7" spans="1:11" x14ac:dyDescent="0.3">
      <c r="A7" s="11" t="s">
        <v>409</v>
      </c>
      <c r="B7" s="11" t="s">
        <v>219</v>
      </c>
      <c r="C7" s="29">
        <v>5</v>
      </c>
      <c r="D7" s="29">
        <v>0</v>
      </c>
      <c r="E7" s="29">
        <v>0</v>
      </c>
      <c r="F7" s="29">
        <v>5</v>
      </c>
      <c r="G7" s="27">
        <v>0</v>
      </c>
      <c r="H7" s="27">
        <v>0</v>
      </c>
      <c r="I7" s="27">
        <v>1</v>
      </c>
      <c r="J7" s="29">
        <v>0</v>
      </c>
      <c r="K7" s="27">
        <v>0</v>
      </c>
    </row>
    <row r="8" spans="1:11" x14ac:dyDescent="0.3">
      <c r="A8" s="11" t="s">
        <v>409</v>
      </c>
      <c r="B8" s="11" t="s">
        <v>220</v>
      </c>
      <c r="C8" s="29">
        <v>25</v>
      </c>
      <c r="D8" s="29">
        <v>0</v>
      </c>
      <c r="E8" s="29" t="s">
        <v>265</v>
      </c>
      <c r="F8" s="29">
        <v>25</v>
      </c>
      <c r="G8" s="27">
        <v>0</v>
      </c>
      <c r="H8" s="27" t="s">
        <v>265</v>
      </c>
      <c r="I8" s="27" t="s">
        <v>265</v>
      </c>
      <c r="J8" s="29">
        <v>0</v>
      </c>
      <c r="K8" s="27">
        <v>0</v>
      </c>
    </row>
    <row r="9" spans="1:11" x14ac:dyDescent="0.3">
      <c r="A9" s="11" t="s">
        <v>409</v>
      </c>
      <c r="B9" s="11" t="s">
        <v>221</v>
      </c>
      <c r="C9" s="29">
        <v>85</v>
      </c>
      <c r="D9" s="29">
        <v>10</v>
      </c>
      <c r="E9" s="29">
        <v>5</v>
      </c>
      <c r="F9" s="29">
        <v>70</v>
      </c>
      <c r="G9" s="27">
        <v>0.12</v>
      </c>
      <c r="H9" s="27">
        <v>0.06</v>
      </c>
      <c r="I9" s="27">
        <v>0.82</v>
      </c>
      <c r="J9" s="29" t="s">
        <v>265</v>
      </c>
      <c r="K9" s="27" t="s">
        <v>265</v>
      </c>
    </row>
    <row r="10" spans="1:11" x14ac:dyDescent="0.3">
      <c r="A10" s="11" t="s">
        <v>409</v>
      </c>
      <c r="B10" s="11" t="s">
        <v>222</v>
      </c>
      <c r="C10" s="29">
        <v>230</v>
      </c>
      <c r="D10" s="29">
        <v>40</v>
      </c>
      <c r="E10" s="29">
        <v>20</v>
      </c>
      <c r="F10" s="29">
        <v>170</v>
      </c>
      <c r="G10" s="27">
        <v>0.17</v>
      </c>
      <c r="H10" s="27">
        <v>0.08</v>
      </c>
      <c r="I10" s="27">
        <v>0.75</v>
      </c>
      <c r="J10" s="29" t="s">
        <v>265</v>
      </c>
      <c r="K10" s="27" t="s">
        <v>265</v>
      </c>
    </row>
    <row r="11" spans="1:11" x14ac:dyDescent="0.3">
      <c r="A11" s="11" t="s">
        <v>409</v>
      </c>
      <c r="B11" s="11" t="s">
        <v>223</v>
      </c>
      <c r="C11" s="29">
        <v>515</v>
      </c>
      <c r="D11" s="29">
        <v>110</v>
      </c>
      <c r="E11" s="29">
        <v>35</v>
      </c>
      <c r="F11" s="29">
        <v>370</v>
      </c>
      <c r="G11" s="27">
        <v>0.21</v>
      </c>
      <c r="H11" s="27">
        <v>7.0000000000000007E-2</v>
      </c>
      <c r="I11" s="27">
        <v>0.72</v>
      </c>
      <c r="J11" s="29" t="s">
        <v>265</v>
      </c>
      <c r="K11" s="27" t="s">
        <v>265</v>
      </c>
    </row>
    <row r="12" spans="1:11" x14ac:dyDescent="0.3">
      <c r="A12" s="11" t="s">
        <v>409</v>
      </c>
      <c r="B12" s="11" t="s">
        <v>224</v>
      </c>
      <c r="C12" s="29">
        <v>1195</v>
      </c>
      <c r="D12" s="29">
        <v>250</v>
      </c>
      <c r="E12" s="29">
        <v>90</v>
      </c>
      <c r="F12" s="29">
        <v>855</v>
      </c>
      <c r="G12" s="27">
        <v>0.21</v>
      </c>
      <c r="H12" s="27">
        <v>0.08</v>
      </c>
      <c r="I12" s="27">
        <v>0.72</v>
      </c>
      <c r="J12" s="29">
        <v>5</v>
      </c>
      <c r="K12" s="27">
        <v>0.01</v>
      </c>
    </row>
    <row r="13" spans="1:11" x14ac:dyDescent="0.3">
      <c r="A13" s="11" t="s">
        <v>409</v>
      </c>
      <c r="B13" s="11" t="s">
        <v>225</v>
      </c>
      <c r="C13" s="29">
        <v>2355</v>
      </c>
      <c r="D13" s="29">
        <v>460</v>
      </c>
      <c r="E13" s="29">
        <v>160</v>
      </c>
      <c r="F13" s="29">
        <v>1740</v>
      </c>
      <c r="G13" s="27">
        <v>0.19</v>
      </c>
      <c r="H13" s="27">
        <v>7.0000000000000007E-2</v>
      </c>
      <c r="I13" s="27">
        <v>0.74</v>
      </c>
      <c r="J13" s="29">
        <v>55</v>
      </c>
      <c r="K13" s="27">
        <v>0.03</v>
      </c>
    </row>
    <row r="14" spans="1:11" x14ac:dyDescent="0.3">
      <c r="A14" s="11" t="s">
        <v>409</v>
      </c>
      <c r="B14" s="11" t="s">
        <v>226</v>
      </c>
      <c r="C14" s="29">
        <v>3915</v>
      </c>
      <c r="D14" s="29">
        <v>830</v>
      </c>
      <c r="E14" s="29">
        <v>265</v>
      </c>
      <c r="F14" s="29">
        <v>2820</v>
      </c>
      <c r="G14" s="27">
        <v>0.21</v>
      </c>
      <c r="H14" s="27">
        <v>7.0000000000000007E-2</v>
      </c>
      <c r="I14" s="27">
        <v>0.72</v>
      </c>
      <c r="J14" s="29">
        <v>90</v>
      </c>
      <c r="K14" s="27">
        <v>0.03</v>
      </c>
    </row>
    <row r="15" spans="1:11" x14ac:dyDescent="0.3">
      <c r="A15" s="11" t="s">
        <v>409</v>
      </c>
      <c r="B15" s="11" t="s">
        <v>227</v>
      </c>
      <c r="C15" s="29">
        <v>6805</v>
      </c>
      <c r="D15" s="29">
        <v>1515</v>
      </c>
      <c r="E15" s="29">
        <v>465</v>
      </c>
      <c r="F15" s="29">
        <v>4830</v>
      </c>
      <c r="G15" s="27">
        <v>0.22</v>
      </c>
      <c r="H15" s="27">
        <v>7.0000000000000007E-2</v>
      </c>
      <c r="I15" s="27">
        <v>0.71</v>
      </c>
      <c r="J15" s="29">
        <v>160</v>
      </c>
      <c r="K15" s="27">
        <v>0.03</v>
      </c>
    </row>
    <row r="16" spans="1:11" x14ac:dyDescent="0.3">
      <c r="A16" s="11" t="s">
        <v>409</v>
      </c>
      <c r="B16" s="11" t="s">
        <v>228</v>
      </c>
      <c r="C16" s="29">
        <v>14115</v>
      </c>
      <c r="D16" s="29">
        <v>3835</v>
      </c>
      <c r="E16" s="29">
        <v>900</v>
      </c>
      <c r="F16" s="29">
        <v>9375</v>
      </c>
      <c r="G16" s="27">
        <v>0.27</v>
      </c>
      <c r="H16" s="27">
        <v>0.06</v>
      </c>
      <c r="I16" s="27">
        <v>0.66</v>
      </c>
      <c r="J16" s="29">
        <v>545</v>
      </c>
      <c r="K16" s="27">
        <v>0.05</v>
      </c>
    </row>
    <row r="17" spans="1:11" x14ac:dyDescent="0.3">
      <c r="A17" s="11" t="s">
        <v>409</v>
      </c>
      <c r="B17" s="11" t="s">
        <v>229</v>
      </c>
      <c r="C17" s="29">
        <v>23680</v>
      </c>
      <c r="D17" s="29">
        <v>7110</v>
      </c>
      <c r="E17" s="29">
        <v>1490</v>
      </c>
      <c r="F17" s="29">
        <v>15080</v>
      </c>
      <c r="G17" s="27">
        <v>0.3</v>
      </c>
      <c r="H17" s="27">
        <v>0.06</v>
      </c>
      <c r="I17" s="27">
        <v>0.64</v>
      </c>
      <c r="J17" s="29">
        <v>1120</v>
      </c>
      <c r="K17" s="27">
        <v>7.0000000000000007E-2</v>
      </c>
    </row>
    <row r="18" spans="1:11" x14ac:dyDescent="0.3">
      <c r="A18" s="11" t="s">
        <v>409</v>
      </c>
      <c r="B18" s="11" t="s">
        <v>230</v>
      </c>
      <c r="C18" s="29">
        <v>33325</v>
      </c>
      <c r="D18" s="29">
        <v>10425</v>
      </c>
      <c r="E18" s="29">
        <v>2100</v>
      </c>
      <c r="F18" s="29">
        <v>20800</v>
      </c>
      <c r="G18" s="27">
        <v>0.31</v>
      </c>
      <c r="H18" s="27">
        <v>0.06</v>
      </c>
      <c r="I18" s="27">
        <v>0.62</v>
      </c>
      <c r="J18" s="29">
        <v>1670</v>
      </c>
      <c r="K18" s="27">
        <v>7.0000000000000007E-2</v>
      </c>
    </row>
    <row r="19" spans="1:11" x14ac:dyDescent="0.3">
      <c r="A19" s="11" t="s">
        <v>409</v>
      </c>
      <c r="B19" s="11" t="s">
        <v>231</v>
      </c>
      <c r="C19" s="29">
        <v>45840</v>
      </c>
      <c r="D19" s="29">
        <v>14775</v>
      </c>
      <c r="E19" s="29">
        <v>2830</v>
      </c>
      <c r="F19" s="29">
        <v>28225</v>
      </c>
      <c r="G19" s="27">
        <v>0.32</v>
      </c>
      <c r="H19" s="27">
        <v>0.06</v>
      </c>
      <c r="I19" s="27">
        <v>0.62</v>
      </c>
      <c r="J19" s="29">
        <v>2405</v>
      </c>
      <c r="K19" s="27">
        <v>0.08</v>
      </c>
    </row>
    <row r="20" spans="1:11" x14ac:dyDescent="0.3">
      <c r="A20" s="11" t="s">
        <v>409</v>
      </c>
      <c r="B20" s="11" t="s">
        <v>232</v>
      </c>
      <c r="C20" s="29">
        <v>55595</v>
      </c>
      <c r="D20" s="29">
        <v>18200</v>
      </c>
      <c r="E20" s="29">
        <v>3445</v>
      </c>
      <c r="F20" s="29">
        <v>33940</v>
      </c>
      <c r="G20" s="27">
        <v>0.33</v>
      </c>
      <c r="H20" s="27">
        <v>0.06</v>
      </c>
      <c r="I20" s="27">
        <v>0.61</v>
      </c>
      <c r="J20" s="29">
        <v>3025</v>
      </c>
      <c r="K20" s="27">
        <v>0.08</v>
      </c>
    </row>
    <row r="21" spans="1:11" x14ac:dyDescent="0.3">
      <c r="A21" s="11" t="s">
        <v>409</v>
      </c>
      <c r="B21" s="11" t="s">
        <v>233</v>
      </c>
      <c r="C21" s="29">
        <v>68040</v>
      </c>
      <c r="D21" s="29">
        <v>22520</v>
      </c>
      <c r="E21" s="29">
        <v>4210</v>
      </c>
      <c r="F21" s="29">
        <v>41300</v>
      </c>
      <c r="G21" s="27">
        <v>0.33</v>
      </c>
      <c r="H21" s="27">
        <v>0.06</v>
      </c>
      <c r="I21" s="27">
        <v>0.61</v>
      </c>
      <c r="J21" s="29">
        <v>3845</v>
      </c>
      <c r="K21" s="27">
        <v>0.08</v>
      </c>
    </row>
    <row r="22" spans="1:11" x14ac:dyDescent="0.3">
      <c r="A22" s="11" t="s">
        <v>409</v>
      </c>
      <c r="B22" s="11" t="s">
        <v>234</v>
      </c>
      <c r="C22" s="29">
        <v>81435</v>
      </c>
      <c r="D22" s="29">
        <v>27225</v>
      </c>
      <c r="E22" s="29">
        <v>5100</v>
      </c>
      <c r="F22" s="29">
        <v>49100</v>
      </c>
      <c r="G22" s="27">
        <v>0.33</v>
      </c>
      <c r="H22" s="27">
        <v>0.06</v>
      </c>
      <c r="I22" s="27">
        <v>0.6</v>
      </c>
      <c r="J22" s="29">
        <v>4750</v>
      </c>
      <c r="K22" s="27">
        <v>0.09</v>
      </c>
    </row>
    <row r="23" spans="1:11" x14ac:dyDescent="0.3">
      <c r="A23" s="11" t="s">
        <v>409</v>
      </c>
      <c r="B23" s="11" t="s">
        <v>235</v>
      </c>
      <c r="C23" s="29">
        <v>93965</v>
      </c>
      <c r="D23" s="29">
        <v>31840</v>
      </c>
      <c r="E23" s="29">
        <v>5860</v>
      </c>
      <c r="F23" s="29">
        <v>56250</v>
      </c>
      <c r="G23" s="27">
        <v>0.34</v>
      </c>
      <c r="H23" s="27">
        <v>0.06</v>
      </c>
      <c r="I23" s="27">
        <v>0.6</v>
      </c>
      <c r="J23" s="29">
        <v>5615</v>
      </c>
      <c r="K23" s="27">
        <v>0.09</v>
      </c>
    </row>
    <row r="24" spans="1:11" x14ac:dyDescent="0.3">
      <c r="A24" s="11" t="s">
        <v>409</v>
      </c>
      <c r="B24" s="11" t="s">
        <v>236</v>
      </c>
      <c r="C24" s="29">
        <v>107220</v>
      </c>
      <c r="D24" s="29">
        <v>36730</v>
      </c>
      <c r="E24" s="29">
        <v>6675</v>
      </c>
      <c r="F24" s="29">
        <v>63795</v>
      </c>
      <c r="G24" s="27">
        <v>0.34</v>
      </c>
      <c r="H24" s="27">
        <v>0.06</v>
      </c>
      <c r="I24" s="27">
        <v>0.59</v>
      </c>
      <c r="J24" s="29">
        <v>6360</v>
      </c>
      <c r="K24" s="27">
        <v>0.09</v>
      </c>
    </row>
    <row r="25" spans="1:11" x14ac:dyDescent="0.3">
      <c r="A25" s="11" t="s">
        <v>409</v>
      </c>
      <c r="B25" s="11" t="s">
        <v>237</v>
      </c>
      <c r="C25" s="29">
        <v>122255</v>
      </c>
      <c r="D25" s="29">
        <v>41685</v>
      </c>
      <c r="E25" s="29">
        <v>7460</v>
      </c>
      <c r="F25" s="29">
        <v>73080</v>
      </c>
      <c r="G25" s="27">
        <v>0.34</v>
      </c>
      <c r="H25" s="27">
        <v>0.06</v>
      </c>
      <c r="I25" s="27">
        <v>0.6</v>
      </c>
      <c r="J25" s="29">
        <v>7675</v>
      </c>
      <c r="K25" s="27">
        <v>0.1</v>
      </c>
    </row>
    <row r="26" spans="1:11" x14ac:dyDescent="0.3">
      <c r="A26" s="11" t="s">
        <v>409</v>
      </c>
      <c r="B26" s="11" t="s">
        <v>238</v>
      </c>
      <c r="C26" s="29">
        <v>137650</v>
      </c>
      <c r="D26" s="29">
        <v>46915</v>
      </c>
      <c r="E26" s="29">
        <v>8270</v>
      </c>
      <c r="F26" s="29">
        <v>82435</v>
      </c>
      <c r="G26" s="27">
        <v>0.34</v>
      </c>
      <c r="H26" s="27">
        <v>0.06</v>
      </c>
      <c r="I26" s="27">
        <v>0.6</v>
      </c>
      <c r="J26" s="29">
        <v>8930</v>
      </c>
      <c r="K26" s="27">
        <v>0.1</v>
      </c>
    </row>
    <row r="27" spans="1:11" x14ac:dyDescent="0.3">
      <c r="A27" s="11" t="s">
        <v>409</v>
      </c>
      <c r="B27" s="11" t="s">
        <v>239</v>
      </c>
      <c r="C27" s="29">
        <v>153975</v>
      </c>
      <c r="D27" s="29">
        <v>52590</v>
      </c>
      <c r="E27" s="29">
        <v>9105</v>
      </c>
      <c r="F27" s="29">
        <v>92245</v>
      </c>
      <c r="G27" s="27">
        <v>0.34</v>
      </c>
      <c r="H27" s="27">
        <v>0.06</v>
      </c>
      <c r="I27" s="27">
        <v>0.6</v>
      </c>
      <c r="J27" s="29">
        <v>10270</v>
      </c>
      <c r="K27" s="27">
        <v>0.1</v>
      </c>
    </row>
    <row r="28" spans="1:11" x14ac:dyDescent="0.3">
      <c r="A28" s="11" t="s">
        <v>409</v>
      </c>
      <c r="B28" s="11" t="s">
        <v>240</v>
      </c>
      <c r="C28" s="29">
        <v>170610</v>
      </c>
      <c r="D28" s="29">
        <v>57480</v>
      </c>
      <c r="E28" s="29">
        <v>9815</v>
      </c>
      <c r="F28" s="29">
        <v>103285</v>
      </c>
      <c r="G28" s="27">
        <v>0.34</v>
      </c>
      <c r="H28" s="27">
        <v>0.06</v>
      </c>
      <c r="I28" s="27">
        <v>0.61</v>
      </c>
      <c r="J28" s="29">
        <v>12070</v>
      </c>
      <c r="K28" s="27">
        <v>0.11</v>
      </c>
    </row>
    <row r="29" spans="1:11" x14ac:dyDescent="0.3">
      <c r="A29" s="11" t="s">
        <v>409</v>
      </c>
      <c r="B29" s="11" t="s">
        <v>241</v>
      </c>
      <c r="C29" s="29">
        <v>192860</v>
      </c>
      <c r="D29" s="29">
        <v>63450</v>
      </c>
      <c r="E29" s="29">
        <v>10690</v>
      </c>
      <c r="F29" s="29">
        <v>118690</v>
      </c>
      <c r="G29" s="27">
        <v>0.33</v>
      </c>
      <c r="H29" s="27">
        <v>0.06</v>
      </c>
      <c r="I29" s="27">
        <v>0.62</v>
      </c>
      <c r="J29" s="29">
        <v>15115</v>
      </c>
      <c r="K29" s="27">
        <v>0.12</v>
      </c>
    </row>
    <row r="30" spans="1:11" x14ac:dyDescent="0.3">
      <c r="A30" s="11" t="s">
        <v>409</v>
      </c>
      <c r="B30" s="11" t="s">
        <v>242</v>
      </c>
      <c r="C30" s="29">
        <v>213710</v>
      </c>
      <c r="D30" s="29">
        <v>68890</v>
      </c>
      <c r="E30" s="29">
        <v>11360</v>
      </c>
      <c r="F30" s="29">
        <v>133415</v>
      </c>
      <c r="G30" s="27">
        <v>0.32</v>
      </c>
      <c r="H30" s="27">
        <v>0.05</v>
      </c>
      <c r="I30" s="27">
        <v>0.62</v>
      </c>
      <c r="J30" s="29">
        <v>18130</v>
      </c>
      <c r="K30" s="27">
        <v>0.13</v>
      </c>
    </row>
    <row r="31" spans="1:11" x14ac:dyDescent="0.3">
      <c r="A31" s="11" t="s">
        <v>409</v>
      </c>
      <c r="B31" s="11" t="s">
        <v>243</v>
      </c>
      <c r="C31" s="29">
        <v>234070</v>
      </c>
      <c r="D31" s="29">
        <v>73895</v>
      </c>
      <c r="E31" s="29">
        <v>11895</v>
      </c>
      <c r="F31" s="29">
        <v>148220</v>
      </c>
      <c r="G31" s="27">
        <v>0.32</v>
      </c>
      <c r="H31" s="27">
        <v>0.05</v>
      </c>
      <c r="I31" s="27">
        <v>0.63</v>
      </c>
      <c r="J31" s="29">
        <v>21805</v>
      </c>
      <c r="K31" s="27">
        <v>0.14000000000000001</v>
      </c>
    </row>
    <row r="32" spans="1:11" x14ac:dyDescent="0.3">
      <c r="A32" s="11" t="s">
        <v>409</v>
      </c>
      <c r="B32" s="11" t="s">
        <v>244</v>
      </c>
      <c r="C32" s="29">
        <v>254830</v>
      </c>
      <c r="D32" s="29">
        <v>78480</v>
      </c>
      <c r="E32" s="29">
        <v>12415</v>
      </c>
      <c r="F32" s="29">
        <v>163875</v>
      </c>
      <c r="G32" s="27">
        <v>0.31</v>
      </c>
      <c r="H32" s="27">
        <v>0.05</v>
      </c>
      <c r="I32" s="27">
        <v>0.64</v>
      </c>
      <c r="J32" s="29">
        <v>26025</v>
      </c>
      <c r="K32" s="27">
        <v>0.15</v>
      </c>
    </row>
    <row r="33" spans="1:11" x14ac:dyDescent="0.3">
      <c r="A33" s="11" t="s">
        <v>409</v>
      </c>
      <c r="B33" s="11" t="s">
        <v>245</v>
      </c>
      <c r="C33" s="29">
        <v>275285</v>
      </c>
      <c r="D33" s="29">
        <v>82740</v>
      </c>
      <c r="E33" s="29">
        <v>12865</v>
      </c>
      <c r="F33" s="29">
        <v>179610</v>
      </c>
      <c r="G33" s="27">
        <v>0.3</v>
      </c>
      <c r="H33" s="27">
        <v>0.05</v>
      </c>
      <c r="I33" s="27">
        <v>0.65</v>
      </c>
      <c r="J33" s="29">
        <v>30460</v>
      </c>
      <c r="K33" s="27">
        <v>0.16</v>
      </c>
    </row>
    <row r="34" spans="1:11" x14ac:dyDescent="0.3">
      <c r="A34" s="11" t="s">
        <v>409</v>
      </c>
      <c r="B34" s="11" t="s">
        <v>246</v>
      </c>
      <c r="C34" s="29">
        <v>293910</v>
      </c>
      <c r="D34" s="29">
        <v>86895</v>
      </c>
      <c r="E34" s="29">
        <v>13325</v>
      </c>
      <c r="F34" s="29">
        <v>193600</v>
      </c>
      <c r="G34" s="27">
        <v>0.3</v>
      </c>
      <c r="H34" s="27">
        <v>0.05</v>
      </c>
      <c r="I34" s="27">
        <v>0.66</v>
      </c>
      <c r="J34" s="29">
        <v>34125</v>
      </c>
      <c r="K34" s="27">
        <v>0.16</v>
      </c>
    </row>
    <row r="35" spans="1:11" x14ac:dyDescent="0.3">
      <c r="A35" s="11" t="s">
        <v>409</v>
      </c>
      <c r="B35" s="11" t="s">
        <v>247</v>
      </c>
      <c r="C35" s="29">
        <v>315005</v>
      </c>
      <c r="D35" s="29">
        <v>91765</v>
      </c>
      <c r="E35" s="29">
        <v>13780</v>
      </c>
      <c r="F35" s="29">
        <v>209355</v>
      </c>
      <c r="G35" s="27">
        <v>0.28999999999999998</v>
      </c>
      <c r="H35" s="27">
        <v>0.04</v>
      </c>
      <c r="I35" s="27">
        <v>0.66</v>
      </c>
      <c r="J35" s="29">
        <v>37990</v>
      </c>
      <c r="K35" s="27">
        <v>0.17</v>
      </c>
    </row>
    <row r="36" spans="1:11" x14ac:dyDescent="0.3">
      <c r="A36" s="11" t="s">
        <v>409</v>
      </c>
      <c r="B36" s="11" t="s">
        <v>248</v>
      </c>
      <c r="C36" s="29">
        <v>334995</v>
      </c>
      <c r="D36" s="29">
        <v>96445</v>
      </c>
      <c r="E36" s="29">
        <v>14195</v>
      </c>
      <c r="F36" s="29">
        <v>224265</v>
      </c>
      <c r="G36" s="27">
        <v>0.28999999999999998</v>
      </c>
      <c r="H36" s="27">
        <v>0.04</v>
      </c>
      <c r="I36" s="27">
        <v>0.67</v>
      </c>
      <c r="J36" s="29">
        <v>42155</v>
      </c>
      <c r="K36" s="27">
        <v>0.18</v>
      </c>
    </row>
    <row r="37" spans="1:11" x14ac:dyDescent="0.3">
      <c r="A37" s="11" t="s">
        <v>409</v>
      </c>
      <c r="B37" s="11" t="s">
        <v>249</v>
      </c>
      <c r="C37" s="29">
        <v>354065</v>
      </c>
      <c r="D37" s="29">
        <v>101130</v>
      </c>
      <c r="E37" s="29">
        <v>14710</v>
      </c>
      <c r="F37" s="29">
        <v>238125</v>
      </c>
      <c r="G37" s="27">
        <v>0.28999999999999998</v>
      </c>
      <c r="H37" s="27">
        <v>0.04</v>
      </c>
      <c r="I37" s="27">
        <v>0.67</v>
      </c>
      <c r="J37" s="29">
        <v>45965</v>
      </c>
      <c r="K37" s="27">
        <v>0.18</v>
      </c>
    </row>
    <row r="38" spans="1:11" x14ac:dyDescent="0.3">
      <c r="A38" s="11" t="s">
        <v>409</v>
      </c>
      <c r="B38" s="11" t="s">
        <v>250</v>
      </c>
      <c r="C38" s="29">
        <v>375235</v>
      </c>
      <c r="D38" s="29">
        <v>106530</v>
      </c>
      <c r="E38" s="29">
        <v>15225</v>
      </c>
      <c r="F38" s="29">
        <v>253375</v>
      </c>
      <c r="G38" s="27">
        <v>0.28000000000000003</v>
      </c>
      <c r="H38" s="27">
        <v>0.04</v>
      </c>
      <c r="I38" s="27">
        <v>0.68</v>
      </c>
      <c r="J38" s="29">
        <v>50245</v>
      </c>
      <c r="K38" s="27">
        <v>0.19</v>
      </c>
    </row>
    <row r="39" spans="1:11" x14ac:dyDescent="0.3">
      <c r="A39" s="11" t="s">
        <v>409</v>
      </c>
      <c r="B39" s="11" t="s">
        <v>251</v>
      </c>
      <c r="C39" s="29">
        <v>394850</v>
      </c>
      <c r="D39" s="29">
        <v>111970</v>
      </c>
      <c r="E39" s="29">
        <v>15825</v>
      </c>
      <c r="F39" s="29">
        <v>266925</v>
      </c>
      <c r="G39" s="27">
        <v>0.28000000000000003</v>
      </c>
      <c r="H39" s="27">
        <v>0.04</v>
      </c>
      <c r="I39" s="27">
        <v>0.68</v>
      </c>
      <c r="J39" s="29">
        <v>53960</v>
      </c>
      <c r="K39" s="27">
        <v>0.19</v>
      </c>
    </row>
    <row r="40" spans="1:11" x14ac:dyDescent="0.3">
      <c r="A40" s="11" t="s">
        <v>409</v>
      </c>
      <c r="B40" s="11" t="s">
        <v>252</v>
      </c>
      <c r="C40" s="29">
        <v>414285</v>
      </c>
      <c r="D40" s="29">
        <v>117530</v>
      </c>
      <c r="E40" s="29">
        <v>16415</v>
      </c>
      <c r="F40" s="29">
        <v>280225</v>
      </c>
      <c r="G40" s="27">
        <v>0.28000000000000003</v>
      </c>
      <c r="H40" s="27">
        <v>0.04</v>
      </c>
      <c r="I40" s="27">
        <v>0.68</v>
      </c>
      <c r="J40" s="29">
        <v>57275</v>
      </c>
      <c r="K40" s="27">
        <v>0.19</v>
      </c>
    </row>
    <row r="41" spans="1:11" x14ac:dyDescent="0.3">
      <c r="A41" s="11" t="s">
        <v>409</v>
      </c>
      <c r="B41" s="11" t="s">
        <v>253</v>
      </c>
      <c r="C41" s="29">
        <v>433925</v>
      </c>
      <c r="D41" s="29">
        <v>123195</v>
      </c>
      <c r="E41" s="29">
        <v>17035</v>
      </c>
      <c r="F41" s="29">
        <v>293565</v>
      </c>
      <c r="G41" s="27">
        <v>0.28000000000000003</v>
      </c>
      <c r="H41" s="27">
        <v>0.04</v>
      </c>
      <c r="I41" s="27">
        <v>0.68</v>
      </c>
      <c r="J41" s="29">
        <v>60485</v>
      </c>
      <c r="K41" s="27">
        <v>0.19</v>
      </c>
    </row>
    <row r="42" spans="1:11" x14ac:dyDescent="0.3">
      <c r="A42" s="11" t="s">
        <v>409</v>
      </c>
      <c r="B42" s="11" t="s">
        <v>254</v>
      </c>
      <c r="C42" s="29">
        <v>451850</v>
      </c>
      <c r="D42" s="29">
        <v>129060</v>
      </c>
      <c r="E42" s="29">
        <v>17530</v>
      </c>
      <c r="F42" s="29">
        <v>305080</v>
      </c>
      <c r="G42" s="27">
        <v>0.28999999999999998</v>
      </c>
      <c r="H42" s="27">
        <v>0.04</v>
      </c>
      <c r="I42" s="27">
        <v>0.68</v>
      </c>
      <c r="J42" s="29">
        <v>62965</v>
      </c>
      <c r="K42" s="27">
        <v>0.2</v>
      </c>
    </row>
    <row r="43" spans="1:11" x14ac:dyDescent="0.3">
      <c r="A43" s="11" t="s">
        <v>409</v>
      </c>
      <c r="B43" s="11" t="s">
        <v>255</v>
      </c>
      <c r="C43" s="29">
        <v>469520</v>
      </c>
      <c r="D43" s="29">
        <v>135305</v>
      </c>
      <c r="E43" s="29">
        <v>18135</v>
      </c>
      <c r="F43" s="29">
        <v>315885</v>
      </c>
      <c r="G43" s="27">
        <v>0.28999999999999998</v>
      </c>
      <c r="H43" s="27">
        <v>0.04</v>
      </c>
      <c r="I43" s="27">
        <v>0.67</v>
      </c>
      <c r="J43" s="29">
        <v>65585</v>
      </c>
      <c r="K43" s="27">
        <v>0.2</v>
      </c>
    </row>
    <row r="44" spans="1:11" x14ac:dyDescent="0.3">
      <c r="A44" s="11" t="s">
        <v>409</v>
      </c>
      <c r="B44" s="11" t="s">
        <v>256</v>
      </c>
      <c r="C44" s="29">
        <v>477040</v>
      </c>
      <c r="D44" s="29">
        <v>138195</v>
      </c>
      <c r="E44" s="29">
        <v>18370</v>
      </c>
      <c r="F44" s="29">
        <v>320285</v>
      </c>
      <c r="G44" s="27">
        <v>0.28999999999999998</v>
      </c>
      <c r="H44" s="27">
        <v>0.04</v>
      </c>
      <c r="I44" s="27">
        <v>0.67</v>
      </c>
      <c r="J44" s="29">
        <v>66880</v>
      </c>
      <c r="K44" s="27">
        <v>0.2</v>
      </c>
    </row>
    <row r="45" spans="1:11" x14ac:dyDescent="0.3">
      <c r="A45" s="11" t="s">
        <v>409</v>
      </c>
      <c r="B45" s="11" t="s">
        <v>257</v>
      </c>
      <c r="C45" s="29">
        <v>479730</v>
      </c>
      <c r="D45" s="29">
        <v>139445</v>
      </c>
      <c r="E45" s="29">
        <v>18390</v>
      </c>
      <c r="F45" s="29">
        <v>321690</v>
      </c>
      <c r="G45" s="27">
        <v>0.28999999999999998</v>
      </c>
      <c r="H45" s="27">
        <v>0.04</v>
      </c>
      <c r="I45" s="27">
        <v>0.67</v>
      </c>
      <c r="J45" s="29">
        <v>67640</v>
      </c>
      <c r="K45" s="27">
        <v>0.2</v>
      </c>
    </row>
    <row r="46" spans="1:11" x14ac:dyDescent="0.3">
      <c r="A46" s="11" t="s">
        <v>409</v>
      </c>
      <c r="B46" s="11" t="s">
        <v>258</v>
      </c>
      <c r="C46" s="29">
        <v>482055</v>
      </c>
      <c r="D46" s="29">
        <v>140545</v>
      </c>
      <c r="E46" s="29">
        <v>18445</v>
      </c>
      <c r="F46" s="29">
        <v>322765</v>
      </c>
      <c r="G46" s="27">
        <v>0.28999999999999998</v>
      </c>
      <c r="H46" s="27">
        <v>0.04</v>
      </c>
      <c r="I46" s="27">
        <v>0.67</v>
      </c>
      <c r="J46" s="29">
        <v>68390</v>
      </c>
      <c r="K46" s="27">
        <v>0.2</v>
      </c>
    </row>
    <row r="47" spans="1:11" x14ac:dyDescent="0.3">
      <c r="A47" s="11" t="s">
        <v>409</v>
      </c>
      <c r="B47" s="11" t="s">
        <v>259</v>
      </c>
      <c r="C47" s="29">
        <v>484055</v>
      </c>
      <c r="D47" s="29">
        <v>141560</v>
      </c>
      <c r="E47" s="29">
        <v>18465</v>
      </c>
      <c r="F47" s="29">
        <v>323545</v>
      </c>
      <c r="G47" s="27">
        <v>0.28999999999999998</v>
      </c>
      <c r="H47" s="27">
        <v>0.04</v>
      </c>
      <c r="I47" s="27">
        <v>0.67</v>
      </c>
      <c r="J47" s="29">
        <v>69205</v>
      </c>
      <c r="K47" s="27">
        <v>0.2</v>
      </c>
    </row>
    <row r="48" spans="1:11" x14ac:dyDescent="0.3">
      <c r="A48" s="54" t="s">
        <v>410</v>
      </c>
      <c r="B48" s="54" t="s">
        <v>219</v>
      </c>
      <c r="C48" s="55">
        <v>5</v>
      </c>
      <c r="D48" s="55">
        <v>0</v>
      </c>
      <c r="E48" s="55">
        <v>0</v>
      </c>
      <c r="F48" s="55">
        <v>5</v>
      </c>
      <c r="G48" s="56">
        <v>0</v>
      </c>
      <c r="H48" s="56">
        <v>0</v>
      </c>
      <c r="I48" s="56">
        <v>1</v>
      </c>
      <c r="J48" s="55">
        <v>0</v>
      </c>
      <c r="K48" s="56">
        <v>0</v>
      </c>
    </row>
    <row r="49" spans="1:11" x14ac:dyDescent="0.3">
      <c r="A49" s="11" t="s">
        <v>410</v>
      </c>
      <c r="B49" s="11" t="s">
        <v>220</v>
      </c>
      <c r="C49" s="29">
        <v>25</v>
      </c>
      <c r="D49" s="29">
        <v>0</v>
      </c>
      <c r="E49" s="29" t="s">
        <v>265</v>
      </c>
      <c r="F49" s="29">
        <v>25</v>
      </c>
      <c r="G49" s="27">
        <v>0</v>
      </c>
      <c r="H49" s="27" t="s">
        <v>265</v>
      </c>
      <c r="I49" s="27" t="s">
        <v>265</v>
      </c>
      <c r="J49" s="29">
        <v>0</v>
      </c>
      <c r="K49" s="27">
        <v>0</v>
      </c>
    </row>
    <row r="50" spans="1:11" x14ac:dyDescent="0.3">
      <c r="A50" s="11" t="s">
        <v>410</v>
      </c>
      <c r="B50" s="11" t="s">
        <v>221</v>
      </c>
      <c r="C50" s="29">
        <v>85</v>
      </c>
      <c r="D50" s="29">
        <v>10</v>
      </c>
      <c r="E50" s="29">
        <v>5</v>
      </c>
      <c r="F50" s="29">
        <v>70</v>
      </c>
      <c r="G50" s="27">
        <v>0.12</v>
      </c>
      <c r="H50" s="27">
        <v>0.06</v>
      </c>
      <c r="I50" s="27">
        <v>0.82</v>
      </c>
      <c r="J50" s="29" t="s">
        <v>265</v>
      </c>
      <c r="K50" s="27" t="s">
        <v>265</v>
      </c>
    </row>
    <row r="51" spans="1:11" x14ac:dyDescent="0.3">
      <c r="A51" s="11" t="s">
        <v>410</v>
      </c>
      <c r="B51" s="11" t="s">
        <v>222</v>
      </c>
      <c r="C51" s="29">
        <v>230</v>
      </c>
      <c r="D51" s="29">
        <v>40</v>
      </c>
      <c r="E51" s="29">
        <v>20</v>
      </c>
      <c r="F51" s="29">
        <v>170</v>
      </c>
      <c r="G51" s="27">
        <v>0.17</v>
      </c>
      <c r="H51" s="27">
        <v>0.08</v>
      </c>
      <c r="I51" s="27">
        <v>0.75</v>
      </c>
      <c r="J51" s="29" t="s">
        <v>265</v>
      </c>
      <c r="K51" s="27" t="s">
        <v>265</v>
      </c>
    </row>
    <row r="52" spans="1:11" x14ac:dyDescent="0.3">
      <c r="A52" s="11" t="s">
        <v>410</v>
      </c>
      <c r="B52" s="11" t="s">
        <v>223</v>
      </c>
      <c r="C52" s="29">
        <v>510</v>
      </c>
      <c r="D52" s="29">
        <v>110</v>
      </c>
      <c r="E52" s="29">
        <v>35</v>
      </c>
      <c r="F52" s="29">
        <v>370</v>
      </c>
      <c r="G52" s="27">
        <v>0.21</v>
      </c>
      <c r="H52" s="27">
        <v>7.0000000000000007E-2</v>
      </c>
      <c r="I52" s="27">
        <v>0.72</v>
      </c>
      <c r="J52" s="29" t="s">
        <v>265</v>
      </c>
      <c r="K52" s="27" t="s">
        <v>265</v>
      </c>
    </row>
    <row r="53" spans="1:11" x14ac:dyDescent="0.3">
      <c r="A53" s="11" t="s">
        <v>410</v>
      </c>
      <c r="B53" s="11" t="s">
        <v>224</v>
      </c>
      <c r="C53" s="29">
        <v>1165</v>
      </c>
      <c r="D53" s="29">
        <v>235</v>
      </c>
      <c r="E53" s="29">
        <v>90</v>
      </c>
      <c r="F53" s="29">
        <v>840</v>
      </c>
      <c r="G53" s="27">
        <v>0.2</v>
      </c>
      <c r="H53" s="27">
        <v>0.08</v>
      </c>
      <c r="I53" s="27">
        <v>0.72</v>
      </c>
      <c r="J53" s="29">
        <v>5</v>
      </c>
      <c r="K53" s="27">
        <v>0.01</v>
      </c>
    </row>
    <row r="54" spans="1:11" x14ac:dyDescent="0.3">
      <c r="A54" s="11" t="s">
        <v>410</v>
      </c>
      <c r="B54" s="11" t="s">
        <v>225</v>
      </c>
      <c r="C54" s="29">
        <v>2090</v>
      </c>
      <c r="D54" s="29">
        <v>425</v>
      </c>
      <c r="E54" s="29">
        <v>155</v>
      </c>
      <c r="F54" s="29">
        <v>1515</v>
      </c>
      <c r="G54" s="27">
        <v>0.2</v>
      </c>
      <c r="H54" s="27">
        <v>7.0000000000000007E-2</v>
      </c>
      <c r="I54" s="27">
        <v>0.72</v>
      </c>
      <c r="J54" s="29">
        <v>10</v>
      </c>
      <c r="K54" s="27">
        <v>0.01</v>
      </c>
    </row>
    <row r="55" spans="1:11" x14ac:dyDescent="0.3">
      <c r="A55" s="11" t="s">
        <v>410</v>
      </c>
      <c r="B55" s="11" t="s">
        <v>226</v>
      </c>
      <c r="C55" s="29">
        <v>3450</v>
      </c>
      <c r="D55" s="29">
        <v>740</v>
      </c>
      <c r="E55" s="29">
        <v>245</v>
      </c>
      <c r="F55" s="29">
        <v>2465</v>
      </c>
      <c r="G55" s="27">
        <v>0.21</v>
      </c>
      <c r="H55" s="27">
        <v>7.0000000000000007E-2</v>
      </c>
      <c r="I55" s="27">
        <v>0.71</v>
      </c>
      <c r="J55" s="29">
        <v>25</v>
      </c>
      <c r="K55" s="27">
        <v>0.01</v>
      </c>
    </row>
    <row r="56" spans="1:11" x14ac:dyDescent="0.3">
      <c r="A56" s="11" t="s">
        <v>410</v>
      </c>
      <c r="B56" s="11" t="s">
        <v>227</v>
      </c>
      <c r="C56" s="29">
        <v>5730</v>
      </c>
      <c r="D56" s="29">
        <v>1265</v>
      </c>
      <c r="E56" s="29">
        <v>425</v>
      </c>
      <c r="F56" s="29">
        <v>4040</v>
      </c>
      <c r="G56" s="27">
        <v>0.22</v>
      </c>
      <c r="H56" s="27">
        <v>7.0000000000000007E-2</v>
      </c>
      <c r="I56" s="27">
        <v>0.7</v>
      </c>
      <c r="J56" s="29">
        <v>55</v>
      </c>
      <c r="K56" s="27">
        <v>0.01</v>
      </c>
    </row>
    <row r="57" spans="1:11" x14ac:dyDescent="0.3">
      <c r="A57" s="11" t="s">
        <v>410</v>
      </c>
      <c r="B57" s="11" t="s">
        <v>228</v>
      </c>
      <c r="C57" s="29">
        <v>8345</v>
      </c>
      <c r="D57" s="29">
        <v>1840</v>
      </c>
      <c r="E57" s="29">
        <v>655</v>
      </c>
      <c r="F57" s="29">
        <v>5850</v>
      </c>
      <c r="G57" s="27">
        <v>0.22</v>
      </c>
      <c r="H57" s="27">
        <v>0.08</v>
      </c>
      <c r="I57" s="27">
        <v>0.7</v>
      </c>
      <c r="J57" s="29">
        <v>75</v>
      </c>
      <c r="K57" s="27">
        <v>0.01</v>
      </c>
    </row>
    <row r="58" spans="1:11" x14ac:dyDescent="0.3">
      <c r="A58" s="11" t="s">
        <v>410</v>
      </c>
      <c r="B58" s="11" t="s">
        <v>229</v>
      </c>
      <c r="C58" s="29">
        <v>11655</v>
      </c>
      <c r="D58" s="29">
        <v>2675</v>
      </c>
      <c r="E58" s="29">
        <v>945</v>
      </c>
      <c r="F58" s="29">
        <v>8035</v>
      </c>
      <c r="G58" s="27">
        <v>0.23</v>
      </c>
      <c r="H58" s="27">
        <v>0.08</v>
      </c>
      <c r="I58" s="27">
        <v>0.69</v>
      </c>
      <c r="J58" s="29">
        <v>145</v>
      </c>
      <c r="K58" s="27">
        <v>0.02</v>
      </c>
    </row>
    <row r="59" spans="1:11" x14ac:dyDescent="0.3">
      <c r="A59" s="11" t="s">
        <v>410</v>
      </c>
      <c r="B59" s="11" t="s">
        <v>230</v>
      </c>
      <c r="C59" s="29">
        <v>15605</v>
      </c>
      <c r="D59" s="29">
        <v>3760</v>
      </c>
      <c r="E59" s="29">
        <v>1280</v>
      </c>
      <c r="F59" s="29">
        <v>10560</v>
      </c>
      <c r="G59" s="27">
        <v>0.24</v>
      </c>
      <c r="H59" s="27">
        <v>0.08</v>
      </c>
      <c r="I59" s="27">
        <v>0.68</v>
      </c>
      <c r="J59" s="29">
        <v>265</v>
      </c>
      <c r="K59" s="27">
        <v>0.02</v>
      </c>
    </row>
    <row r="60" spans="1:11" x14ac:dyDescent="0.3">
      <c r="A60" s="11" t="s">
        <v>410</v>
      </c>
      <c r="B60" s="11" t="s">
        <v>231</v>
      </c>
      <c r="C60" s="29">
        <v>20555</v>
      </c>
      <c r="D60" s="29">
        <v>5255</v>
      </c>
      <c r="E60" s="29">
        <v>1690</v>
      </c>
      <c r="F60" s="29">
        <v>13605</v>
      </c>
      <c r="G60" s="27">
        <v>0.26</v>
      </c>
      <c r="H60" s="27">
        <v>0.08</v>
      </c>
      <c r="I60" s="27">
        <v>0.66</v>
      </c>
      <c r="J60" s="29">
        <v>410</v>
      </c>
      <c r="K60" s="27">
        <v>0.03</v>
      </c>
    </row>
    <row r="61" spans="1:11" x14ac:dyDescent="0.3">
      <c r="A61" s="11" t="s">
        <v>410</v>
      </c>
      <c r="B61" s="11" t="s">
        <v>232</v>
      </c>
      <c r="C61" s="29">
        <v>24485</v>
      </c>
      <c r="D61" s="29">
        <v>6505</v>
      </c>
      <c r="E61" s="29">
        <v>2050</v>
      </c>
      <c r="F61" s="29">
        <v>15920</v>
      </c>
      <c r="G61" s="27">
        <v>0.27</v>
      </c>
      <c r="H61" s="27">
        <v>0.08</v>
      </c>
      <c r="I61" s="27">
        <v>0.65</v>
      </c>
      <c r="J61" s="29">
        <v>570</v>
      </c>
      <c r="K61" s="27">
        <v>0.03</v>
      </c>
    </row>
    <row r="62" spans="1:11" x14ac:dyDescent="0.3">
      <c r="A62" s="11" t="s">
        <v>410</v>
      </c>
      <c r="B62" s="11" t="s">
        <v>233</v>
      </c>
      <c r="C62" s="29">
        <v>29815</v>
      </c>
      <c r="D62" s="29">
        <v>8315</v>
      </c>
      <c r="E62" s="29">
        <v>2505</v>
      </c>
      <c r="F62" s="29">
        <v>18990</v>
      </c>
      <c r="G62" s="27">
        <v>0.28000000000000003</v>
      </c>
      <c r="H62" s="27">
        <v>0.08</v>
      </c>
      <c r="I62" s="27">
        <v>0.64</v>
      </c>
      <c r="J62" s="29">
        <v>810</v>
      </c>
      <c r="K62" s="27">
        <v>0.04</v>
      </c>
    </row>
    <row r="63" spans="1:11" x14ac:dyDescent="0.3">
      <c r="A63" s="11" t="s">
        <v>410</v>
      </c>
      <c r="B63" s="11" t="s">
        <v>234</v>
      </c>
      <c r="C63" s="29">
        <v>36695</v>
      </c>
      <c r="D63" s="29">
        <v>10760</v>
      </c>
      <c r="E63" s="29">
        <v>3100</v>
      </c>
      <c r="F63" s="29">
        <v>22825</v>
      </c>
      <c r="G63" s="27">
        <v>0.28999999999999998</v>
      </c>
      <c r="H63" s="27">
        <v>0.08</v>
      </c>
      <c r="I63" s="27">
        <v>0.62</v>
      </c>
      <c r="J63" s="29">
        <v>1130</v>
      </c>
      <c r="K63" s="27">
        <v>0.04</v>
      </c>
    </row>
    <row r="64" spans="1:11" x14ac:dyDescent="0.3">
      <c r="A64" s="11" t="s">
        <v>410</v>
      </c>
      <c r="B64" s="11" t="s">
        <v>235</v>
      </c>
      <c r="C64" s="29">
        <v>42650</v>
      </c>
      <c r="D64" s="29">
        <v>12920</v>
      </c>
      <c r="E64" s="29">
        <v>3580</v>
      </c>
      <c r="F64" s="29">
        <v>26130</v>
      </c>
      <c r="G64" s="27">
        <v>0.3</v>
      </c>
      <c r="H64" s="27">
        <v>0.08</v>
      </c>
      <c r="I64" s="27">
        <v>0.61</v>
      </c>
      <c r="J64" s="29">
        <v>1435</v>
      </c>
      <c r="K64" s="27">
        <v>0.05</v>
      </c>
    </row>
    <row r="65" spans="1:11" x14ac:dyDescent="0.3">
      <c r="A65" s="11" t="s">
        <v>410</v>
      </c>
      <c r="B65" s="11" t="s">
        <v>236</v>
      </c>
      <c r="C65" s="29">
        <v>49980</v>
      </c>
      <c r="D65" s="29">
        <v>15805</v>
      </c>
      <c r="E65" s="29">
        <v>4125</v>
      </c>
      <c r="F65" s="29">
        <v>30030</v>
      </c>
      <c r="G65" s="27">
        <v>0.32</v>
      </c>
      <c r="H65" s="27">
        <v>0.08</v>
      </c>
      <c r="I65" s="27">
        <v>0.6</v>
      </c>
      <c r="J65" s="29">
        <v>1685</v>
      </c>
      <c r="K65" s="27">
        <v>0.05</v>
      </c>
    </row>
    <row r="66" spans="1:11" x14ac:dyDescent="0.3">
      <c r="A66" s="11" t="s">
        <v>410</v>
      </c>
      <c r="B66" s="11" t="s">
        <v>237</v>
      </c>
      <c r="C66" s="29">
        <v>56255</v>
      </c>
      <c r="D66" s="29">
        <v>18315</v>
      </c>
      <c r="E66" s="29">
        <v>4590</v>
      </c>
      <c r="F66" s="29">
        <v>33330</v>
      </c>
      <c r="G66" s="27">
        <v>0.33</v>
      </c>
      <c r="H66" s="27">
        <v>0.08</v>
      </c>
      <c r="I66" s="27">
        <v>0.59</v>
      </c>
      <c r="J66" s="29">
        <v>2080</v>
      </c>
      <c r="K66" s="27">
        <v>0.05</v>
      </c>
    </row>
    <row r="67" spans="1:11" x14ac:dyDescent="0.3">
      <c r="A67" s="11" t="s">
        <v>410</v>
      </c>
      <c r="B67" s="11" t="s">
        <v>238</v>
      </c>
      <c r="C67" s="29">
        <v>62795</v>
      </c>
      <c r="D67" s="29">
        <v>20845</v>
      </c>
      <c r="E67" s="29">
        <v>5065</v>
      </c>
      <c r="F67" s="29">
        <v>36855</v>
      </c>
      <c r="G67" s="27">
        <v>0.33</v>
      </c>
      <c r="H67" s="27">
        <v>0.08</v>
      </c>
      <c r="I67" s="27">
        <v>0.59</v>
      </c>
      <c r="J67" s="29">
        <v>2470</v>
      </c>
      <c r="K67" s="27">
        <v>0.06</v>
      </c>
    </row>
    <row r="68" spans="1:11" x14ac:dyDescent="0.3">
      <c r="A68" s="11" t="s">
        <v>410</v>
      </c>
      <c r="B68" s="11" t="s">
        <v>239</v>
      </c>
      <c r="C68" s="29">
        <v>70860</v>
      </c>
      <c r="D68" s="29">
        <v>24155</v>
      </c>
      <c r="E68" s="29">
        <v>5630</v>
      </c>
      <c r="F68" s="29">
        <v>41050</v>
      </c>
      <c r="G68" s="27">
        <v>0.34</v>
      </c>
      <c r="H68" s="27">
        <v>0.08</v>
      </c>
      <c r="I68" s="27">
        <v>0.57999999999999996</v>
      </c>
      <c r="J68" s="29">
        <v>2875</v>
      </c>
      <c r="K68" s="27">
        <v>0.06</v>
      </c>
    </row>
    <row r="69" spans="1:11" x14ac:dyDescent="0.3">
      <c r="A69" s="11" t="s">
        <v>410</v>
      </c>
      <c r="B69" s="11" t="s">
        <v>240</v>
      </c>
      <c r="C69" s="29">
        <v>76540</v>
      </c>
      <c r="D69" s="29">
        <v>26535</v>
      </c>
      <c r="E69" s="29">
        <v>5985</v>
      </c>
      <c r="F69" s="29">
        <v>43995</v>
      </c>
      <c r="G69" s="27">
        <v>0.35</v>
      </c>
      <c r="H69" s="27">
        <v>0.08</v>
      </c>
      <c r="I69" s="27">
        <v>0.56999999999999995</v>
      </c>
      <c r="J69" s="29">
        <v>3225</v>
      </c>
      <c r="K69" s="27">
        <v>0.06</v>
      </c>
    </row>
    <row r="70" spans="1:11" x14ac:dyDescent="0.3">
      <c r="A70" s="11" t="s">
        <v>410</v>
      </c>
      <c r="B70" s="11" t="s">
        <v>241</v>
      </c>
      <c r="C70" s="29">
        <v>83295</v>
      </c>
      <c r="D70" s="29">
        <v>29505</v>
      </c>
      <c r="E70" s="29">
        <v>6460</v>
      </c>
      <c r="F70" s="29">
        <v>47300</v>
      </c>
      <c r="G70" s="27">
        <v>0.35</v>
      </c>
      <c r="H70" s="27">
        <v>0.08</v>
      </c>
      <c r="I70" s="27">
        <v>0.56999999999999995</v>
      </c>
      <c r="J70" s="29">
        <v>3725</v>
      </c>
      <c r="K70" s="27">
        <v>7.0000000000000007E-2</v>
      </c>
    </row>
    <row r="71" spans="1:11" x14ac:dyDescent="0.3">
      <c r="A71" s="11" t="s">
        <v>410</v>
      </c>
      <c r="B71" s="11" t="s">
        <v>242</v>
      </c>
      <c r="C71" s="29">
        <v>90055</v>
      </c>
      <c r="D71" s="29">
        <v>32495</v>
      </c>
      <c r="E71" s="29">
        <v>6860</v>
      </c>
      <c r="F71" s="29">
        <v>50675</v>
      </c>
      <c r="G71" s="27">
        <v>0.36</v>
      </c>
      <c r="H71" s="27">
        <v>0.08</v>
      </c>
      <c r="I71" s="27">
        <v>0.56000000000000005</v>
      </c>
      <c r="J71" s="29">
        <v>4130</v>
      </c>
      <c r="K71" s="27">
        <v>7.0000000000000007E-2</v>
      </c>
    </row>
    <row r="72" spans="1:11" x14ac:dyDescent="0.3">
      <c r="A72" s="11" t="s">
        <v>410</v>
      </c>
      <c r="B72" s="11" t="s">
        <v>243</v>
      </c>
      <c r="C72" s="29">
        <v>95430</v>
      </c>
      <c r="D72" s="29">
        <v>35020</v>
      </c>
      <c r="E72" s="29">
        <v>7155</v>
      </c>
      <c r="F72" s="29">
        <v>53225</v>
      </c>
      <c r="G72" s="27">
        <v>0.37</v>
      </c>
      <c r="H72" s="27">
        <v>7.0000000000000007E-2</v>
      </c>
      <c r="I72" s="27">
        <v>0.56000000000000005</v>
      </c>
      <c r="J72" s="29">
        <v>4595</v>
      </c>
      <c r="K72" s="27">
        <v>0.08</v>
      </c>
    </row>
    <row r="73" spans="1:11" x14ac:dyDescent="0.3">
      <c r="A73" s="11" t="s">
        <v>410</v>
      </c>
      <c r="B73" s="11" t="s">
        <v>244</v>
      </c>
      <c r="C73" s="29">
        <v>100410</v>
      </c>
      <c r="D73" s="29">
        <v>37340</v>
      </c>
      <c r="E73" s="29">
        <v>7425</v>
      </c>
      <c r="F73" s="29">
        <v>55610</v>
      </c>
      <c r="G73" s="27">
        <v>0.37</v>
      </c>
      <c r="H73" s="27">
        <v>7.0000000000000007E-2</v>
      </c>
      <c r="I73" s="27">
        <v>0.55000000000000004</v>
      </c>
      <c r="J73" s="29">
        <v>5125</v>
      </c>
      <c r="K73" s="27">
        <v>0.08</v>
      </c>
    </row>
    <row r="74" spans="1:11" x14ac:dyDescent="0.3">
      <c r="A74" s="11" t="s">
        <v>410</v>
      </c>
      <c r="B74" s="11" t="s">
        <v>245</v>
      </c>
      <c r="C74" s="29">
        <v>105365</v>
      </c>
      <c r="D74" s="29">
        <v>39515</v>
      </c>
      <c r="E74" s="29">
        <v>7715</v>
      </c>
      <c r="F74" s="29">
        <v>58090</v>
      </c>
      <c r="G74" s="27">
        <v>0.38</v>
      </c>
      <c r="H74" s="27">
        <v>7.0000000000000007E-2</v>
      </c>
      <c r="I74" s="27">
        <v>0.55000000000000004</v>
      </c>
      <c r="J74" s="29">
        <v>5640</v>
      </c>
      <c r="K74" s="27">
        <v>0.09</v>
      </c>
    </row>
    <row r="75" spans="1:11" x14ac:dyDescent="0.3">
      <c r="A75" s="11" t="s">
        <v>410</v>
      </c>
      <c r="B75" s="11" t="s">
        <v>246</v>
      </c>
      <c r="C75" s="29">
        <v>110160</v>
      </c>
      <c r="D75" s="29">
        <v>41615</v>
      </c>
      <c r="E75" s="29">
        <v>7930</v>
      </c>
      <c r="F75" s="29">
        <v>60555</v>
      </c>
      <c r="G75" s="27">
        <v>0.38</v>
      </c>
      <c r="H75" s="27">
        <v>7.0000000000000007E-2</v>
      </c>
      <c r="I75" s="27">
        <v>0.55000000000000004</v>
      </c>
      <c r="J75" s="29">
        <v>6000</v>
      </c>
      <c r="K75" s="27">
        <v>0.09</v>
      </c>
    </row>
    <row r="76" spans="1:11" x14ac:dyDescent="0.3">
      <c r="A76" s="11" t="s">
        <v>410</v>
      </c>
      <c r="B76" s="11" t="s">
        <v>247</v>
      </c>
      <c r="C76" s="29">
        <v>115195</v>
      </c>
      <c r="D76" s="29">
        <v>43790</v>
      </c>
      <c r="E76" s="29">
        <v>8125</v>
      </c>
      <c r="F76" s="29">
        <v>63215</v>
      </c>
      <c r="G76" s="27">
        <v>0.38</v>
      </c>
      <c r="H76" s="27">
        <v>7.0000000000000007E-2</v>
      </c>
      <c r="I76" s="27">
        <v>0.55000000000000004</v>
      </c>
      <c r="J76" s="29">
        <v>6415</v>
      </c>
      <c r="K76" s="27">
        <v>0.09</v>
      </c>
    </row>
    <row r="77" spans="1:11" x14ac:dyDescent="0.3">
      <c r="A77" s="11" t="s">
        <v>410</v>
      </c>
      <c r="B77" s="11" t="s">
        <v>248</v>
      </c>
      <c r="C77" s="29">
        <v>120290</v>
      </c>
      <c r="D77" s="29">
        <v>46090</v>
      </c>
      <c r="E77" s="29">
        <v>8310</v>
      </c>
      <c r="F77" s="29">
        <v>65830</v>
      </c>
      <c r="G77" s="27">
        <v>0.38</v>
      </c>
      <c r="H77" s="27">
        <v>7.0000000000000007E-2</v>
      </c>
      <c r="I77" s="27">
        <v>0.55000000000000004</v>
      </c>
      <c r="J77" s="29">
        <v>6890</v>
      </c>
      <c r="K77" s="27">
        <v>0.09</v>
      </c>
    </row>
    <row r="78" spans="1:11" x14ac:dyDescent="0.3">
      <c r="A78" s="11" t="s">
        <v>410</v>
      </c>
      <c r="B78" s="11" t="s">
        <v>249</v>
      </c>
      <c r="C78" s="29">
        <v>125175</v>
      </c>
      <c r="D78" s="29">
        <v>48240</v>
      </c>
      <c r="E78" s="29">
        <v>8555</v>
      </c>
      <c r="F78" s="29">
        <v>68320</v>
      </c>
      <c r="G78" s="27">
        <v>0.39</v>
      </c>
      <c r="H78" s="27">
        <v>7.0000000000000007E-2</v>
      </c>
      <c r="I78" s="27">
        <v>0.55000000000000004</v>
      </c>
      <c r="J78" s="29">
        <v>7345</v>
      </c>
      <c r="K78" s="27">
        <v>0.1</v>
      </c>
    </row>
    <row r="79" spans="1:11" x14ac:dyDescent="0.3">
      <c r="A79" s="11" t="s">
        <v>410</v>
      </c>
      <c r="B79" s="11" t="s">
        <v>250</v>
      </c>
      <c r="C79" s="29">
        <v>130570</v>
      </c>
      <c r="D79" s="29">
        <v>50755</v>
      </c>
      <c r="E79" s="29">
        <v>8770</v>
      </c>
      <c r="F79" s="29">
        <v>70980</v>
      </c>
      <c r="G79" s="27">
        <v>0.39</v>
      </c>
      <c r="H79" s="27">
        <v>7.0000000000000007E-2</v>
      </c>
      <c r="I79" s="27">
        <v>0.54</v>
      </c>
      <c r="J79" s="29">
        <v>7825</v>
      </c>
      <c r="K79" s="27">
        <v>0.1</v>
      </c>
    </row>
    <row r="80" spans="1:11" x14ac:dyDescent="0.3">
      <c r="A80" s="11" t="s">
        <v>410</v>
      </c>
      <c r="B80" s="11" t="s">
        <v>251</v>
      </c>
      <c r="C80" s="29">
        <v>136025</v>
      </c>
      <c r="D80" s="29">
        <v>53270</v>
      </c>
      <c r="E80" s="29">
        <v>9035</v>
      </c>
      <c r="F80" s="29">
        <v>73635</v>
      </c>
      <c r="G80" s="27">
        <v>0.39</v>
      </c>
      <c r="H80" s="27">
        <v>7.0000000000000007E-2</v>
      </c>
      <c r="I80" s="27">
        <v>0.54</v>
      </c>
      <c r="J80" s="29">
        <v>8320</v>
      </c>
      <c r="K80" s="27">
        <v>0.1</v>
      </c>
    </row>
    <row r="81" spans="1:11" x14ac:dyDescent="0.3">
      <c r="A81" s="11" t="s">
        <v>410</v>
      </c>
      <c r="B81" s="11" t="s">
        <v>252</v>
      </c>
      <c r="C81" s="29">
        <v>140750</v>
      </c>
      <c r="D81" s="29">
        <v>55430</v>
      </c>
      <c r="E81" s="29">
        <v>9240</v>
      </c>
      <c r="F81" s="29">
        <v>76000</v>
      </c>
      <c r="G81" s="27">
        <v>0.39</v>
      </c>
      <c r="H81" s="27">
        <v>7.0000000000000007E-2</v>
      </c>
      <c r="I81" s="27">
        <v>0.54</v>
      </c>
      <c r="J81" s="29">
        <v>8805</v>
      </c>
      <c r="K81" s="27">
        <v>0.1</v>
      </c>
    </row>
    <row r="82" spans="1:11" x14ac:dyDescent="0.3">
      <c r="A82" s="11" t="s">
        <v>410</v>
      </c>
      <c r="B82" s="11" t="s">
        <v>253</v>
      </c>
      <c r="C82" s="29">
        <v>145235</v>
      </c>
      <c r="D82" s="29">
        <v>57595</v>
      </c>
      <c r="E82" s="29">
        <v>9440</v>
      </c>
      <c r="F82" s="29">
        <v>78110</v>
      </c>
      <c r="G82" s="27">
        <v>0.4</v>
      </c>
      <c r="H82" s="27">
        <v>0.06</v>
      </c>
      <c r="I82" s="27">
        <v>0.54</v>
      </c>
      <c r="J82" s="29">
        <v>9235</v>
      </c>
      <c r="K82" s="27">
        <v>0.11</v>
      </c>
    </row>
    <row r="83" spans="1:11" x14ac:dyDescent="0.3">
      <c r="A83" s="11" t="s">
        <v>410</v>
      </c>
      <c r="B83" s="11" t="s">
        <v>254</v>
      </c>
      <c r="C83" s="29">
        <v>149760</v>
      </c>
      <c r="D83" s="29">
        <v>59655</v>
      </c>
      <c r="E83" s="29">
        <v>9600</v>
      </c>
      <c r="F83" s="29">
        <v>80365</v>
      </c>
      <c r="G83" s="27">
        <v>0.4</v>
      </c>
      <c r="H83" s="27">
        <v>0.06</v>
      </c>
      <c r="I83" s="27">
        <v>0.54</v>
      </c>
      <c r="J83" s="29">
        <v>9565</v>
      </c>
      <c r="K83" s="27">
        <v>0.11</v>
      </c>
    </row>
    <row r="84" spans="1:11" x14ac:dyDescent="0.3">
      <c r="A84" s="11" t="s">
        <v>410</v>
      </c>
      <c r="B84" s="11" t="s">
        <v>255</v>
      </c>
      <c r="C84" s="29">
        <v>154160</v>
      </c>
      <c r="D84" s="29">
        <v>61720</v>
      </c>
      <c r="E84" s="29">
        <v>9805</v>
      </c>
      <c r="F84" s="29">
        <v>82490</v>
      </c>
      <c r="G84" s="27">
        <v>0.4</v>
      </c>
      <c r="H84" s="27">
        <v>0.06</v>
      </c>
      <c r="I84" s="27">
        <v>0.54</v>
      </c>
      <c r="J84" s="29">
        <v>10125</v>
      </c>
      <c r="K84" s="27">
        <v>0.11</v>
      </c>
    </row>
    <row r="85" spans="1:11" x14ac:dyDescent="0.3">
      <c r="A85" s="11" t="s">
        <v>410</v>
      </c>
      <c r="B85" s="11" t="s">
        <v>256</v>
      </c>
      <c r="C85" s="29">
        <v>157865</v>
      </c>
      <c r="D85" s="29">
        <v>63490</v>
      </c>
      <c r="E85" s="29">
        <v>9940</v>
      </c>
      <c r="F85" s="29">
        <v>84305</v>
      </c>
      <c r="G85" s="27">
        <v>0.4</v>
      </c>
      <c r="H85" s="27">
        <v>0.06</v>
      </c>
      <c r="I85" s="27">
        <v>0.53</v>
      </c>
      <c r="J85" s="29">
        <v>10550</v>
      </c>
      <c r="K85" s="27">
        <v>0.11</v>
      </c>
    </row>
    <row r="86" spans="1:11" x14ac:dyDescent="0.3">
      <c r="A86" s="11" t="s">
        <v>410</v>
      </c>
      <c r="B86" s="11" t="s">
        <v>257</v>
      </c>
      <c r="C86" s="29">
        <v>161345</v>
      </c>
      <c r="D86" s="29">
        <v>65120</v>
      </c>
      <c r="E86" s="29">
        <v>10045</v>
      </c>
      <c r="F86" s="29">
        <v>86030</v>
      </c>
      <c r="G86" s="27">
        <v>0.4</v>
      </c>
      <c r="H86" s="27">
        <v>0.06</v>
      </c>
      <c r="I86" s="27">
        <v>0.53</v>
      </c>
      <c r="J86" s="29">
        <v>10940</v>
      </c>
      <c r="K86" s="27">
        <v>0.11</v>
      </c>
    </row>
    <row r="87" spans="1:11" x14ac:dyDescent="0.3">
      <c r="A87" s="11" t="s">
        <v>410</v>
      </c>
      <c r="B87" s="11" t="s">
        <v>258</v>
      </c>
      <c r="C87" s="29">
        <v>164410</v>
      </c>
      <c r="D87" s="29">
        <v>66555</v>
      </c>
      <c r="E87" s="29">
        <v>10165</v>
      </c>
      <c r="F87" s="29">
        <v>87475</v>
      </c>
      <c r="G87" s="27">
        <v>0.4</v>
      </c>
      <c r="H87" s="27">
        <v>0.06</v>
      </c>
      <c r="I87" s="27">
        <v>0.53</v>
      </c>
      <c r="J87" s="29">
        <v>11340</v>
      </c>
      <c r="K87" s="27">
        <v>0.12</v>
      </c>
    </row>
    <row r="88" spans="1:11" x14ac:dyDescent="0.3">
      <c r="A88" s="57" t="s">
        <v>410</v>
      </c>
      <c r="B88" s="57" t="s">
        <v>259</v>
      </c>
      <c r="C88" s="58">
        <v>167375</v>
      </c>
      <c r="D88" s="58">
        <v>67970</v>
      </c>
      <c r="E88" s="58">
        <v>10270</v>
      </c>
      <c r="F88" s="58">
        <v>88815</v>
      </c>
      <c r="G88" s="59">
        <v>0.41</v>
      </c>
      <c r="H88" s="59">
        <v>0.06</v>
      </c>
      <c r="I88" s="59">
        <v>0.53</v>
      </c>
      <c r="J88" s="58">
        <v>11745</v>
      </c>
      <c r="K88" s="59">
        <v>0.12</v>
      </c>
    </row>
    <row r="89" spans="1:11" x14ac:dyDescent="0.3">
      <c r="A89" s="11" t="s">
        <v>411</v>
      </c>
      <c r="B89" s="11" t="s">
        <v>219</v>
      </c>
      <c r="C89" s="29">
        <v>0</v>
      </c>
      <c r="D89" s="29">
        <v>0</v>
      </c>
      <c r="E89" s="29">
        <v>0</v>
      </c>
      <c r="F89" s="29">
        <v>0</v>
      </c>
      <c r="G89" s="27" t="s">
        <v>377</v>
      </c>
      <c r="H89" s="27" t="s">
        <v>377</v>
      </c>
      <c r="I89" s="27" t="s">
        <v>377</v>
      </c>
      <c r="J89" s="29">
        <v>0</v>
      </c>
      <c r="K89" s="27" t="s">
        <v>377</v>
      </c>
    </row>
    <row r="90" spans="1:11" x14ac:dyDescent="0.3">
      <c r="A90" s="11" t="s">
        <v>411</v>
      </c>
      <c r="B90" s="11" t="s">
        <v>220</v>
      </c>
      <c r="C90" s="29">
        <v>0</v>
      </c>
      <c r="D90" s="29">
        <v>0</v>
      </c>
      <c r="E90" s="29">
        <v>0</v>
      </c>
      <c r="F90" s="29">
        <v>0</v>
      </c>
      <c r="G90" s="27" t="s">
        <v>377</v>
      </c>
      <c r="H90" s="27" t="s">
        <v>377</v>
      </c>
      <c r="I90" s="27" t="s">
        <v>377</v>
      </c>
      <c r="J90" s="29">
        <v>0</v>
      </c>
      <c r="K90" s="27" t="s">
        <v>377</v>
      </c>
    </row>
    <row r="91" spans="1:11" x14ac:dyDescent="0.3">
      <c r="A91" s="11" t="s">
        <v>411</v>
      </c>
      <c r="B91" s="11" t="s">
        <v>221</v>
      </c>
      <c r="C91" s="29">
        <v>0</v>
      </c>
      <c r="D91" s="29">
        <v>0</v>
      </c>
      <c r="E91" s="29">
        <v>0</v>
      </c>
      <c r="F91" s="29">
        <v>0</v>
      </c>
      <c r="G91" s="27" t="s">
        <v>377</v>
      </c>
      <c r="H91" s="27" t="s">
        <v>377</v>
      </c>
      <c r="I91" s="27" t="s">
        <v>377</v>
      </c>
      <c r="J91" s="29">
        <v>0</v>
      </c>
      <c r="K91" s="27" t="s">
        <v>377</v>
      </c>
    </row>
    <row r="92" spans="1:11" x14ac:dyDescent="0.3">
      <c r="A92" s="11" t="s">
        <v>411</v>
      </c>
      <c r="B92" s="11" t="s">
        <v>222</v>
      </c>
      <c r="C92" s="29">
        <v>0</v>
      </c>
      <c r="D92" s="29">
        <v>0</v>
      </c>
      <c r="E92" s="29">
        <v>0</v>
      </c>
      <c r="F92" s="29">
        <v>0</v>
      </c>
      <c r="G92" s="27" t="s">
        <v>377</v>
      </c>
      <c r="H92" s="27" t="s">
        <v>377</v>
      </c>
      <c r="I92" s="27" t="s">
        <v>377</v>
      </c>
      <c r="J92" s="29">
        <v>0</v>
      </c>
      <c r="K92" s="27" t="s">
        <v>377</v>
      </c>
    </row>
    <row r="93" spans="1:11" x14ac:dyDescent="0.3">
      <c r="A93" s="11" t="s">
        <v>411</v>
      </c>
      <c r="B93" s="11" t="s">
        <v>223</v>
      </c>
      <c r="C93" s="29" t="s">
        <v>265</v>
      </c>
      <c r="D93" s="29">
        <v>0</v>
      </c>
      <c r="E93" s="29">
        <v>0</v>
      </c>
      <c r="F93" s="29" t="s">
        <v>265</v>
      </c>
      <c r="G93" s="27">
        <v>0</v>
      </c>
      <c r="H93" s="27">
        <v>0</v>
      </c>
      <c r="I93" s="27" t="s">
        <v>265</v>
      </c>
      <c r="J93" s="29">
        <v>0</v>
      </c>
      <c r="K93" s="27">
        <v>0</v>
      </c>
    </row>
    <row r="94" spans="1:11" x14ac:dyDescent="0.3">
      <c r="A94" s="11" t="s">
        <v>411</v>
      </c>
      <c r="B94" s="11" t="s">
        <v>224</v>
      </c>
      <c r="C94" s="29">
        <v>30</v>
      </c>
      <c r="D94" s="29">
        <v>15</v>
      </c>
      <c r="E94" s="29" t="s">
        <v>265</v>
      </c>
      <c r="F94" s="29">
        <v>15</v>
      </c>
      <c r="G94" s="27">
        <v>0.52</v>
      </c>
      <c r="H94" s="27" t="s">
        <v>265</v>
      </c>
      <c r="I94" s="27" t="s">
        <v>265</v>
      </c>
      <c r="J94" s="29" t="s">
        <v>265</v>
      </c>
      <c r="K94" s="27" t="s">
        <v>265</v>
      </c>
    </row>
    <row r="95" spans="1:11" x14ac:dyDescent="0.3">
      <c r="A95" s="11" t="s">
        <v>411</v>
      </c>
      <c r="B95" s="11" t="s">
        <v>225</v>
      </c>
      <c r="C95" s="29">
        <v>265</v>
      </c>
      <c r="D95" s="29">
        <v>35</v>
      </c>
      <c r="E95" s="29">
        <v>5</v>
      </c>
      <c r="F95" s="29">
        <v>225</v>
      </c>
      <c r="G95" s="27">
        <v>0.13</v>
      </c>
      <c r="H95" s="27">
        <v>0.02</v>
      </c>
      <c r="I95" s="27">
        <v>0.85</v>
      </c>
      <c r="J95" s="29">
        <v>45</v>
      </c>
      <c r="K95" s="27">
        <v>0.19</v>
      </c>
    </row>
    <row r="96" spans="1:11" x14ac:dyDescent="0.3">
      <c r="A96" s="11" t="s">
        <v>411</v>
      </c>
      <c r="B96" s="11" t="s">
        <v>226</v>
      </c>
      <c r="C96" s="29">
        <v>465</v>
      </c>
      <c r="D96" s="29">
        <v>85</v>
      </c>
      <c r="E96" s="29">
        <v>20</v>
      </c>
      <c r="F96" s="29">
        <v>355</v>
      </c>
      <c r="G96" s="27">
        <v>0.19</v>
      </c>
      <c r="H96" s="27">
        <v>0.05</v>
      </c>
      <c r="I96" s="27">
        <v>0.77</v>
      </c>
      <c r="J96" s="29">
        <v>65</v>
      </c>
      <c r="K96" s="27">
        <v>0.17</v>
      </c>
    </row>
    <row r="97" spans="1:11" x14ac:dyDescent="0.3">
      <c r="A97" s="11" t="s">
        <v>411</v>
      </c>
      <c r="B97" s="11" t="s">
        <v>227</v>
      </c>
      <c r="C97" s="29">
        <v>1080</v>
      </c>
      <c r="D97" s="29">
        <v>255</v>
      </c>
      <c r="E97" s="29">
        <v>35</v>
      </c>
      <c r="F97" s="29">
        <v>790</v>
      </c>
      <c r="G97" s="27">
        <v>0.23</v>
      </c>
      <c r="H97" s="27">
        <v>0.03</v>
      </c>
      <c r="I97" s="27">
        <v>0.73</v>
      </c>
      <c r="J97" s="29">
        <v>105</v>
      </c>
      <c r="K97" s="27">
        <v>0.13</v>
      </c>
    </row>
    <row r="98" spans="1:11" x14ac:dyDescent="0.3">
      <c r="A98" s="11" t="s">
        <v>411</v>
      </c>
      <c r="B98" s="11" t="s">
        <v>228</v>
      </c>
      <c r="C98" s="29">
        <v>5770</v>
      </c>
      <c r="D98" s="29">
        <v>1995</v>
      </c>
      <c r="E98" s="29">
        <v>245</v>
      </c>
      <c r="F98" s="29">
        <v>3525</v>
      </c>
      <c r="G98" s="27">
        <v>0.35</v>
      </c>
      <c r="H98" s="27">
        <v>0.04</v>
      </c>
      <c r="I98" s="27">
        <v>0.61</v>
      </c>
      <c r="J98" s="29">
        <v>470</v>
      </c>
      <c r="K98" s="27">
        <v>0.12</v>
      </c>
    </row>
    <row r="99" spans="1:11" x14ac:dyDescent="0.3">
      <c r="A99" s="11" t="s">
        <v>411</v>
      </c>
      <c r="B99" s="11" t="s">
        <v>229</v>
      </c>
      <c r="C99" s="29">
        <v>12025</v>
      </c>
      <c r="D99" s="29">
        <v>4435</v>
      </c>
      <c r="E99" s="29">
        <v>545</v>
      </c>
      <c r="F99" s="29">
        <v>7045</v>
      </c>
      <c r="G99" s="27">
        <v>0.37</v>
      </c>
      <c r="H99" s="27">
        <v>0.05</v>
      </c>
      <c r="I99" s="27">
        <v>0.59</v>
      </c>
      <c r="J99" s="29">
        <v>975</v>
      </c>
      <c r="K99" s="27">
        <v>0.13</v>
      </c>
    </row>
    <row r="100" spans="1:11" x14ac:dyDescent="0.3">
      <c r="A100" s="11" t="s">
        <v>411</v>
      </c>
      <c r="B100" s="11" t="s">
        <v>230</v>
      </c>
      <c r="C100" s="29">
        <v>17720</v>
      </c>
      <c r="D100" s="29">
        <v>6665</v>
      </c>
      <c r="E100" s="29">
        <v>815</v>
      </c>
      <c r="F100" s="29">
        <v>10240</v>
      </c>
      <c r="G100" s="27">
        <v>0.38</v>
      </c>
      <c r="H100" s="27">
        <v>0.05</v>
      </c>
      <c r="I100" s="27">
        <v>0.57999999999999996</v>
      </c>
      <c r="J100" s="29">
        <v>1405</v>
      </c>
      <c r="K100" s="27">
        <v>0.13</v>
      </c>
    </row>
    <row r="101" spans="1:11" x14ac:dyDescent="0.3">
      <c r="A101" s="11" t="s">
        <v>411</v>
      </c>
      <c r="B101" s="11" t="s">
        <v>231</v>
      </c>
      <c r="C101" s="29">
        <v>25285</v>
      </c>
      <c r="D101" s="29">
        <v>9520</v>
      </c>
      <c r="E101" s="29">
        <v>1145</v>
      </c>
      <c r="F101" s="29">
        <v>14620</v>
      </c>
      <c r="G101" s="27">
        <v>0.38</v>
      </c>
      <c r="H101" s="27">
        <v>0.05</v>
      </c>
      <c r="I101" s="27">
        <v>0.57999999999999996</v>
      </c>
      <c r="J101" s="29">
        <v>1995</v>
      </c>
      <c r="K101" s="27">
        <v>0.13</v>
      </c>
    </row>
    <row r="102" spans="1:11" x14ac:dyDescent="0.3">
      <c r="A102" s="11" t="s">
        <v>411</v>
      </c>
      <c r="B102" s="11" t="s">
        <v>232</v>
      </c>
      <c r="C102" s="29">
        <v>31110</v>
      </c>
      <c r="D102" s="29">
        <v>11695</v>
      </c>
      <c r="E102" s="29">
        <v>1400</v>
      </c>
      <c r="F102" s="29">
        <v>18015</v>
      </c>
      <c r="G102" s="27">
        <v>0.38</v>
      </c>
      <c r="H102" s="27">
        <v>0.04</v>
      </c>
      <c r="I102" s="27">
        <v>0.57999999999999996</v>
      </c>
      <c r="J102" s="29">
        <v>2455</v>
      </c>
      <c r="K102" s="27">
        <v>0.13</v>
      </c>
    </row>
    <row r="103" spans="1:11" x14ac:dyDescent="0.3">
      <c r="A103" s="11" t="s">
        <v>411</v>
      </c>
      <c r="B103" s="11" t="s">
        <v>233</v>
      </c>
      <c r="C103" s="29">
        <v>38225</v>
      </c>
      <c r="D103" s="29">
        <v>14205</v>
      </c>
      <c r="E103" s="29">
        <v>1705</v>
      </c>
      <c r="F103" s="29">
        <v>22310</v>
      </c>
      <c r="G103" s="27">
        <v>0.37</v>
      </c>
      <c r="H103" s="27">
        <v>0.04</v>
      </c>
      <c r="I103" s="27">
        <v>0.57999999999999996</v>
      </c>
      <c r="J103" s="29">
        <v>3035</v>
      </c>
      <c r="K103" s="27">
        <v>0.13</v>
      </c>
    </row>
    <row r="104" spans="1:11" x14ac:dyDescent="0.3">
      <c r="A104" s="11" t="s">
        <v>411</v>
      </c>
      <c r="B104" s="11" t="s">
        <v>234</v>
      </c>
      <c r="C104" s="29">
        <v>44740</v>
      </c>
      <c r="D104" s="29">
        <v>16460</v>
      </c>
      <c r="E104" s="29">
        <v>2000</v>
      </c>
      <c r="F104" s="29">
        <v>26275</v>
      </c>
      <c r="G104" s="27">
        <v>0.37</v>
      </c>
      <c r="H104" s="27">
        <v>0.04</v>
      </c>
      <c r="I104" s="27">
        <v>0.59</v>
      </c>
      <c r="J104" s="29">
        <v>3620</v>
      </c>
      <c r="K104" s="27">
        <v>0.13</v>
      </c>
    </row>
    <row r="105" spans="1:11" x14ac:dyDescent="0.3">
      <c r="A105" s="11" t="s">
        <v>411</v>
      </c>
      <c r="B105" s="11" t="s">
        <v>235</v>
      </c>
      <c r="C105" s="29">
        <v>51315</v>
      </c>
      <c r="D105" s="29">
        <v>18915</v>
      </c>
      <c r="E105" s="29">
        <v>2280</v>
      </c>
      <c r="F105" s="29">
        <v>30120</v>
      </c>
      <c r="G105" s="27">
        <v>0.37</v>
      </c>
      <c r="H105" s="27">
        <v>0.04</v>
      </c>
      <c r="I105" s="27">
        <v>0.59</v>
      </c>
      <c r="J105" s="29">
        <v>4180</v>
      </c>
      <c r="K105" s="27">
        <v>0.13</v>
      </c>
    </row>
    <row r="106" spans="1:11" x14ac:dyDescent="0.3">
      <c r="A106" s="11" t="s">
        <v>411</v>
      </c>
      <c r="B106" s="11" t="s">
        <v>236</v>
      </c>
      <c r="C106" s="29">
        <v>57245</v>
      </c>
      <c r="D106" s="29">
        <v>20930</v>
      </c>
      <c r="E106" s="29">
        <v>2550</v>
      </c>
      <c r="F106" s="29">
        <v>33765</v>
      </c>
      <c r="G106" s="27">
        <v>0.37</v>
      </c>
      <c r="H106" s="27">
        <v>0.04</v>
      </c>
      <c r="I106" s="27">
        <v>0.59</v>
      </c>
      <c r="J106" s="29">
        <v>4680</v>
      </c>
      <c r="K106" s="27">
        <v>0.13</v>
      </c>
    </row>
    <row r="107" spans="1:11" x14ac:dyDescent="0.3">
      <c r="A107" s="11" t="s">
        <v>411</v>
      </c>
      <c r="B107" s="11" t="s">
        <v>237</v>
      </c>
      <c r="C107" s="29">
        <v>65995</v>
      </c>
      <c r="D107" s="29">
        <v>23370</v>
      </c>
      <c r="E107" s="29">
        <v>2870</v>
      </c>
      <c r="F107" s="29">
        <v>39750</v>
      </c>
      <c r="G107" s="27">
        <v>0.35</v>
      </c>
      <c r="H107" s="27">
        <v>0.04</v>
      </c>
      <c r="I107" s="27">
        <v>0.6</v>
      </c>
      <c r="J107" s="29">
        <v>5595</v>
      </c>
      <c r="K107" s="27">
        <v>0.13</v>
      </c>
    </row>
    <row r="108" spans="1:11" x14ac:dyDescent="0.3">
      <c r="A108" s="11" t="s">
        <v>411</v>
      </c>
      <c r="B108" s="11" t="s">
        <v>238</v>
      </c>
      <c r="C108" s="29">
        <v>74855</v>
      </c>
      <c r="D108" s="29">
        <v>26065</v>
      </c>
      <c r="E108" s="29">
        <v>3205</v>
      </c>
      <c r="F108" s="29">
        <v>45580</v>
      </c>
      <c r="G108" s="27">
        <v>0.35</v>
      </c>
      <c r="H108" s="27">
        <v>0.04</v>
      </c>
      <c r="I108" s="27">
        <v>0.61</v>
      </c>
      <c r="J108" s="29">
        <v>6465</v>
      </c>
      <c r="K108" s="27">
        <v>0.13</v>
      </c>
    </row>
    <row r="109" spans="1:11" x14ac:dyDescent="0.3">
      <c r="A109" s="11" t="s">
        <v>411</v>
      </c>
      <c r="B109" s="11" t="s">
        <v>239</v>
      </c>
      <c r="C109" s="29">
        <v>83115</v>
      </c>
      <c r="D109" s="29">
        <v>28440</v>
      </c>
      <c r="E109" s="29">
        <v>3475</v>
      </c>
      <c r="F109" s="29">
        <v>51195</v>
      </c>
      <c r="G109" s="27">
        <v>0.34</v>
      </c>
      <c r="H109" s="27">
        <v>0.04</v>
      </c>
      <c r="I109" s="27">
        <v>0.62</v>
      </c>
      <c r="J109" s="29">
        <v>7395</v>
      </c>
      <c r="K109" s="27">
        <v>0.14000000000000001</v>
      </c>
    </row>
    <row r="110" spans="1:11" x14ac:dyDescent="0.3">
      <c r="A110" s="11" t="s">
        <v>411</v>
      </c>
      <c r="B110" s="11" t="s">
        <v>240</v>
      </c>
      <c r="C110" s="29">
        <v>94075</v>
      </c>
      <c r="D110" s="29">
        <v>30945</v>
      </c>
      <c r="E110" s="29">
        <v>3830</v>
      </c>
      <c r="F110" s="29">
        <v>59290</v>
      </c>
      <c r="G110" s="27">
        <v>0.33</v>
      </c>
      <c r="H110" s="27">
        <v>0.04</v>
      </c>
      <c r="I110" s="27">
        <v>0.63</v>
      </c>
      <c r="J110" s="29">
        <v>8840</v>
      </c>
      <c r="K110" s="27">
        <v>0.14000000000000001</v>
      </c>
    </row>
    <row r="111" spans="1:11" x14ac:dyDescent="0.3">
      <c r="A111" s="11" t="s">
        <v>411</v>
      </c>
      <c r="B111" s="11" t="s">
        <v>241</v>
      </c>
      <c r="C111" s="29">
        <v>109565</v>
      </c>
      <c r="D111" s="29">
        <v>33940</v>
      </c>
      <c r="E111" s="29">
        <v>4225</v>
      </c>
      <c r="F111" s="29">
        <v>71390</v>
      </c>
      <c r="G111" s="27">
        <v>0.31</v>
      </c>
      <c r="H111" s="27">
        <v>0.04</v>
      </c>
      <c r="I111" s="27">
        <v>0.65</v>
      </c>
      <c r="J111" s="29">
        <v>11395</v>
      </c>
      <c r="K111" s="27">
        <v>0.15</v>
      </c>
    </row>
    <row r="112" spans="1:11" x14ac:dyDescent="0.3">
      <c r="A112" s="11" t="s">
        <v>411</v>
      </c>
      <c r="B112" s="11" t="s">
        <v>242</v>
      </c>
      <c r="C112" s="29">
        <v>123655</v>
      </c>
      <c r="D112" s="29">
        <v>36400</v>
      </c>
      <c r="E112" s="29">
        <v>4500</v>
      </c>
      <c r="F112" s="29">
        <v>82740</v>
      </c>
      <c r="G112" s="27">
        <v>0.28999999999999998</v>
      </c>
      <c r="H112" s="27">
        <v>0.04</v>
      </c>
      <c r="I112" s="27">
        <v>0.67</v>
      </c>
      <c r="J112" s="29">
        <v>14005</v>
      </c>
      <c r="K112" s="27">
        <v>0.16</v>
      </c>
    </row>
    <row r="113" spans="1:11" x14ac:dyDescent="0.3">
      <c r="A113" s="11" t="s">
        <v>411</v>
      </c>
      <c r="B113" s="11" t="s">
        <v>243</v>
      </c>
      <c r="C113" s="29">
        <v>138635</v>
      </c>
      <c r="D113" s="29">
        <v>38875</v>
      </c>
      <c r="E113" s="29">
        <v>4740</v>
      </c>
      <c r="F113" s="29">
        <v>94995</v>
      </c>
      <c r="G113" s="27">
        <v>0.28000000000000003</v>
      </c>
      <c r="H113" s="27">
        <v>0.03</v>
      </c>
      <c r="I113" s="27">
        <v>0.69</v>
      </c>
      <c r="J113" s="29">
        <v>17210</v>
      </c>
      <c r="K113" s="27">
        <v>0.17</v>
      </c>
    </row>
    <row r="114" spans="1:11" x14ac:dyDescent="0.3">
      <c r="A114" s="11" t="s">
        <v>411</v>
      </c>
      <c r="B114" s="11" t="s">
        <v>244</v>
      </c>
      <c r="C114" s="29">
        <v>154420</v>
      </c>
      <c r="D114" s="29">
        <v>41140</v>
      </c>
      <c r="E114" s="29">
        <v>4990</v>
      </c>
      <c r="F114" s="29">
        <v>108265</v>
      </c>
      <c r="G114" s="27">
        <v>0.27</v>
      </c>
      <c r="H114" s="27">
        <v>0.03</v>
      </c>
      <c r="I114" s="27">
        <v>0.7</v>
      </c>
      <c r="J114" s="29">
        <v>20900</v>
      </c>
      <c r="K114" s="27">
        <v>0.18</v>
      </c>
    </row>
    <row r="115" spans="1:11" x14ac:dyDescent="0.3">
      <c r="A115" s="11" t="s">
        <v>411</v>
      </c>
      <c r="B115" s="11" t="s">
        <v>245</v>
      </c>
      <c r="C115" s="29">
        <v>169920</v>
      </c>
      <c r="D115" s="29">
        <v>43225</v>
      </c>
      <c r="E115" s="29">
        <v>5150</v>
      </c>
      <c r="F115" s="29">
        <v>121520</v>
      </c>
      <c r="G115" s="27">
        <v>0.25</v>
      </c>
      <c r="H115" s="27">
        <v>0.03</v>
      </c>
      <c r="I115" s="27">
        <v>0.72</v>
      </c>
      <c r="J115" s="29">
        <v>24820</v>
      </c>
      <c r="K115" s="27">
        <v>0.2</v>
      </c>
    </row>
    <row r="116" spans="1:11" x14ac:dyDescent="0.3">
      <c r="A116" s="11" t="s">
        <v>411</v>
      </c>
      <c r="B116" s="11" t="s">
        <v>246</v>
      </c>
      <c r="C116" s="29">
        <v>183750</v>
      </c>
      <c r="D116" s="29">
        <v>45280</v>
      </c>
      <c r="E116" s="29">
        <v>5390</v>
      </c>
      <c r="F116" s="29">
        <v>133045</v>
      </c>
      <c r="G116" s="27">
        <v>0.25</v>
      </c>
      <c r="H116" s="27">
        <v>0.03</v>
      </c>
      <c r="I116" s="27">
        <v>0.72</v>
      </c>
      <c r="J116" s="29">
        <v>28125</v>
      </c>
      <c r="K116" s="27">
        <v>0.2</v>
      </c>
    </row>
    <row r="117" spans="1:11" x14ac:dyDescent="0.3">
      <c r="A117" s="11" t="s">
        <v>411</v>
      </c>
      <c r="B117" s="11" t="s">
        <v>247</v>
      </c>
      <c r="C117" s="29">
        <v>199815</v>
      </c>
      <c r="D117" s="29">
        <v>47980</v>
      </c>
      <c r="E117" s="29">
        <v>5650</v>
      </c>
      <c r="F117" s="29">
        <v>146135</v>
      </c>
      <c r="G117" s="27">
        <v>0.24</v>
      </c>
      <c r="H117" s="27">
        <v>0.03</v>
      </c>
      <c r="I117" s="27">
        <v>0.73</v>
      </c>
      <c r="J117" s="29">
        <v>31570</v>
      </c>
      <c r="K117" s="27">
        <v>0.21</v>
      </c>
    </row>
    <row r="118" spans="1:11" x14ac:dyDescent="0.3">
      <c r="A118" s="11" t="s">
        <v>411</v>
      </c>
      <c r="B118" s="11" t="s">
        <v>248</v>
      </c>
      <c r="C118" s="29">
        <v>214705</v>
      </c>
      <c r="D118" s="29">
        <v>50355</v>
      </c>
      <c r="E118" s="29">
        <v>5880</v>
      </c>
      <c r="F118" s="29">
        <v>158435</v>
      </c>
      <c r="G118" s="27">
        <v>0.23</v>
      </c>
      <c r="H118" s="27">
        <v>0.03</v>
      </c>
      <c r="I118" s="27">
        <v>0.74</v>
      </c>
      <c r="J118" s="29">
        <v>35260</v>
      </c>
      <c r="K118" s="27">
        <v>0.21</v>
      </c>
    </row>
    <row r="119" spans="1:11" x14ac:dyDescent="0.3">
      <c r="A119" s="11" t="s">
        <v>411</v>
      </c>
      <c r="B119" s="11" t="s">
        <v>249</v>
      </c>
      <c r="C119" s="29">
        <v>228890</v>
      </c>
      <c r="D119" s="29">
        <v>52890</v>
      </c>
      <c r="E119" s="29">
        <v>6155</v>
      </c>
      <c r="F119" s="29">
        <v>169805</v>
      </c>
      <c r="G119" s="27">
        <v>0.23</v>
      </c>
      <c r="H119" s="27">
        <v>0.03</v>
      </c>
      <c r="I119" s="27">
        <v>0.74</v>
      </c>
      <c r="J119" s="29">
        <v>38620</v>
      </c>
      <c r="K119" s="27">
        <v>0.22</v>
      </c>
    </row>
    <row r="120" spans="1:11" x14ac:dyDescent="0.3">
      <c r="A120" s="11" t="s">
        <v>411</v>
      </c>
      <c r="B120" s="11" t="s">
        <v>250</v>
      </c>
      <c r="C120" s="29">
        <v>244665</v>
      </c>
      <c r="D120" s="29">
        <v>55775</v>
      </c>
      <c r="E120" s="29">
        <v>6450</v>
      </c>
      <c r="F120" s="29">
        <v>182400</v>
      </c>
      <c r="G120" s="27">
        <v>0.23</v>
      </c>
      <c r="H120" s="27">
        <v>0.03</v>
      </c>
      <c r="I120" s="27">
        <v>0.75</v>
      </c>
      <c r="J120" s="29">
        <v>42415</v>
      </c>
      <c r="K120" s="27">
        <v>0.22</v>
      </c>
    </row>
    <row r="121" spans="1:11" x14ac:dyDescent="0.3">
      <c r="A121" s="11" t="s">
        <v>411</v>
      </c>
      <c r="B121" s="11" t="s">
        <v>251</v>
      </c>
      <c r="C121" s="29">
        <v>258820</v>
      </c>
      <c r="D121" s="29">
        <v>58700</v>
      </c>
      <c r="E121" s="29">
        <v>6785</v>
      </c>
      <c r="F121" s="29">
        <v>193285</v>
      </c>
      <c r="G121" s="27">
        <v>0.23</v>
      </c>
      <c r="H121" s="27">
        <v>0.03</v>
      </c>
      <c r="I121" s="27">
        <v>0.75</v>
      </c>
      <c r="J121" s="29">
        <v>45640</v>
      </c>
      <c r="K121" s="27">
        <v>0.23</v>
      </c>
    </row>
    <row r="122" spans="1:11" x14ac:dyDescent="0.3">
      <c r="A122" s="11" t="s">
        <v>411</v>
      </c>
      <c r="B122" s="11" t="s">
        <v>252</v>
      </c>
      <c r="C122" s="29">
        <v>273540</v>
      </c>
      <c r="D122" s="29">
        <v>62100</v>
      </c>
      <c r="E122" s="29">
        <v>7175</v>
      </c>
      <c r="F122" s="29">
        <v>204225</v>
      </c>
      <c r="G122" s="27">
        <v>0.23</v>
      </c>
      <c r="H122" s="27">
        <v>0.03</v>
      </c>
      <c r="I122" s="27">
        <v>0.75</v>
      </c>
      <c r="J122" s="29">
        <v>48475</v>
      </c>
      <c r="K122" s="27">
        <v>0.23</v>
      </c>
    </row>
    <row r="123" spans="1:11" x14ac:dyDescent="0.3">
      <c r="A123" s="11" t="s">
        <v>411</v>
      </c>
      <c r="B123" s="11" t="s">
        <v>253</v>
      </c>
      <c r="C123" s="29">
        <v>288690</v>
      </c>
      <c r="D123" s="29">
        <v>65600</v>
      </c>
      <c r="E123" s="29">
        <v>7595</v>
      </c>
      <c r="F123" s="29">
        <v>215455</v>
      </c>
      <c r="G123" s="27">
        <v>0.23</v>
      </c>
      <c r="H123" s="27">
        <v>0.03</v>
      </c>
      <c r="I123" s="27">
        <v>0.75</v>
      </c>
      <c r="J123" s="29">
        <v>51245</v>
      </c>
      <c r="K123" s="27">
        <v>0.23</v>
      </c>
    </row>
    <row r="124" spans="1:11" x14ac:dyDescent="0.3">
      <c r="A124" s="11" t="s">
        <v>411</v>
      </c>
      <c r="B124" s="11" t="s">
        <v>254</v>
      </c>
      <c r="C124" s="29">
        <v>302090</v>
      </c>
      <c r="D124" s="29">
        <v>69405</v>
      </c>
      <c r="E124" s="29">
        <v>7930</v>
      </c>
      <c r="F124" s="29">
        <v>224710</v>
      </c>
      <c r="G124" s="27">
        <v>0.23</v>
      </c>
      <c r="H124" s="27">
        <v>0.03</v>
      </c>
      <c r="I124" s="27">
        <v>0.74</v>
      </c>
      <c r="J124" s="29">
        <v>53400</v>
      </c>
      <c r="K124" s="27">
        <v>0.23</v>
      </c>
    </row>
    <row r="125" spans="1:11" x14ac:dyDescent="0.3">
      <c r="A125" s="11" t="s">
        <v>411</v>
      </c>
      <c r="B125" s="11" t="s">
        <v>255</v>
      </c>
      <c r="C125" s="29">
        <v>315360</v>
      </c>
      <c r="D125" s="29">
        <v>73585</v>
      </c>
      <c r="E125" s="29">
        <v>8330</v>
      </c>
      <c r="F125" s="29">
        <v>233395</v>
      </c>
      <c r="G125" s="27">
        <v>0.23</v>
      </c>
      <c r="H125" s="27">
        <v>0.03</v>
      </c>
      <c r="I125" s="27">
        <v>0.74</v>
      </c>
      <c r="J125" s="29">
        <v>55465</v>
      </c>
      <c r="K125" s="27">
        <v>0.23</v>
      </c>
    </row>
    <row r="126" spans="1:11" x14ac:dyDescent="0.3">
      <c r="A126" s="11" t="s">
        <v>411</v>
      </c>
      <c r="B126" s="11" t="s">
        <v>256</v>
      </c>
      <c r="C126" s="29">
        <v>319175</v>
      </c>
      <c r="D126" s="29">
        <v>74705</v>
      </c>
      <c r="E126" s="29">
        <v>8430</v>
      </c>
      <c r="F126" s="29">
        <v>235980</v>
      </c>
      <c r="G126" s="27">
        <v>0.23</v>
      </c>
      <c r="H126" s="27">
        <v>0.03</v>
      </c>
      <c r="I126" s="27">
        <v>0.74</v>
      </c>
      <c r="J126" s="29">
        <v>56335</v>
      </c>
      <c r="K126" s="27">
        <v>0.23</v>
      </c>
    </row>
    <row r="127" spans="1:11" x14ac:dyDescent="0.3">
      <c r="A127" s="11" t="s">
        <v>411</v>
      </c>
      <c r="B127" s="11" t="s">
        <v>257</v>
      </c>
      <c r="C127" s="29">
        <v>318390</v>
      </c>
      <c r="D127" s="29">
        <v>74325</v>
      </c>
      <c r="E127" s="29">
        <v>8340</v>
      </c>
      <c r="F127" s="29">
        <v>235660</v>
      </c>
      <c r="G127" s="27">
        <v>0.23</v>
      </c>
      <c r="H127" s="27">
        <v>0.03</v>
      </c>
      <c r="I127" s="27">
        <v>0.74</v>
      </c>
      <c r="J127" s="29">
        <v>56695</v>
      </c>
      <c r="K127" s="27">
        <v>0.23</v>
      </c>
    </row>
    <row r="128" spans="1:11" x14ac:dyDescent="0.3">
      <c r="A128" s="11" t="s">
        <v>411</v>
      </c>
      <c r="B128" s="11" t="s">
        <v>258</v>
      </c>
      <c r="C128" s="29">
        <v>317645</v>
      </c>
      <c r="D128" s="29">
        <v>73985</v>
      </c>
      <c r="E128" s="29">
        <v>8280</v>
      </c>
      <c r="F128" s="29">
        <v>235290</v>
      </c>
      <c r="G128" s="27">
        <v>0.23</v>
      </c>
      <c r="H128" s="27">
        <v>0.03</v>
      </c>
      <c r="I128" s="27">
        <v>0.74</v>
      </c>
      <c r="J128" s="29">
        <v>57045</v>
      </c>
      <c r="K128" s="27">
        <v>0.23</v>
      </c>
    </row>
    <row r="129" spans="1:11" x14ac:dyDescent="0.3">
      <c r="A129" s="11" t="s">
        <v>411</v>
      </c>
      <c r="B129" s="11" t="s">
        <v>259</v>
      </c>
      <c r="C129" s="29">
        <v>316680</v>
      </c>
      <c r="D129" s="29">
        <v>73590</v>
      </c>
      <c r="E129" s="29">
        <v>8195</v>
      </c>
      <c r="F129" s="29">
        <v>234730</v>
      </c>
      <c r="G129" s="27">
        <v>0.23</v>
      </c>
      <c r="H129" s="27">
        <v>0.03</v>
      </c>
      <c r="I129" s="27">
        <v>0.74</v>
      </c>
      <c r="J129" s="29">
        <v>57465</v>
      </c>
      <c r="K129" s="27">
        <v>0.24</v>
      </c>
    </row>
    <row r="130" spans="1:11" x14ac:dyDescent="0.3">
      <c r="A130" t="s">
        <v>38</v>
      </c>
      <c r="B130" t="s">
        <v>39</v>
      </c>
    </row>
    <row r="131" spans="1:11" x14ac:dyDescent="0.3">
      <c r="A131" t="s">
        <v>58</v>
      </c>
      <c r="B131" t="s">
        <v>59</v>
      </c>
    </row>
    <row r="132" spans="1:11" x14ac:dyDescent="0.3">
      <c r="A132" t="s">
        <v>99</v>
      </c>
      <c r="B132" t="s">
        <v>100</v>
      </c>
    </row>
    <row r="133" spans="1:11" x14ac:dyDescent="0.3">
      <c r="A133" t="s">
        <v>127</v>
      </c>
      <c r="B133" t="s">
        <v>128</v>
      </c>
    </row>
    <row r="134" spans="1:11" x14ac:dyDescent="0.3">
      <c r="A134" t="s">
        <v>137</v>
      </c>
      <c r="B134" t="s">
        <v>138</v>
      </c>
    </row>
    <row r="135" spans="1:11" x14ac:dyDescent="0.3">
      <c r="A135" t="s">
        <v>173</v>
      </c>
      <c r="B135" t="s">
        <v>174</v>
      </c>
    </row>
  </sheetData>
  <conditionalFormatting sqref="G7:I129">
    <cfRule type="dataBar" priority="1">
      <dataBar>
        <cfvo type="num" val="0"/>
        <cfvo type="num" val="1"/>
        <color theme="7" tint="0.39997558519241921"/>
      </dataBar>
      <extLst>
        <ext xmlns:x14="http://schemas.microsoft.com/office/spreadsheetml/2009/9/main" uri="{B025F937-C7B1-47D3-B67F-A62EFF666E3E}">
          <x14:id>{A5EEB480-EF94-4B0D-A1AC-62DC237EDE40}</x14:id>
        </ext>
      </extLst>
    </cfRule>
  </conditionalFormatting>
  <conditionalFormatting sqref="K7:K129">
    <cfRule type="dataBar" priority="2">
      <dataBar>
        <cfvo type="num" val="0"/>
        <cfvo type="num" val="1"/>
        <color theme="7" tint="0.39997558519241921"/>
      </dataBar>
      <extLst>
        <ext xmlns:x14="http://schemas.microsoft.com/office/spreadsheetml/2009/9/main" uri="{B025F937-C7B1-47D3-B67F-A62EFF666E3E}">
          <x14:id>{331A1C05-865C-4DCC-8747-0CD5A8B8E4CF}</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A5EEB480-EF94-4B0D-A1AC-62DC237EDE40}">
            <x14:dataBar minLength="0" maxLength="100" gradient="0">
              <x14:cfvo type="num">
                <xm:f>0</xm:f>
              </x14:cfvo>
              <x14:cfvo type="num">
                <xm:f>1</xm:f>
              </x14:cfvo>
              <x14:negativeFillColor rgb="FFFF0000"/>
              <x14:axisColor rgb="FF000000"/>
            </x14:dataBar>
          </x14:cfRule>
          <xm:sqref>G7:I129</xm:sqref>
        </x14:conditionalFormatting>
        <x14:conditionalFormatting xmlns:xm="http://schemas.microsoft.com/office/excel/2006/main">
          <x14:cfRule type="dataBar" id="{331A1C05-865C-4DCC-8747-0CD5A8B8E4CF}">
            <x14:dataBar minLength="0" maxLength="100" gradient="0">
              <x14:cfvo type="num">
                <xm:f>0</xm:f>
              </x14:cfvo>
              <x14:cfvo type="num">
                <xm:f>1</xm:f>
              </x14:cfvo>
              <x14:negativeFillColor rgb="FFFF0000"/>
              <x14:axisColor rgb="FF000000"/>
            </x14:dataBar>
          </x14:cfRule>
          <xm:sqref>K7:K129</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134"/>
  <sheetViews>
    <sheetView showGridLines="0" workbookViewId="0"/>
  </sheetViews>
  <sheetFormatPr defaultColWidth="10.69921875" defaultRowHeight="15.6" x14ac:dyDescent="0.3"/>
  <cols>
    <col min="1" max="11" width="20.69921875" customWidth="1"/>
  </cols>
  <sheetData>
    <row r="1" spans="1:11" ht="19.8" x14ac:dyDescent="0.4">
      <c r="A1" s="2" t="s">
        <v>443</v>
      </c>
    </row>
    <row r="2" spans="1:11" x14ac:dyDescent="0.3">
      <c r="A2" t="s">
        <v>202</v>
      </c>
    </row>
    <row r="3" spans="1:11" x14ac:dyDescent="0.3">
      <c r="A3" t="s">
        <v>203</v>
      </c>
    </row>
    <row r="4" spans="1:11" x14ac:dyDescent="0.3">
      <c r="A4" t="s">
        <v>433</v>
      </c>
    </row>
    <row r="5" spans="1:11" x14ac:dyDescent="0.3">
      <c r="A5" t="s">
        <v>205</v>
      </c>
    </row>
    <row r="6" spans="1:11" s="91" customFormat="1" ht="31.2" x14ac:dyDescent="0.3">
      <c r="A6" s="90" t="s">
        <v>398</v>
      </c>
      <c r="B6" s="89" t="s">
        <v>206</v>
      </c>
      <c r="C6" s="89" t="s">
        <v>434</v>
      </c>
      <c r="D6" s="89" t="s">
        <v>444</v>
      </c>
      <c r="E6" s="89" t="s">
        <v>445</v>
      </c>
      <c r="F6" s="90" t="s">
        <v>446</v>
      </c>
      <c r="G6" s="90" t="s">
        <v>447</v>
      </c>
      <c r="H6" s="98" t="s">
        <v>448</v>
      </c>
      <c r="I6" s="98" t="s">
        <v>449</v>
      </c>
      <c r="J6" s="98" t="s">
        <v>450</v>
      </c>
      <c r="K6" s="99" t="s">
        <v>451</v>
      </c>
    </row>
    <row r="7" spans="1:11" x14ac:dyDescent="0.3">
      <c r="A7" s="11" t="s">
        <v>409</v>
      </c>
      <c r="B7" s="11" t="s">
        <v>219</v>
      </c>
      <c r="C7" s="29">
        <v>5</v>
      </c>
      <c r="D7" s="29">
        <v>5</v>
      </c>
      <c r="E7" s="29" t="s">
        <v>265</v>
      </c>
      <c r="F7" s="29">
        <v>0</v>
      </c>
      <c r="G7" s="29">
        <v>0</v>
      </c>
      <c r="H7" s="42" t="s">
        <v>265</v>
      </c>
      <c r="I7" s="42" t="s">
        <v>265</v>
      </c>
      <c r="J7" s="42">
        <v>0</v>
      </c>
      <c r="K7" s="61">
        <v>0</v>
      </c>
    </row>
    <row r="8" spans="1:11" x14ac:dyDescent="0.3">
      <c r="A8" s="11" t="s">
        <v>409</v>
      </c>
      <c r="B8" s="11" t="s">
        <v>220</v>
      </c>
      <c r="C8" s="29">
        <v>25</v>
      </c>
      <c r="D8" s="29">
        <v>20</v>
      </c>
      <c r="E8" s="29" t="s">
        <v>265</v>
      </c>
      <c r="F8" s="29">
        <v>0</v>
      </c>
      <c r="G8" s="29" t="s">
        <v>265</v>
      </c>
      <c r="H8" s="42" t="s">
        <v>265</v>
      </c>
      <c r="I8" s="42" t="s">
        <v>265</v>
      </c>
      <c r="J8" s="42">
        <v>0</v>
      </c>
      <c r="K8" s="61" t="s">
        <v>265</v>
      </c>
    </row>
    <row r="9" spans="1:11" x14ac:dyDescent="0.3">
      <c r="A9" s="11" t="s">
        <v>409</v>
      </c>
      <c r="B9" s="11" t="s">
        <v>221</v>
      </c>
      <c r="C9" s="29">
        <v>85</v>
      </c>
      <c r="D9" s="29">
        <v>70</v>
      </c>
      <c r="E9" s="29">
        <v>10</v>
      </c>
      <c r="F9" s="29">
        <v>0</v>
      </c>
      <c r="G9" s="29">
        <v>5</v>
      </c>
      <c r="H9" s="42">
        <v>0.81</v>
      </c>
      <c r="I9" s="42">
        <v>0.13</v>
      </c>
      <c r="J9" s="42">
        <v>0</v>
      </c>
      <c r="K9" s="61">
        <v>0.06</v>
      </c>
    </row>
    <row r="10" spans="1:11" x14ac:dyDescent="0.3">
      <c r="A10" s="11" t="s">
        <v>409</v>
      </c>
      <c r="B10" s="11" t="s">
        <v>222</v>
      </c>
      <c r="C10" s="29">
        <v>230</v>
      </c>
      <c r="D10" s="29">
        <v>160</v>
      </c>
      <c r="E10" s="29">
        <v>50</v>
      </c>
      <c r="F10" s="29">
        <v>0</v>
      </c>
      <c r="G10" s="29">
        <v>20</v>
      </c>
      <c r="H10" s="42">
        <v>0.69</v>
      </c>
      <c r="I10" s="42">
        <v>0.23</v>
      </c>
      <c r="J10" s="42">
        <v>0</v>
      </c>
      <c r="K10" s="61">
        <v>0.08</v>
      </c>
    </row>
    <row r="11" spans="1:11" x14ac:dyDescent="0.3">
      <c r="A11" s="11" t="s">
        <v>409</v>
      </c>
      <c r="B11" s="11" t="s">
        <v>223</v>
      </c>
      <c r="C11" s="29">
        <v>515</v>
      </c>
      <c r="D11" s="29">
        <v>345</v>
      </c>
      <c r="E11" s="29">
        <v>130</v>
      </c>
      <c r="F11" s="29">
        <v>0</v>
      </c>
      <c r="G11" s="29">
        <v>35</v>
      </c>
      <c r="H11" s="42">
        <v>0.67</v>
      </c>
      <c r="I11" s="42">
        <v>0.26</v>
      </c>
      <c r="J11" s="42">
        <v>0</v>
      </c>
      <c r="K11" s="61">
        <v>7.0000000000000007E-2</v>
      </c>
    </row>
    <row r="12" spans="1:11" x14ac:dyDescent="0.3">
      <c r="A12" s="11" t="s">
        <v>409</v>
      </c>
      <c r="B12" s="11" t="s">
        <v>224</v>
      </c>
      <c r="C12" s="29">
        <v>1195</v>
      </c>
      <c r="D12" s="29">
        <v>780</v>
      </c>
      <c r="E12" s="29">
        <v>325</v>
      </c>
      <c r="F12" s="29">
        <v>0</v>
      </c>
      <c r="G12" s="29">
        <v>90</v>
      </c>
      <c r="H12" s="42">
        <v>0.65</v>
      </c>
      <c r="I12" s="42">
        <v>0.27</v>
      </c>
      <c r="J12" s="42">
        <v>0</v>
      </c>
      <c r="K12" s="61">
        <v>0.08</v>
      </c>
    </row>
    <row r="13" spans="1:11" x14ac:dyDescent="0.3">
      <c r="A13" s="11" t="s">
        <v>409</v>
      </c>
      <c r="B13" s="11" t="s">
        <v>225</v>
      </c>
      <c r="C13" s="29">
        <v>2355</v>
      </c>
      <c r="D13" s="29">
        <v>1620</v>
      </c>
      <c r="E13" s="29">
        <v>580</v>
      </c>
      <c r="F13" s="29">
        <v>0</v>
      </c>
      <c r="G13" s="29">
        <v>160</v>
      </c>
      <c r="H13" s="42">
        <v>0.69</v>
      </c>
      <c r="I13" s="42">
        <v>0.25</v>
      </c>
      <c r="J13" s="42">
        <v>0</v>
      </c>
      <c r="K13" s="61">
        <v>7.0000000000000007E-2</v>
      </c>
    </row>
    <row r="14" spans="1:11" x14ac:dyDescent="0.3">
      <c r="A14" s="11" t="s">
        <v>409</v>
      </c>
      <c r="B14" s="11" t="s">
        <v>226</v>
      </c>
      <c r="C14" s="29">
        <v>3915</v>
      </c>
      <c r="D14" s="29">
        <v>2550</v>
      </c>
      <c r="E14" s="29">
        <v>1100</v>
      </c>
      <c r="F14" s="29" t="s">
        <v>265</v>
      </c>
      <c r="G14" s="29">
        <v>265</v>
      </c>
      <c r="H14" s="42">
        <v>0.65</v>
      </c>
      <c r="I14" s="42">
        <v>0.28000000000000003</v>
      </c>
      <c r="J14" s="42" t="s">
        <v>265</v>
      </c>
      <c r="K14" s="61" t="s">
        <v>265</v>
      </c>
    </row>
    <row r="15" spans="1:11" x14ac:dyDescent="0.3">
      <c r="A15" s="11" t="s">
        <v>409</v>
      </c>
      <c r="B15" s="11" t="s">
        <v>227</v>
      </c>
      <c r="C15" s="29">
        <v>6805</v>
      </c>
      <c r="D15" s="29">
        <v>4215</v>
      </c>
      <c r="E15" s="29">
        <v>2125</v>
      </c>
      <c r="F15" s="29" t="s">
        <v>265</v>
      </c>
      <c r="G15" s="29">
        <v>465</v>
      </c>
      <c r="H15" s="42">
        <v>0.62</v>
      </c>
      <c r="I15" s="42">
        <v>0.31</v>
      </c>
      <c r="J15" s="42" t="s">
        <v>265</v>
      </c>
      <c r="K15" s="61" t="s">
        <v>265</v>
      </c>
    </row>
    <row r="16" spans="1:11" x14ac:dyDescent="0.3">
      <c r="A16" s="11" t="s">
        <v>409</v>
      </c>
      <c r="B16" s="11" t="s">
        <v>228</v>
      </c>
      <c r="C16" s="29">
        <v>14115</v>
      </c>
      <c r="D16" s="29">
        <v>7390</v>
      </c>
      <c r="E16" s="29">
        <v>5800</v>
      </c>
      <c r="F16" s="29">
        <v>20</v>
      </c>
      <c r="G16" s="29">
        <v>905</v>
      </c>
      <c r="H16" s="42">
        <v>0.52</v>
      </c>
      <c r="I16" s="42">
        <v>0.41</v>
      </c>
      <c r="J16" s="42">
        <v>0</v>
      </c>
      <c r="K16" s="61">
        <v>0.06</v>
      </c>
    </row>
    <row r="17" spans="1:11" x14ac:dyDescent="0.3">
      <c r="A17" s="11" t="s">
        <v>409</v>
      </c>
      <c r="B17" s="11" t="s">
        <v>229</v>
      </c>
      <c r="C17" s="29">
        <v>23680</v>
      </c>
      <c r="D17" s="29">
        <v>11340</v>
      </c>
      <c r="E17" s="29">
        <v>10775</v>
      </c>
      <c r="F17" s="29">
        <v>75</v>
      </c>
      <c r="G17" s="29">
        <v>1495</v>
      </c>
      <c r="H17" s="42">
        <v>0.48</v>
      </c>
      <c r="I17" s="42">
        <v>0.46</v>
      </c>
      <c r="J17" s="42">
        <v>0</v>
      </c>
      <c r="K17" s="61">
        <v>0.06</v>
      </c>
    </row>
    <row r="18" spans="1:11" x14ac:dyDescent="0.3">
      <c r="A18" s="11" t="s">
        <v>409</v>
      </c>
      <c r="B18" s="11" t="s">
        <v>230</v>
      </c>
      <c r="C18" s="29">
        <v>33325</v>
      </c>
      <c r="D18" s="29">
        <v>15230</v>
      </c>
      <c r="E18" s="29">
        <v>15880</v>
      </c>
      <c r="F18" s="29">
        <v>115</v>
      </c>
      <c r="G18" s="29">
        <v>2100</v>
      </c>
      <c r="H18" s="42">
        <v>0.46</v>
      </c>
      <c r="I18" s="42">
        <v>0.48</v>
      </c>
      <c r="J18" s="42">
        <v>0</v>
      </c>
      <c r="K18" s="61">
        <v>0.06</v>
      </c>
    </row>
    <row r="19" spans="1:11" x14ac:dyDescent="0.3">
      <c r="A19" s="11" t="s">
        <v>409</v>
      </c>
      <c r="B19" s="11" t="s">
        <v>231</v>
      </c>
      <c r="C19" s="29">
        <v>45840</v>
      </c>
      <c r="D19" s="29">
        <v>20180</v>
      </c>
      <c r="E19" s="29">
        <v>22665</v>
      </c>
      <c r="F19" s="29">
        <v>155</v>
      </c>
      <c r="G19" s="29">
        <v>2835</v>
      </c>
      <c r="H19" s="42">
        <v>0.44</v>
      </c>
      <c r="I19" s="42">
        <v>0.49</v>
      </c>
      <c r="J19" s="42">
        <v>0</v>
      </c>
      <c r="K19" s="61">
        <v>0.06</v>
      </c>
    </row>
    <row r="20" spans="1:11" x14ac:dyDescent="0.3">
      <c r="A20" s="11" t="s">
        <v>409</v>
      </c>
      <c r="B20" s="11" t="s">
        <v>232</v>
      </c>
      <c r="C20" s="29">
        <v>55595</v>
      </c>
      <c r="D20" s="29">
        <v>24115</v>
      </c>
      <c r="E20" s="29">
        <v>27840</v>
      </c>
      <c r="F20" s="29">
        <v>185</v>
      </c>
      <c r="G20" s="29">
        <v>3455</v>
      </c>
      <c r="H20" s="42">
        <v>0.43</v>
      </c>
      <c r="I20" s="42">
        <v>0.5</v>
      </c>
      <c r="J20" s="42">
        <v>0</v>
      </c>
      <c r="K20" s="61">
        <v>0.06</v>
      </c>
    </row>
    <row r="21" spans="1:11" x14ac:dyDescent="0.3">
      <c r="A21" s="11" t="s">
        <v>409</v>
      </c>
      <c r="B21" s="11" t="s">
        <v>233</v>
      </c>
      <c r="C21" s="29">
        <v>68040</v>
      </c>
      <c r="D21" s="29">
        <v>29025</v>
      </c>
      <c r="E21" s="29">
        <v>34545</v>
      </c>
      <c r="F21" s="29">
        <v>250</v>
      </c>
      <c r="G21" s="29">
        <v>4220</v>
      </c>
      <c r="H21" s="42">
        <v>0.43</v>
      </c>
      <c r="I21" s="42">
        <v>0.51</v>
      </c>
      <c r="J21" s="42">
        <v>0</v>
      </c>
      <c r="K21" s="61">
        <v>0.06</v>
      </c>
    </row>
    <row r="22" spans="1:11" x14ac:dyDescent="0.3">
      <c r="A22" s="11" t="s">
        <v>409</v>
      </c>
      <c r="B22" s="11" t="s">
        <v>234</v>
      </c>
      <c r="C22" s="29">
        <v>81435</v>
      </c>
      <c r="D22" s="29">
        <v>34250</v>
      </c>
      <c r="E22" s="29">
        <v>41800</v>
      </c>
      <c r="F22" s="29">
        <v>275</v>
      </c>
      <c r="G22" s="29">
        <v>5115</v>
      </c>
      <c r="H22" s="42">
        <v>0.42</v>
      </c>
      <c r="I22" s="42">
        <v>0.51</v>
      </c>
      <c r="J22" s="42">
        <v>0</v>
      </c>
      <c r="K22" s="61">
        <v>0.06</v>
      </c>
    </row>
    <row r="23" spans="1:11" x14ac:dyDescent="0.3">
      <c r="A23" s="11" t="s">
        <v>409</v>
      </c>
      <c r="B23" s="11" t="s">
        <v>235</v>
      </c>
      <c r="C23" s="29">
        <v>93965</v>
      </c>
      <c r="D23" s="29">
        <v>39050</v>
      </c>
      <c r="E23" s="29">
        <v>48720</v>
      </c>
      <c r="F23" s="29">
        <v>315</v>
      </c>
      <c r="G23" s="29">
        <v>5880</v>
      </c>
      <c r="H23" s="42">
        <v>0.42</v>
      </c>
      <c r="I23" s="42">
        <v>0.52</v>
      </c>
      <c r="J23" s="42">
        <v>0</v>
      </c>
      <c r="K23" s="61">
        <v>0.06</v>
      </c>
    </row>
    <row r="24" spans="1:11" x14ac:dyDescent="0.3">
      <c r="A24" s="11" t="s">
        <v>409</v>
      </c>
      <c r="B24" s="11" t="s">
        <v>236</v>
      </c>
      <c r="C24" s="29">
        <v>107220</v>
      </c>
      <c r="D24" s="29">
        <v>44175</v>
      </c>
      <c r="E24" s="29">
        <v>55985</v>
      </c>
      <c r="F24" s="29">
        <v>365</v>
      </c>
      <c r="G24" s="29">
        <v>6695</v>
      </c>
      <c r="H24" s="42">
        <v>0.41</v>
      </c>
      <c r="I24" s="42">
        <v>0.52</v>
      </c>
      <c r="J24" s="42">
        <v>0</v>
      </c>
      <c r="K24" s="61">
        <v>0.06</v>
      </c>
    </row>
    <row r="25" spans="1:11" x14ac:dyDescent="0.3">
      <c r="A25" s="11" t="s">
        <v>409</v>
      </c>
      <c r="B25" s="11" t="s">
        <v>237</v>
      </c>
      <c r="C25" s="29">
        <v>122255</v>
      </c>
      <c r="D25" s="29">
        <v>50430</v>
      </c>
      <c r="E25" s="29">
        <v>63920</v>
      </c>
      <c r="F25" s="29">
        <v>415</v>
      </c>
      <c r="G25" s="29">
        <v>7485</v>
      </c>
      <c r="H25" s="42">
        <v>0.41</v>
      </c>
      <c r="I25" s="42">
        <v>0.52</v>
      </c>
      <c r="J25" s="42">
        <v>0</v>
      </c>
      <c r="K25" s="61">
        <v>0.06</v>
      </c>
    </row>
    <row r="26" spans="1:11" x14ac:dyDescent="0.3">
      <c r="A26" s="11" t="s">
        <v>409</v>
      </c>
      <c r="B26" s="11" t="s">
        <v>238</v>
      </c>
      <c r="C26" s="29">
        <v>137650</v>
      </c>
      <c r="D26" s="29">
        <v>56700</v>
      </c>
      <c r="E26" s="29">
        <v>72210</v>
      </c>
      <c r="F26" s="29">
        <v>440</v>
      </c>
      <c r="G26" s="29">
        <v>8300</v>
      </c>
      <c r="H26" s="42">
        <v>0.41</v>
      </c>
      <c r="I26" s="42">
        <v>0.52</v>
      </c>
      <c r="J26" s="42">
        <v>0</v>
      </c>
      <c r="K26" s="61">
        <v>0.06</v>
      </c>
    </row>
    <row r="27" spans="1:11" x14ac:dyDescent="0.3">
      <c r="A27" s="11" t="s">
        <v>409</v>
      </c>
      <c r="B27" s="11" t="s">
        <v>239</v>
      </c>
      <c r="C27" s="29">
        <v>153975</v>
      </c>
      <c r="D27" s="29">
        <v>63345</v>
      </c>
      <c r="E27" s="29">
        <v>81030</v>
      </c>
      <c r="F27" s="29">
        <v>465</v>
      </c>
      <c r="G27" s="29">
        <v>9135</v>
      </c>
      <c r="H27" s="42">
        <v>0.41</v>
      </c>
      <c r="I27" s="42">
        <v>0.53</v>
      </c>
      <c r="J27" s="42">
        <v>0</v>
      </c>
      <c r="K27" s="61">
        <v>0.06</v>
      </c>
    </row>
    <row r="28" spans="1:11" x14ac:dyDescent="0.3">
      <c r="A28" s="11" t="s">
        <v>409</v>
      </c>
      <c r="B28" s="11" t="s">
        <v>240</v>
      </c>
      <c r="C28" s="29">
        <v>170610</v>
      </c>
      <c r="D28" s="29">
        <v>70735</v>
      </c>
      <c r="E28" s="29">
        <v>89560</v>
      </c>
      <c r="F28" s="29">
        <v>470</v>
      </c>
      <c r="G28" s="29">
        <v>9850</v>
      </c>
      <c r="H28" s="42">
        <v>0.41</v>
      </c>
      <c r="I28" s="42">
        <v>0.52</v>
      </c>
      <c r="J28" s="42">
        <v>0</v>
      </c>
      <c r="K28" s="61">
        <v>0.06</v>
      </c>
    </row>
    <row r="29" spans="1:11" x14ac:dyDescent="0.3">
      <c r="A29" s="11" t="s">
        <v>409</v>
      </c>
      <c r="B29" s="11" t="s">
        <v>241</v>
      </c>
      <c r="C29" s="29">
        <v>192860</v>
      </c>
      <c r="D29" s="29">
        <v>81065</v>
      </c>
      <c r="E29" s="29">
        <v>100590</v>
      </c>
      <c r="F29" s="29">
        <v>480</v>
      </c>
      <c r="G29" s="29">
        <v>10725</v>
      </c>
      <c r="H29" s="42">
        <v>0.42</v>
      </c>
      <c r="I29" s="42">
        <v>0.52</v>
      </c>
      <c r="J29" s="42">
        <v>0</v>
      </c>
      <c r="K29" s="61">
        <v>0.06</v>
      </c>
    </row>
    <row r="30" spans="1:11" x14ac:dyDescent="0.3">
      <c r="A30" s="11" t="s">
        <v>409</v>
      </c>
      <c r="B30" s="11" t="s">
        <v>242</v>
      </c>
      <c r="C30" s="29">
        <v>213710</v>
      </c>
      <c r="D30" s="29">
        <v>91365</v>
      </c>
      <c r="E30" s="29">
        <v>110480</v>
      </c>
      <c r="F30" s="29">
        <v>460</v>
      </c>
      <c r="G30" s="29">
        <v>11405</v>
      </c>
      <c r="H30" s="42">
        <v>0.43</v>
      </c>
      <c r="I30" s="42">
        <v>0.52</v>
      </c>
      <c r="J30" s="42">
        <v>0</v>
      </c>
      <c r="K30" s="61">
        <v>0.05</v>
      </c>
    </row>
    <row r="31" spans="1:11" x14ac:dyDescent="0.3">
      <c r="A31" s="11" t="s">
        <v>409</v>
      </c>
      <c r="B31" s="11" t="s">
        <v>243</v>
      </c>
      <c r="C31" s="29">
        <v>234070</v>
      </c>
      <c r="D31" s="29">
        <v>102635</v>
      </c>
      <c r="E31" s="29">
        <v>119105</v>
      </c>
      <c r="F31" s="29">
        <v>375</v>
      </c>
      <c r="G31" s="29">
        <v>11950</v>
      </c>
      <c r="H31" s="42">
        <v>0.44</v>
      </c>
      <c r="I31" s="42">
        <v>0.51</v>
      </c>
      <c r="J31" s="42">
        <v>0</v>
      </c>
      <c r="K31" s="61">
        <v>0.05</v>
      </c>
    </row>
    <row r="32" spans="1:11" x14ac:dyDescent="0.3">
      <c r="A32" s="11" t="s">
        <v>409</v>
      </c>
      <c r="B32" s="11" t="s">
        <v>244</v>
      </c>
      <c r="C32" s="29">
        <v>254830</v>
      </c>
      <c r="D32" s="29">
        <v>114700</v>
      </c>
      <c r="E32" s="29">
        <v>127285</v>
      </c>
      <c r="F32" s="29">
        <v>370</v>
      </c>
      <c r="G32" s="29">
        <v>12475</v>
      </c>
      <c r="H32" s="42">
        <v>0.45</v>
      </c>
      <c r="I32" s="42">
        <v>0.5</v>
      </c>
      <c r="J32" s="42">
        <v>0</v>
      </c>
      <c r="K32" s="61">
        <v>0.05</v>
      </c>
    </row>
    <row r="33" spans="1:11" x14ac:dyDescent="0.3">
      <c r="A33" s="11" t="s">
        <v>409</v>
      </c>
      <c r="B33" s="11" t="s">
        <v>245</v>
      </c>
      <c r="C33" s="29">
        <v>275285</v>
      </c>
      <c r="D33" s="29">
        <v>127255</v>
      </c>
      <c r="E33" s="29">
        <v>134715</v>
      </c>
      <c r="F33" s="29">
        <v>380</v>
      </c>
      <c r="G33" s="29">
        <v>12935</v>
      </c>
      <c r="H33" s="42">
        <v>0.46</v>
      </c>
      <c r="I33" s="42">
        <v>0.49</v>
      </c>
      <c r="J33" s="42">
        <v>0</v>
      </c>
      <c r="K33" s="61">
        <v>0.05</v>
      </c>
    </row>
    <row r="34" spans="1:11" x14ac:dyDescent="0.3">
      <c r="A34" s="11" t="s">
        <v>409</v>
      </c>
      <c r="B34" s="11" t="s">
        <v>246</v>
      </c>
      <c r="C34" s="29">
        <v>293910</v>
      </c>
      <c r="D34" s="29">
        <v>137895</v>
      </c>
      <c r="E34" s="29">
        <v>142235</v>
      </c>
      <c r="F34" s="29">
        <v>365</v>
      </c>
      <c r="G34" s="29">
        <v>13410</v>
      </c>
      <c r="H34" s="42">
        <v>0.47</v>
      </c>
      <c r="I34" s="42">
        <v>0.48</v>
      </c>
      <c r="J34" s="42">
        <v>0</v>
      </c>
      <c r="K34" s="61">
        <v>0.05</v>
      </c>
    </row>
    <row r="35" spans="1:11" x14ac:dyDescent="0.3">
      <c r="A35" s="11" t="s">
        <v>409</v>
      </c>
      <c r="B35" s="11" t="s">
        <v>247</v>
      </c>
      <c r="C35" s="29">
        <v>315005</v>
      </c>
      <c r="D35" s="29">
        <v>149350</v>
      </c>
      <c r="E35" s="29">
        <v>151410</v>
      </c>
      <c r="F35" s="29">
        <v>360</v>
      </c>
      <c r="G35" s="29">
        <v>13885</v>
      </c>
      <c r="H35" s="42">
        <v>0.47</v>
      </c>
      <c r="I35" s="42">
        <v>0.48</v>
      </c>
      <c r="J35" s="42">
        <v>0</v>
      </c>
      <c r="K35" s="61">
        <v>0.04</v>
      </c>
    </row>
    <row r="36" spans="1:11" x14ac:dyDescent="0.3">
      <c r="A36" s="11" t="s">
        <v>409</v>
      </c>
      <c r="B36" s="11" t="s">
        <v>248</v>
      </c>
      <c r="C36" s="29">
        <v>334995</v>
      </c>
      <c r="D36" s="29">
        <v>161050</v>
      </c>
      <c r="E36" s="29">
        <v>159315</v>
      </c>
      <c r="F36" s="29">
        <v>345</v>
      </c>
      <c r="G36" s="29">
        <v>14285</v>
      </c>
      <c r="H36" s="42">
        <v>0.48</v>
      </c>
      <c r="I36" s="42">
        <v>0.48</v>
      </c>
      <c r="J36" s="42">
        <v>0</v>
      </c>
      <c r="K36" s="61">
        <v>0.04</v>
      </c>
    </row>
    <row r="37" spans="1:11" x14ac:dyDescent="0.3">
      <c r="A37" s="11" t="s">
        <v>409</v>
      </c>
      <c r="B37" s="11" t="s">
        <v>249</v>
      </c>
      <c r="C37" s="29">
        <v>354065</v>
      </c>
      <c r="D37" s="29">
        <v>171260</v>
      </c>
      <c r="E37" s="29">
        <v>167660</v>
      </c>
      <c r="F37" s="29">
        <v>340</v>
      </c>
      <c r="G37" s="29">
        <v>14810</v>
      </c>
      <c r="H37" s="42">
        <v>0.48</v>
      </c>
      <c r="I37" s="42">
        <v>0.47</v>
      </c>
      <c r="J37" s="42">
        <v>0</v>
      </c>
      <c r="K37" s="61">
        <v>0.04</v>
      </c>
    </row>
    <row r="38" spans="1:11" x14ac:dyDescent="0.3">
      <c r="A38" s="11" t="s">
        <v>409</v>
      </c>
      <c r="B38" s="11" t="s">
        <v>250</v>
      </c>
      <c r="C38" s="29">
        <v>375235</v>
      </c>
      <c r="D38" s="29">
        <v>182420</v>
      </c>
      <c r="E38" s="29">
        <v>177135</v>
      </c>
      <c r="F38" s="29">
        <v>350</v>
      </c>
      <c r="G38" s="29">
        <v>15325</v>
      </c>
      <c r="H38" s="42">
        <v>0.49</v>
      </c>
      <c r="I38" s="42">
        <v>0.47</v>
      </c>
      <c r="J38" s="42">
        <v>0</v>
      </c>
      <c r="K38" s="61">
        <v>0.04</v>
      </c>
    </row>
    <row r="39" spans="1:11" x14ac:dyDescent="0.3">
      <c r="A39" s="11" t="s">
        <v>409</v>
      </c>
      <c r="B39" s="11" t="s">
        <v>251</v>
      </c>
      <c r="C39" s="29">
        <v>394850</v>
      </c>
      <c r="D39" s="29">
        <v>192035</v>
      </c>
      <c r="E39" s="29">
        <v>186495</v>
      </c>
      <c r="F39" s="29">
        <v>365</v>
      </c>
      <c r="G39" s="29">
        <v>15955</v>
      </c>
      <c r="H39" s="42">
        <v>0.49</v>
      </c>
      <c r="I39" s="42">
        <v>0.47</v>
      </c>
      <c r="J39" s="42">
        <v>0</v>
      </c>
      <c r="K39" s="61">
        <v>0.04</v>
      </c>
    </row>
    <row r="40" spans="1:11" x14ac:dyDescent="0.3">
      <c r="A40" s="11" t="s">
        <v>409</v>
      </c>
      <c r="B40" s="11" t="s">
        <v>252</v>
      </c>
      <c r="C40" s="29">
        <v>414285</v>
      </c>
      <c r="D40" s="29">
        <v>201245</v>
      </c>
      <c r="E40" s="29">
        <v>196130</v>
      </c>
      <c r="F40" s="29">
        <v>380</v>
      </c>
      <c r="G40" s="29">
        <v>16530</v>
      </c>
      <c r="H40" s="42">
        <v>0.49</v>
      </c>
      <c r="I40" s="42">
        <v>0.47</v>
      </c>
      <c r="J40" s="42">
        <v>0</v>
      </c>
      <c r="K40" s="61">
        <v>0.04</v>
      </c>
    </row>
    <row r="41" spans="1:11" x14ac:dyDescent="0.3">
      <c r="A41" s="11" t="s">
        <v>409</v>
      </c>
      <c r="B41" s="11" t="s">
        <v>253</v>
      </c>
      <c r="C41" s="29">
        <v>433925</v>
      </c>
      <c r="D41" s="29">
        <v>210355</v>
      </c>
      <c r="E41" s="29">
        <v>206005</v>
      </c>
      <c r="F41" s="29">
        <v>400</v>
      </c>
      <c r="G41" s="29">
        <v>17160</v>
      </c>
      <c r="H41" s="42">
        <v>0.48</v>
      </c>
      <c r="I41" s="42">
        <v>0.47</v>
      </c>
      <c r="J41" s="42">
        <v>0</v>
      </c>
      <c r="K41" s="61">
        <v>0.04</v>
      </c>
    </row>
    <row r="42" spans="1:11" x14ac:dyDescent="0.3">
      <c r="A42" s="11" t="s">
        <v>409</v>
      </c>
      <c r="B42" s="11" t="s">
        <v>254</v>
      </c>
      <c r="C42" s="29">
        <v>451850</v>
      </c>
      <c r="D42" s="29">
        <v>218015</v>
      </c>
      <c r="E42" s="29">
        <v>215725</v>
      </c>
      <c r="F42" s="29">
        <v>400</v>
      </c>
      <c r="G42" s="29">
        <v>17710</v>
      </c>
      <c r="H42" s="42">
        <v>0.48</v>
      </c>
      <c r="I42" s="42">
        <v>0.48</v>
      </c>
      <c r="J42" s="42">
        <v>0</v>
      </c>
      <c r="K42" s="61">
        <v>0.04</v>
      </c>
    </row>
    <row r="43" spans="1:11" x14ac:dyDescent="0.3">
      <c r="A43" s="11" t="s">
        <v>409</v>
      </c>
      <c r="B43" s="11" t="s">
        <v>255</v>
      </c>
      <c r="C43" s="29">
        <v>469520</v>
      </c>
      <c r="D43" s="29">
        <v>225160</v>
      </c>
      <c r="E43" s="29">
        <v>225620</v>
      </c>
      <c r="F43" s="29">
        <v>410</v>
      </c>
      <c r="G43" s="29">
        <v>18325</v>
      </c>
      <c r="H43" s="42">
        <v>0.48</v>
      </c>
      <c r="I43" s="42">
        <v>0.48</v>
      </c>
      <c r="J43" s="42">
        <v>0</v>
      </c>
      <c r="K43" s="61">
        <v>0.04</v>
      </c>
    </row>
    <row r="44" spans="1:11" x14ac:dyDescent="0.3">
      <c r="A44" s="11" t="s">
        <v>409</v>
      </c>
      <c r="B44" s="11" t="s">
        <v>256</v>
      </c>
      <c r="C44" s="29">
        <v>477040</v>
      </c>
      <c r="D44" s="29">
        <v>228160</v>
      </c>
      <c r="E44" s="29">
        <v>229900</v>
      </c>
      <c r="F44" s="29">
        <v>420</v>
      </c>
      <c r="G44" s="29">
        <v>18560</v>
      </c>
      <c r="H44" s="42">
        <v>0.48</v>
      </c>
      <c r="I44" s="42">
        <v>0.48</v>
      </c>
      <c r="J44" s="42">
        <v>0</v>
      </c>
      <c r="K44" s="61">
        <v>0.04</v>
      </c>
    </row>
    <row r="45" spans="1:11" x14ac:dyDescent="0.3">
      <c r="A45" s="11" t="s">
        <v>409</v>
      </c>
      <c r="B45" s="11" t="s">
        <v>257</v>
      </c>
      <c r="C45" s="29">
        <v>479730</v>
      </c>
      <c r="D45" s="29">
        <v>229135</v>
      </c>
      <c r="E45" s="29">
        <v>231600</v>
      </c>
      <c r="F45" s="29">
        <v>395</v>
      </c>
      <c r="G45" s="29">
        <v>18600</v>
      </c>
      <c r="H45" s="42">
        <v>0.48</v>
      </c>
      <c r="I45" s="42">
        <v>0.48</v>
      </c>
      <c r="J45" s="42">
        <v>0</v>
      </c>
      <c r="K45" s="61">
        <v>0.04</v>
      </c>
    </row>
    <row r="46" spans="1:11" x14ac:dyDescent="0.3">
      <c r="A46" s="11" t="s">
        <v>409</v>
      </c>
      <c r="B46" s="11" t="s">
        <v>258</v>
      </c>
      <c r="C46" s="29">
        <v>482055</v>
      </c>
      <c r="D46" s="29">
        <v>229855</v>
      </c>
      <c r="E46" s="29">
        <v>233095</v>
      </c>
      <c r="F46" s="29">
        <v>355</v>
      </c>
      <c r="G46" s="29">
        <v>18750</v>
      </c>
      <c r="H46" s="42">
        <v>0.48</v>
      </c>
      <c r="I46" s="42">
        <v>0.48</v>
      </c>
      <c r="J46" s="42">
        <v>0</v>
      </c>
      <c r="K46" s="61">
        <v>0.04</v>
      </c>
    </row>
    <row r="47" spans="1:11" x14ac:dyDescent="0.3">
      <c r="A47" s="11" t="s">
        <v>409</v>
      </c>
      <c r="B47" s="11" t="s">
        <v>259</v>
      </c>
      <c r="C47" s="29">
        <v>484055</v>
      </c>
      <c r="D47" s="29">
        <v>230405</v>
      </c>
      <c r="E47" s="29">
        <v>234375</v>
      </c>
      <c r="F47" s="29">
        <v>330</v>
      </c>
      <c r="G47" s="29">
        <v>18950</v>
      </c>
      <c r="H47" s="42">
        <v>0.48</v>
      </c>
      <c r="I47" s="42">
        <v>0.48</v>
      </c>
      <c r="J47" s="42">
        <v>0</v>
      </c>
      <c r="K47" s="61">
        <v>0.04</v>
      </c>
    </row>
    <row r="48" spans="1:11" x14ac:dyDescent="0.3">
      <c r="A48" s="54" t="s">
        <v>410</v>
      </c>
      <c r="B48" s="54" t="s">
        <v>219</v>
      </c>
      <c r="C48" s="55">
        <v>5</v>
      </c>
      <c r="D48" s="55">
        <v>5</v>
      </c>
      <c r="E48" s="55" t="s">
        <v>265</v>
      </c>
      <c r="F48" s="55">
        <v>0</v>
      </c>
      <c r="G48" s="55">
        <v>0</v>
      </c>
      <c r="H48" s="62" t="s">
        <v>265</v>
      </c>
      <c r="I48" s="62" t="s">
        <v>265</v>
      </c>
      <c r="J48" s="62">
        <v>0</v>
      </c>
      <c r="K48" s="63">
        <v>0</v>
      </c>
    </row>
    <row r="49" spans="1:11" x14ac:dyDescent="0.3">
      <c r="A49" s="11" t="s">
        <v>410</v>
      </c>
      <c r="B49" s="11" t="s">
        <v>220</v>
      </c>
      <c r="C49" s="29">
        <v>25</v>
      </c>
      <c r="D49" s="29">
        <v>20</v>
      </c>
      <c r="E49" s="29" t="s">
        <v>265</v>
      </c>
      <c r="F49" s="29">
        <v>0</v>
      </c>
      <c r="G49" s="29" t="s">
        <v>265</v>
      </c>
      <c r="H49" s="42" t="s">
        <v>265</v>
      </c>
      <c r="I49" s="42" t="s">
        <v>265</v>
      </c>
      <c r="J49" s="42">
        <v>0</v>
      </c>
      <c r="K49" s="61" t="s">
        <v>265</v>
      </c>
    </row>
    <row r="50" spans="1:11" x14ac:dyDescent="0.3">
      <c r="A50" s="11" t="s">
        <v>410</v>
      </c>
      <c r="B50" s="11" t="s">
        <v>221</v>
      </c>
      <c r="C50" s="29">
        <v>85</v>
      </c>
      <c r="D50" s="29">
        <v>70</v>
      </c>
      <c r="E50" s="29">
        <v>10</v>
      </c>
      <c r="F50" s="29">
        <v>0</v>
      </c>
      <c r="G50" s="29">
        <v>5</v>
      </c>
      <c r="H50" s="42">
        <v>0.81</v>
      </c>
      <c r="I50" s="42">
        <v>0.13</v>
      </c>
      <c r="J50" s="42">
        <v>0</v>
      </c>
      <c r="K50" s="61">
        <v>0.06</v>
      </c>
    </row>
    <row r="51" spans="1:11" x14ac:dyDescent="0.3">
      <c r="A51" s="11" t="s">
        <v>410</v>
      </c>
      <c r="B51" s="11" t="s">
        <v>222</v>
      </c>
      <c r="C51" s="29">
        <v>230</v>
      </c>
      <c r="D51" s="29">
        <v>160</v>
      </c>
      <c r="E51" s="29">
        <v>50</v>
      </c>
      <c r="F51" s="29">
        <v>0</v>
      </c>
      <c r="G51" s="29">
        <v>20</v>
      </c>
      <c r="H51" s="42">
        <v>0.69</v>
      </c>
      <c r="I51" s="42">
        <v>0.23</v>
      </c>
      <c r="J51" s="42">
        <v>0</v>
      </c>
      <c r="K51" s="61">
        <v>0.08</v>
      </c>
    </row>
    <row r="52" spans="1:11" x14ac:dyDescent="0.3">
      <c r="A52" s="11" t="s">
        <v>410</v>
      </c>
      <c r="B52" s="11" t="s">
        <v>223</v>
      </c>
      <c r="C52" s="29">
        <v>510</v>
      </c>
      <c r="D52" s="29">
        <v>345</v>
      </c>
      <c r="E52" s="29">
        <v>130</v>
      </c>
      <c r="F52" s="29">
        <v>0</v>
      </c>
      <c r="G52" s="29">
        <v>35</v>
      </c>
      <c r="H52" s="42">
        <v>0.67</v>
      </c>
      <c r="I52" s="42">
        <v>0.26</v>
      </c>
      <c r="J52" s="42">
        <v>0</v>
      </c>
      <c r="K52" s="61">
        <v>7.0000000000000007E-2</v>
      </c>
    </row>
    <row r="53" spans="1:11" x14ac:dyDescent="0.3">
      <c r="A53" s="11" t="s">
        <v>410</v>
      </c>
      <c r="B53" s="11" t="s">
        <v>224</v>
      </c>
      <c r="C53" s="29">
        <v>1165</v>
      </c>
      <c r="D53" s="29">
        <v>770</v>
      </c>
      <c r="E53" s="29">
        <v>305</v>
      </c>
      <c r="F53" s="29">
        <v>0</v>
      </c>
      <c r="G53" s="29">
        <v>90</v>
      </c>
      <c r="H53" s="42">
        <v>0.66</v>
      </c>
      <c r="I53" s="42">
        <v>0.26</v>
      </c>
      <c r="J53" s="42">
        <v>0</v>
      </c>
      <c r="K53" s="61">
        <v>0.08</v>
      </c>
    </row>
    <row r="54" spans="1:11" x14ac:dyDescent="0.3">
      <c r="A54" s="11" t="s">
        <v>410</v>
      </c>
      <c r="B54" s="11" t="s">
        <v>225</v>
      </c>
      <c r="C54" s="29">
        <v>2090</v>
      </c>
      <c r="D54" s="29">
        <v>1400</v>
      </c>
      <c r="E54" s="29">
        <v>535</v>
      </c>
      <c r="F54" s="29">
        <v>0</v>
      </c>
      <c r="G54" s="29">
        <v>155</v>
      </c>
      <c r="H54" s="42">
        <v>0.67</v>
      </c>
      <c r="I54" s="42">
        <v>0.26</v>
      </c>
      <c r="J54" s="42">
        <v>0</v>
      </c>
      <c r="K54" s="61">
        <v>7.0000000000000007E-2</v>
      </c>
    </row>
    <row r="55" spans="1:11" x14ac:dyDescent="0.3">
      <c r="A55" s="11" t="s">
        <v>410</v>
      </c>
      <c r="B55" s="11" t="s">
        <v>226</v>
      </c>
      <c r="C55" s="29">
        <v>3450</v>
      </c>
      <c r="D55" s="29">
        <v>2235</v>
      </c>
      <c r="E55" s="29">
        <v>970</v>
      </c>
      <c r="F55" s="29">
        <v>0</v>
      </c>
      <c r="G55" s="29">
        <v>245</v>
      </c>
      <c r="H55" s="42">
        <v>0.65</v>
      </c>
      <c r="I55" s="42">
        <v>0.28000000000000003</v>
      </c>
      <c r="J55" s="42">
        <v>0</v>
      </c>
      <c r="K55" s="61">
        <v>7.0000000000000007E-2</v>
      </c>
    </row>
    <row r="56" spans="1:11" x14ac:dyDescent="0.3">
      <c r="A56" s="11" t="s">
        <v>410</v>
      </c>
      <c r="B56" s="11" t="s">
        <v>227</v>
      </c>
      <c r="C56" s="29">
        <v>5730</v>
      </c>
      <c r="D56" s="29">
        <v>3545</v>
      </c>
      <c r="E56" s="29">
        <v>1755</v>
      </c>
      <c r="F56" s="29">
        <v>0</v>
      </c>
      <c r="G56" s="29">
        <v>425</v>
      </c>
      <c r="H56" s="42">
        <v>0.62</v>
      </c>
      <c r="I56" s="42">
        <v>0.31</v>
      </c>
      <c r="J56" s="42">
        <v>0</v>
      </c>
      <c r="K56" s="61">
        <v>7.0000000000000007E-2</v>
      </c>
    </row>
    <row r="57" spans="1:11" x14ac:dyDescent="0.3">
      <c r="A57" s="11" t="s">
        <v>410</v>
      </c>
      <c r="B57" s="11" t="s">
        <v>228</v>
      </c>
      <c r="C57" s="29">
        <v>8345</v>
      </c>
      <c r="D57" s="29">
        <v>5005</v>
      </c>
      <c r="E57" s="29">
        <v>2685</v>
      </c>
      <c r="F57" s="29">
        <v>0</v>
      </c>
      <c r="G57" s="29">
        <v>655</v>
      </c>
      <c r="H57" s="42">
        <v>0.6</v>
      </c>
      <c r="I57" s="42">
        <v>0.32</v>
      </c>
      <c r="J57" s="42">
        <v>0</v>
      </c>
      <c r="K57" s="61">
        <v>0.08</v>
      </c>
    </row>
    <row r="58" spans="1:11" x14ac:dyDescent="0.3">
      <c r="A58" s="11" t="s">
        <v>410</v>
      </c>
      <c r="B58" s="11" t="s">
        <v>229</v>
      </c>
      <c r="C58" s="29">
        <v>11655</v>
      </c>
      <c r="D58" s="29">
        <v>6770</v>
      </c>
      <c r="E58" s="29">
        <v>3935</v>
      </c>
      <c r="F58" s="29">
        <v>0</v>
      </c>
      <c r="G58" s="29">
        <v>945</v>
      </c>
      <c r="H58" s="42">
        <v>0.57999999999999996</v>
      </c>
      <c r="I58" s="42">
        <v>0.34</v>
      </c>
      <c r="J58" s="42">
        <v>0</v>
      </c>
      <c r="K58" s="61">
        <v>0.08</v>
      </c>
    </row>
    <row r="59" spans="1:11" x14ac:dyDescent="0.3">
      <c r="A59" s="11" t="s">
        <v>410</v>
      </c>
      <c r="B59" s="11" t="s">
        <v>230</v>
      </c>
      <c r="C59" s="29">
        <v>15605</v>
      </c>
      <c r="D59" s="29">
        <v>8700</v>
      </c>
      <c r="E59" s="29">
        <v>5620</v>
      </c>
      <c r="F59" s="29">
        <v>0</v>
      </c>
      <c r="G59" s="29">
        <v>1280</v>
      </c>
      <c r="H59" s="42">
        <v>0.56000000000000005</v>
      </c>
      <c r="I59" s="42">
        <v>0.36</v>
      </c>
      <c r="J59" s="42">
        <v>0</v>
      </c>
      <c r="K59" s="61">
        <v>0.08</v>
      </c>
    </row>
    <row r="60" spans="1:11" x14ac:dyDescent="0.3">
      <c r="A60" s="11" t="s">
        <v>410</v>
      </c>
      <c r="B60" s="11" t="s">
        <v>231</v>
      </c>
      <c r="C60" s="29">
        <v>20555</v>
      </c>
      <c r="D60" s="29">
        <v>10985</v>
      </c>
      <c r="E60" s="29">
        <v>7880</v>
      </c>
      <c r="F60" s="29">
        <v>0</v>
      </c>
      <c r="G60" s="29">
        <v>1690</v>
      </c>
      <c r="H60" s="42">
        <v>0.53</v>
      </c>
      <c r="I60" s="42">
        <v>0.38</v>
      </c>
      <c r="J60" s="42">
        <v>0</v>
      </c>
      <c r="K60" s="61">
        <v>0.08</v>
      </c>
    </row>
    <row r="61" spans="1:11" x14ac:dyDescent="0.3">
      <c r="A61" s="11" t="s">
        <v>410</v>
      </c>
      <c r="B61" s="11" t="s">
        <v>232</v>
      </c>
      <c r="C61" s="29">
        <v>24485</v>
      </c>
      <c r="D61" s="29">
        <v>12730</v>
      </c>
      <c r="E61" s="29">
        <v>9700</v>
      </c>
      <c r="F61" s="29">
        <v>0</v>
      </c>
      <c r="G61" s="29">
        <v>2055</v>
      </c>
      <c r="H61" s="42">
        <v>0.52</v>
      </c>
      <c r="I61" s="42">
        <v>0.4</v>
      </c>
      <c r="J61" s="42">
        <v>0</v>
      </c>
      <c r="K61" s="61">
        <v>0.08</v>
      </c>
    </row>
    <row r="62" spans="1:11" x14ac:dyDescent="0.3">
      <c r="A62" s="11" t="s">
        <v>410</v>
      </c>
      <c r="B62" s="11" t="s">
        <v>233</v>
      </c>
      <c r="C62" s="29">
        <v>29815</v>
      </c>
      <c r="D62" s="29">
        <v>15040</v>
      </c>
      <c r="E62" s="29">
        <v>12260</v>
      </c>
      <c r="F62" s="29">
        <v>0</v>
      </c>
      <c r="G62" s="29">
        <v>2510</v>
      </c>
      <c r="H62" s="42">
        <v>0.5</v>
      </c>
      <c r="I62" s="42">
        <v>0.41</v>
      </c>
      <c r="J62" s="42">
        <v>0</v>
      </c>
      <c r="K62" s="61">
        <v>0.08</v>
      </c>
    </row>
    <row r="63" spans="1:11" x14ac:dyDescent="0.3">
      <c r="A63" s="11" t="s">
        <v>410</v>
      </c>
      <c r="B63" s="11" t="s">
        <v>234</v>
      </c>
      <c r="C63" s="29">
        <v>36695</v>
      </c>
      <c r="D63" s="29">
        <v>17850</v>
      </c>
      <c r="E63" s="29">
        <v>15735</v>
      </c>
      <c r="F63" s="29">
        <v>0</v>
      </c>
      <c r="G63" s="29">
        <v>3110</v>
      </c>
      <c r="H63" s="42">
        <v>0.49</v>
      </c>
      <c r="I63" s="42">
        <v>0.43</v>
      </c>
      <c r="J63" s="42">
        <v>0</v>
      </c>
      <c r="K63" s="61">
        <v>0.08</v>
      </c>
    </row>
    <row r="64" spans="1:11" x14ac:dyDescent="0.3">
      <c r="A64" s="11" t="s">
        <v>410</v>
      </c>
      <c r="B64" s="11" t="s">
        <v>235</v>
      </c>
      <c r="C64" s="29">
        <v>42650</v>
      </c>
      <c r="D64" s="29">
        <v>20235</v>
      </c>
      <c r="E64" s="29">
        <v>18820</v>
      </c>
      <c r="F64" s="29">
        <v>0</v>
      </c>
      <c r="G64" s="29">
        <v>3600</v>
      </c>
      <c r="H64" s="42">
        <v>0.47</v>
      </c>
      <c r="I64" s="42">
        <v>0.44</v>
      </c>
      <c r="J64" s="42">
        <v>0</v>
      </c>
      <c r="K64" s="61">
        <v>0.08</v>
      </c>
    </row>
    <row r="65" spans="1:11" x14ac:dyDescent="0.3">
      <c r="A65" s="11" t="s">
        <v>410</v>
      </c>
      <c r="B65" s="11" t="s">
        <v>236</v>
      </c>
      <c r="C65" s="29">
        <v>49980</v>
      </c>
      <c r="D65" s="29">
        <v>23065</v>
      </c>
      <c r="E65" s="29">
        <v>22770</v>
      </c>
      <c r="F65" s="29">
        <v>0</v>
      </c>
      <c r="G65" s="29">
        <v>4145</v>
      </c>
      <c r="H65" s="42">
        <v>0.46</v>
      </c>
      <c r="I65" s="42">
        <v>0.46</v>
      </c>
      <c r="J65" s="42">
        <v>0</v>
      </c>
      <c r="K65" s="61">
        <v>0.08</v>
      </c>
    </row>
    <row r="66" spans="1:11" x14ac:dyDescent="0.3">
      <c r="A66" s="11" t="s">
        <v>410</v>
      </c>
      <c r="B66" s="11" t="s">
        <v>237</v>
      </c>
      <c r="C66" s="29">
        <v>56255</v>
      </c>
      <c r="D66" s="29">
        <v>25445</v>
      </c>
      <c r="E66" s="29">
        <v>26205</v>
      </c>
      <c r="F66" s="29">
        <v>0</v>
      </c>
      <c r="G66" s="29">
        <v>4610</v>
      </c>
      <c r="H66" s="42">
        <v>0.45</v>
      </c>
      <c r="I66" s="42">
        <v>0.47</v>
      </c>
      <c r="J66" s="42">
        <v>0</v>
      </c>
      <c r="K66" s="61">
        <v>0.08</v>
      </c>
    </row>
    <row r="67" spans="1:11" x14ac:dyDescent="0.3">
      <c r="A67" s="11" t="s">
        <v>410</v>
      </c>
      <c r="B67" s="11" t="s">
        <v>238</v>
      </c>
      <c r="C67" s="29">
        <v>62795</v>
      </c>
      <c r="D67" s="29">
        <v>27910</v>
      </c>
      <c r="E67" s="29">
        <v>29795</v>
      </c>
      <c r="F67" s="29">
        <v>0</v>
      </c>
      <c r="G67" s="29">
        <v>5090</v>
      </c>
      <c r="H67" s="42">
        <v>0.44</v>
      </c>
      <c r="I67" s="42">
        <v>0.47</v>
      </c>
      <c r="J67" s="42">
        <v>0</v>
      </c>
      <c r="K67" s="61">
        <v>0.08</v>
      </c>
    </row>
    <row r="68" spans="1:11" x14ac:dyDescent="0.3">
      <c r="A68" s="11" t="s">
        <v>410</v>
      </c>
      <c r="B68" s="11" t="s">
        <v>239</v>
      </c>
      <c r="C68" s="29">
        <v>70860</v>
      </c>
      <c r="D68" s="29">
        <v>30820</v>
      </c>
      <c r="E68" s="29">
        <v>34385</v>
      </c>
      <c r="F68" s="29">
        <v>0</v>
      </c>
      <c r="G68" s="29">
        <v>5655</v>
      </c>
      <c r="H68" s="42">
        <v>0.43</v>
      </c>
      <c r="I68" s="42">
        <v>0.49</v>
      </c>
      <c r="J68" s="42">
        <v>0</v>
      </c>
      <c r="K68" s="61">
        <v>0.08</v>
      </c>
    </row>
    <row r="69" spans="1:11" x14ac:dyDescent="0.3">
      <c r="A69" s="11" t="s">
        <v>410</v>
      </c>
      <c r="B69" s="11" t="s">
        <v>240</v>
      </c>
      <c r="C69" s="29">
        <v>76540</v>
      </c>
      <c r="D69" s="29">
        <v>32795</v>
      </c>
      <c r="E69" s="29">
        <v>37730</v>
      </c>
      <c r="F69" s="29">
        <v>0</v>
      </c>
      <c r="G69" s="29">
        <v>6010</v>
      </c>
      <c r="H69" s="42">
        <v>0.43</v>
      </c>
      <c r="I69" s="42">
        <v>0.49</v>
      </c>
      <c r="J69" s="42">
        <v>0</v>
      </c>
      <c r="K69" s="61">
        <v>0.08</v>
      </c>
    </row>
    <row r="70" spans="1:11" x14ac:dyDescent="0.3">
      <c r="A70" s="11" t="s">
        <v>410</v>
      </c>
      <c r="B70" s="11" t="s">
        <v>241</v>
      </c>
      <c r="C70" s="29">
        <v>83295</v>
      </c>
      <c r="D70" s="29">
        <v>35030</v>
      </c>
      <c r="E70" s="29">
        <v>41775</v>
      </c>
      <c r="F70" s="29">
        <v>0</v>
      </c>
      <c r="G70" s="29">
        <v>6490</v>
      </c>
      <c r="H70" s="42">
        <v>0.42</v>
      </c>
      <c r="I70" s="42">
        <v>0.5</v>
      </c>
      <c r="J70" s="42">
        <v>0</v>
      </c>
      <c r="K70" s="61">
        <v>0.08</v>
      </c>
    </row>
    <row r="71" spans="1:11" x14ac:dyDescent="0.3">
      <c r="A71" s="11" t="s">
        <v>410</v>
      </c>
      <c r="B71" s="11" t="s">
        <v>242</v>
      </c>
      <c r="C71" s="29">
        <v>90055</v>
      </c>
      <c r="D71" s="29">
        <v>37275</v>
      </c>
      <c r="E71" s="29">
        <v>45890</v>
      </c>
      <c r="F71" s="29">
        <v>0</v>
      </c>
      <c r="G71" s="29">
        <v>6890</v>
      </c>
      <c r="H71" s="42">
        <v>0.41</v>
      </c>
      <c r="I71" s="42">
        <v>0.51</v>
      </c>
      <c r="J71" s="42">
        <v>0</v>
      </c>
      <c r="K71" s="61">
        <v>0.08</v>
      </c>
    </row>
    <row r="72" spans="1:11" x14ac:dyDescent="0.3">
      <c r="A72" s="11" t="s">
        <v>410</v>
      </c>
      <c r="B72" s="11" t="s">
        <v>243</v>
      </c>
      <c r="C72" s="29">
        <v>95430</v>
      </c>
      <c r="D72" s="29">
        <v>38980</v>
      </c>
      <c r="E72" s="29">
        <v>49265</v>
      </c>
      <c r="F72" s="29">
        <v>0</v>
      </c>
      <c r="G72" s="29">
        <v>7185</v>
      </c>
      <c r="H72" s="42">
        <v>0.41</v>
      </c>
      <c r="I72" s="42">
        <v>0.52</v>
      </c>
      <c r="J72" s="42">
        <v>0</v>
      </c>
      <c r="K72" s="61">
        <v>0.08</v>
      </c>
    </row>
    <row r="73" spans="1:11" x14ac:dyDescent="0.3">
      <c r="A73" s="11" t="s">
        <v>410</v>
      </c>
      <c r="B73" s="11" t="s">
        <v>244</v>
      </c>
      <c r="C73" s="29">
        <v>100410</v>
      </c>
      <c r="D73" s="29">
        <v>40550</v>
      </c>
      <c r="E73" s="29">
        <v>52400</v>
      </c>
      <c r="F73" s="29">
        <v>0</v>
      </c>
      <c r="G73" s="29">
        <v>7460</v>
      </c>
      <c r="H73" s="42">
        <v>0.4</v>
      </c>
      <c r="I73" s="42">
        <v>0.52</v>
      </c>
      <c r="J73" s="42">
        <v>0</v>
      </c>
      <c r="K73" s="61">
        <v>7.0000000000000007E-2</v>
      </c>
    </row>
    <row r="74" spans="1:11" x14ac:dyDescent="0.3">
      <c r="A74" s="11" t="s">
        <v>410</v>
      </c>
      <c r="B74" s="11" t="s">
        <v>245</v>
      </c>
      <c r="C74" s="29">
        <v>105365</v>
      </c>
      <c r="D74" s="29">
        <v>42185</v>
      </c>
      <c r="E74" s="29">
        <v>55425</v>
      </c>
      <c r="F74" s="29">
        <v>0</v>
      </c>
      <c r="G74" s="29">
        <v>7760</v>
      </c>
      <c r="H74" s="42">
        <v>0.4</v>
      </c>
      <c r="I74" s="42">
        <v>0.53</v>
      </c>
      <c r="J74" s="42">
        <v>0</v>
      </c>
      <c r="K74" s="61">
        <v>7.0000000000000007E-2</v>
      </c>
    </row>
    <row r="75" spans="1:11" x14ac:dyDescent="0.3">
      <c r="A75" s="11" t="s">
        <v>410</v>
      </c>
      <c r="B75" s="11" t="s">
        <v>246</v>
      </c>
      <c r="C75" s="29">
        <v>110160</v>
      </c>
      <c r="D75" s="29">
        <v>43765</v>
      </c>
      <c r="E75" s="29">
        <v>58405</v>
      </c>
      <c r="F75" s="29">
        <v>0</v>
      </c>
      <c r="G75" s="29">
        <v>7990</v>
      </c>
      <c r="H75" s="42">
        <v>0.4</v>
      </c>
      <c r="I75" s="42">
        <v>0.53</v>
      </c>
      <c r="J75" s="42">
        <v>0</v>
      </c>
      <c r="K75" s="61">
        <v>7.0000000000000007E-2</v>
      </c>
    </row>
    <row r="76" spans="1:11" x14ac:dyDescent="0.3">
      <c r="A76" s="11" t="s">
        <v>410</v>
      </c>
      <c r="B76" s="11" t="s">
        <v>247</v>
      </c>
      <c r="C76" s="29">
        <v>115195</v>
      </c>
      <c r="D76" s="29">
        <v>45505</v>
      </c>
      <c r="E76" s="29">
        <v>61500</v>
      </c>
      <c r="F76" s="29">
        <v>0</v>
      </c>
      <c r="G76" s="29">
        <v>8185</v>
      </c>
      <c r="H76" s="42">
        <v>0.4</v>
      </c>
      <c r="I76" s="42">
        <v>0.53</v>
      </c>
      <c r="J76" s="42">
        <v>0</v>
      </c>
      <c r="K76" s="61">
        <v>7.0000000000000007E-2</v>
      </c>
    </row>
    <row r="77" spans="1:11" x14ac:dyDescent="0.3">
      <c r="A77" s="11" t="s">
        <v>410</v>
      </c>
      <c r="B77" s="11" t="s">
        <v>248</v>
      </c>
      <c r="C77" s="29">
        <v>120290</v>
      </c>
      <c r="D77" s="29">
        <v>47220</v>
      </c>
      <c r="E77" s="29">
        <v>64705</v>
      </c>
      <c r="F77" s="29">
        <v>0</v>
      </c>
      <c r="G77" s="29">
        <v>8370</v>
      </c>
      <c r="H77" s="42">
        <v>0.39</v>
      </c>
      <c r="I77" s="42">
        <v>0.54</v>
      </c>
      <c r="J77" s="42">
        <v>0</v>
      </c>
      <c r="K77" s="61">
        <v>7.0000000000000007E-2</v>
      </c>
    </row>
    <row r="78" spans="1:11" x14ac:dyDescent="0.3">
      <c r="A78" s="11" t="s">
        <v>410</v>
      </c>
      <c r="B78" s="11" t="s">
        <v>249</v>
      </c>
      <c r="C78" s="29">
        <v>125175</v>
      </c>
      <c r="D78" s="29">
        <v>48740</v>
      </c>
      <c r="E78" s="29">
        <v>67825</v>
      </c>
      <c r="F78" s="29">
        <v>0</v>
      </c>
      <c r="G78" s="29">
        <v>8615</v>
      </c>
      <c r="H78" s="42">
        <v>0.39</v>
      </c>
      <c r="I78" s="42">
        <v>0.54</v>
      </c>
      <c r="J78" s="42">
        <v>0</v>
      </c>
      <c r="K78" s="61">
        <v>7.0000000000000007E-2</v>
      </c>
    </row>
    <row r="79" spans="1:11" x14ac:dyDescent="0.3">
      <c r="A79" s="11" t="s">
        <v>410</v>
      </c>
      <c r="B79" s="11" t="s">
        <v>250</v>
      </c>
      <c r="C79" s="29">
        <v>130570</v>
      </c>
      <c r="D79" s="29">
        <v>50510</v>
      </c>
      <c r="E79" s="29">
        <v>71225</v>
      </c>
      <c r="F79" s="29">
        <v>0</v>
      </c>
      <c r="G79" s="29">
        <v>8840</v>
      </c>
      <c r="H79" s="42">
        <v>0.39</v>
      </c>
      <c r="I79" s="42">
        <v>0.55000000000000004</v>
      </c>
      <c r="J79" s="42">
        <v>0</v>
      </c>
      <c r="K79" s="61">
        <v>7.0000000000000007E-2</v>
      </c>
    </row>
    <row r="80" spans="1:11" x14ac:dyDescent="0.3">
      <c r="A80" s="11" t="s">
        <v>410</v>
      </c>
      <c r="B80" s="11" t="s">
        <v>251</v>
      </c>
      <c r="C80" s="29">
        <v>136025</v>
      </c>
      <c r="D80" s="29">
        <v>52165</v>
      </c>
      <c r="E80" s="29">
        <v>74745</v>
      </c>
      <c r="F80" s="29">
        <v>0</v>
      </c>
      <c r="G80" s="29">
        <v>9120</v>
      </c>
      <c r="H80" s="42">
        <v>0.38</v>
      </c>
      <c r="I80" s="42">
        <v>0.55000000000000004</v>
      </c>
      <c r="J80" s="42">
        <v>0</v>
      </c>
      <c r="K80" s="61">
        <v>7.0000000000000007E-2</v>
      </c>
    </row>
    <row r="81" spans="1:11" x14ac:dyDescent="0.3">
      <c r="A81" s="11" t="s">
        <v>410</v>
      </c>
      <c r="B81" s="11" t="s">
        <v>252</v>
      </c>
      <c r="C81" s="29">
        <v>140750</v>
      </c>
      <c r="D81" s="29">
        <v>53690</v>
      </c>
      <c r="E81" s="29">
        <v>77740</v>
      </c>
      <c r="F81" s="29">
        <v>0</v>
      </c>
      <c r="G81" s="29">
        <v>9320</v>
      </c>
      <c r="H81" s="42">
        <v>0.38</v>
      </c>
      <c r="I81" s="42">
        <v>0.55000000000000004</v>
      </c>
      <c r="J81" s="42">
        <v>0</v>
      </c>
      <c r="K81" s="61">
        <v>7.0000000000000007E-2</v>
      </c>
    </row>
    <row r="82" spans="1:11" x14ac:dyDescent="0.3">
      <c r="A82" s="11" t="s">
        <v>410</v>
      </c>
      <c r="B82" s="11" t="s">
        <v>253</v>
      </c>
      <c r="C82" s="29">
        <v>145235</v>
      </c>
      <c r="D82" s="29">
        <v>54955</v>
      </c>
      <c r="E82" s="29">
        <v>80750</v>
      </c>
      <c r="F82" s="29">
        <v>0</v>
      </c>
      <c r="G82" s="29">
        <v>9530</v>
      </c>
      <c r="H82" s="42">
        <v>0.38</v>
      </c>
      <c r="I82" s="42">
        <v>0.56000000000000005</v>
      </c>
      <c r="J82" s="42">
        <v>0</v>
      </c>
      <c r="K82" s="61">
        <v>7.0000000000000007E-2</v>
      </c>
    </row>
    <row r="83" spans="1:11" x14ac:dyDescent="0.3">
      <c r="A83" s="11" t="s">
        <v>410</v>
      </c>
      <c r="B83" s="11" t="s">
        <v>254</v>
      </c>
      <c r="C83" s="29">
        <v>149760</v>
      </c>
      <c r="D83" s="29">
        <v>56385</v>
      </c>
      <c r="E83" s="29">
        <v>83640</v>
      </c>
      <c r="F83" s="29">
        <v>0</v>
      </c>
      <c r="G83" s="29">
        <v>9735</v>
      </c>
      <c r="H83" s="42">
        <v>0.38</v>
      </c>
      <c r="I83" s="42">
        <v>0.56000000000000005</v>
      </c>
      <c r="J83" s="42">
        <v>0</v>
      </c>
      <c r="K83" s="61">
        <v>7.0000000000000007E-2</v>
      </c>
    </row>
    <row r="84" spans="1:11" x14ac:dyDescent="0.3">
      <c r="A84" s="11" t="s">
        <v>410</v>
      </c>
      <c r="B84" s="11" t="s">
        <v>255</v>
      </c>
      <c r="C84" s="29">
        <v>154160</v>
      </c>
      <c r="D84" s="29">
        <v>57775</v>
      </c>
      <c r="E84" s="29">
        <v>86440</v>
      </c>
      <c r="F84" s="29">
        <v>0</v>
      </c>
      <c r="G84" s="29">
        <v>9950</v>
      </c>
      <c r="H84" s="42">
        <v>0.37</v>
      </c>
      <c r="I84" s="42">
        <v>0.56000000000000005</v>
      </c>
      <c r="J84" s="42">
        <v>0</v>
      </c>
      <c r="K84" s="61">
        <v>0.06</v>
      </c>
    </row>
    <row r="85" spans="1:11" x14ac:dyDescent="0.3">
      <c r="A85" s="11" t="s">
        <v>410</v>
      </c>
      <c r="B85" s="11" t="s">
        <v>256</v>
      </c>
      <c r="C85" s="29">
        <v>157865</v>
      </c>
      <c r="D85" s="29">
        <v>58900</v>
      </c>
      <c r="E85" s="29">
        <v>88895</v>
      </c>
      <c r="F85" s="29">
        <v>0</v>
      </c>
      <c r="G85" s="29">
        <v>10070</v>
      </c>
      <c r="H85" s="42">
        <v>0.37</v>
      </c>
      <c r="I85" s="42">
        <v>0.56000000000000005</v>
      </c>
      <c r="J85" s="42">
        <v>0</v>
      </c>
      <c r="K85" s="61">
        <v>0.06</v>
      </c>
    </row>
    <row r="86" spans="1:11" x14ac:dyDescent="0.3">
      <c r="A86" s="11" t="s">
        <v>410</v>
      </c>
      <c r="B86" s="11" t="s">
        <v>257</v>
      </c>
      <c r="C86" s="29">
        <v>161345</v>
      </c>
      <c r="D86" s="29">
        <v>59940</v>
      </c>
      <c r="E86" s="29">
        <v>91205</v>
      </c>
      <c r="F86" s="29">
        <v>0</v>
      </c>
      <c r="G86" s="29">
        <v>10195</v>
      </c>
      <c r="H86" s="42">
        <v>0.37</v>
      </c>
      <c r="I86" s="42">
        <v>0.56999999999999995</v>
      </c>
      <c r="J86" s="42">
        <v>0</v>
      </c>
      <c r="K86" s="61">
        <v>0.06</v>
      </c>
    </row>
    <row r="87" spans="1:11" x14ac:dyDescent="0.3">
      <c r="A87" s="11" t="s">
        <v>410</v>
      </c>
      <c r="B87" s="11" t="s">
        <v>258</v>
      </c>
      <c r="C87" s="29">
        <v>164410</v>
      </c>
      <c r="D87" s="29">
        <v>60820</v>
      </c>
      <c r="E87" s="29">
        <v>93210</v>
      </c>
      <c r="F87" s="29">
        <v>0</v>
      </c>
      <c r="G87" s="29">
        <v>10380</v>
      </c>
      <c r="H87" s="42">
        <v>0.37</v>
      </c>
      <c r="I87" s="42">
        <v>0.56999999999999995</v>
      </c>
      <c r="J87" s="42">
        <v>0</v>
      </c>
      <c r="K87" s="61">
        <v>0.06</v>
      </c>
    </row>
    <row r="88" spans="1:11" x14ac:dyDescent="0.3">
      <c r="A88" s="57" t="s">
        <v>410</v>
      </c>
      <c r="B88" s="57" t="s">
        <v>259</v>
      </c>
      <c r="C88" s="58">
        <v>167375</v>
      </c>
      <c r="D88" s="58">
        <v>61665</v>
      </c>
      <c r="E88" s="58">
        <v>95125</v>
      </c>
      <c r="F88" s="58">
        <v>0</v>
      </c>
      <c r="G88" s="58">
        <v>10585</v>
      </c>
      <c r="H88" s="64">
        <v>0.37</v>
      </c>
      <c r="I88" s="64">
        <v>0.56999999999999995</v>
      </c>
      <c r="J88" s="64">
        <v>0</v>
      </c>
      <c r="K88" s="65">
        <v>0.06</v>
      </c>
    </row>
    <row r="89" spans="1:11" x14ac:dyDescent="0.3">
      <c r="A89" s="11" t="s">
        <v>411</v>
      </c>
      <c r="B89" s="11" t="s">
        <v>219</v>
      </c>
      <c r="C89" s="29">
        <v>0</v>
      </c>
      <c r="D89" s="29">
        <v>0</v>
      </c>
      <c r="E89" s="29">
        <v>0</v>
      </c>
      <c r="F89" s="29">
        <v>0</v>
      </c>
      <c r="G89" s="29">
        <v>0</v>
      </c>
      <c r="H89" s="42" t="s">
        <v>377</v>
      </c>
      <c r="I89" s="42" t="s">
        <v>377</v>
      </c>
      <c r="J89" s="42" t="s">
        <v>377</v>
      </c>
      <c r="K89" s="61" t="s">
        <v>377</v>
      </c>
    </row>
    <row r="90" spans="1:11" x14ac:dyDescent="0.3">
      <c r="A90" s="11" t="s">
        <v>411</v>
      </c>
      <c r="B90" s="11" t="s">
        <v>220</v>
      </c>
      <c r="C90" s="29">
        <v>0</v>
      </c>
      <c r="D90" s="29">
        <v>0</v>
      </c>
      <c r="E90" s="29">
        <v>0</v>
      </c>
      <c r="F90" s="29">
        <v>0</v>
      </c>
      <c r="G90" s="29">
        <v>0</v>
      </c>
      <c r="H90" s="42" t="s">
        <v>377</v>
      </c>
      <c r="I90" s="42" t="s">
        <v>377</v>
      </c>
      <c r="J90" s="42" t="s">
        <v>377</v>
      </c>
      <c r="K90" s="61" t="s">
        <v>377</v>
      </c>
    </row>
    <row r="91" spans="1:11" x14ac:dyDescent="0.3">
      <c r="A91" s="11" t="s">
        <v>411</v>
      </c>
      <c r="B91" s="11" t="s">
        <v>221</v>
      </c>
      <c r="C91" s="29">
        <v>0</v>
      </c>
      <c r="D91" s="29">
        <v>0</v>
      </c>
      <c r="E91" s="29">
        <v>0</v>
      </c>
      <c r="F91" s="29">
        <v>0</v>
      </c>
      <c r="G91" s="29">
        <v>0</v>
      </c>
      <c r="H91" s="42" t="s">
        <v>377</v>
      </c>
      <c r="I91" s="42" t="s">
        <v>377</v>
      </c>
      <c r="J91" s="42" t="s">
        <v>377</v>
      </c>
      <c r="K91" s="61" t="s">
        <v>377</v>
      </c>
    </row>
    <row r="92" spans="1:11" x14ac:dyDescent="0.3">
      <c r="A92" s="11" t="s">
        <v>411</v>
      </c>
      <c r="B92" s="11" t="s">
        <v>222</v>
      </c>
      <c r="C92" s="29">
        <v>0</v>
      </c>
      <c r="D92" s="29">
        <v>0</v>
      </c>
      <c r="E92" s="29">
        <v>0</v>
      </c>
      <c r="F92" s="29">
        <v>0</v>
      </c>
      <c r="G92" s="29">
        <v>0</v>
      </c>
      <c r="H92" s="42" t="s">
        <v>377</v>
      </c>
      <c r="I92" s="42" t="s">
        <v>377</v>
      </c>
      <c r="J92" s="42" t="s">
        <v>377</v>
      </c>
      <c r="K92" s="61" t="s">
        <v>377</v>
      </c>
    </row>
    <row r="93" spans="1:11" x14ac:dyDescent="0.3">
      <c r="A93" s="11" t="s">
        <v>411</v>
      </c>
      <c r="B93" s="11" t="s">
        <v>223</v>
      </c>
      <c r="C93" s="29" t="s">
        <v>265</v>
      </c>
      <c r="D93" s="29" t="s">
        <v>265</v>
      </c>
      <c r="E93" s="29">
        <v>0</v>
      </c>
      <c r="F93" s="29">
        <v>0</v>
      </c>
      <c r="G93" s="29">
        <v>0</v>
      </c>
      <c r="H93" s="42" t="s">
        <v>265</v>
      </c>
      <c r="I93" s="42">
        <v>0</v>
      </c>
      <c r="J93" s="42">
        <v>0</v>
      </c>
      <c r="K93" s="61">
        <v>0</v>
      </c>
    </row>
    <row r="94" spans="1:11" x14ac:dyDescent="0.3">
      <c r="A94" s="11" t="s">
        <v>411</v>
      </c>
      <c r="B94" s="11" t="s">
        <v>224</v>
      </c>
      <c r="C94" s="29">
        <v>30</v>
      </c>
      <c r="D94" s="29">
        <v>10</v>
      </c>
      <c r="E94" s="29">
        <v>15</v>
      </c>
      <c r="F94" s="29">
        <v>0</v>
      </c>
      <c r="G94" s="29" t="s">
        <v>265</v>
      </c>
      <c r="H94" s="42" t="s">
        <v>265</v>
      </c>
      <c r="I94" s="42">
        <v>0.59</v>
      </c>
      <c r="J94" s="42">
        <v>0</v>
      </c>
      <c r="K94" s="61" t="s">
        <v>265</v>
      </c>
    </row>
    <row r="95" spans="1:11" x14ac:dyDescent="0.3">
      <c r="A95" s="11" t="s">
        <v>411</v>
      </c>
      <c r="B95" s="11" t="s">
        <v>225</v>
      </c>
      <c r="C95" s="29">
        <v>265</v>
      </c>
      <c r="D95" s="29">
        <v>220</v>
      </c>
      <c r="E95" s="29">
        <v>45</v>
      </c>
      <c r="F95" s="29">
        <v>0</v>
      </c>
      <c r="G95" s="29">
        <v>5</v>
      </c>
      <c r="H95" s="42">
        <v>0.82</v>
      </c>
      <c r="I95" s="42">
        <v>0.16</v>
      </c>
      <c r="J95" s="42">
        <v>0</v>
      </c>
      <c r="K95" s="61">
        <v>0.02</v>
      </c>
    </row>
    <row r="96" spans="1:11" x14ac:dyDescent="0.3">
      <c r="A96" s="11" t="s">
        <v>411</v>
      </c>
      <c r="B96" s="11" t="s">
        <v>226</v>
      </c>
      <c r="C96" s="29">
        <v>465</v>
      </c>
      <c r="D96" s="29">
        <v>315</v>
      </c>
      <c r="E96" s="29">
        <v>125</v>
      </c>
      <c r="F96" s="29" t="s">
        <v>265</v>
      </c>
      <c r="G96" s="29">
        <v>20</v>
      </c>
      <c r="H96" s="42">
        <v>0.68</v>
      </c>
      <c r="I96" s="42">
        <v>0.27</v>
      </c>
      <c r="J96" s="42" t="s">
        <v>265</v>
      </c>
      <c r="K96" s="61" t="s">
        <v>265</v>
      </c>
    </row>
    <row r="97" spans="1:11" x14ac:dyDescent="0.3">
      <c r="A97" s="11" t="s">
        <v>411</v>
      </c>
      <c r="B97" s="11" t="s">
        <v>227</v>
      </c>
      <c r="C97" s="29">
        <v>1080</v>
      </c>
      <c r="D97" s="29">
        <v>670</v>
      </c>
      <c r="E97" s="29">
        <v>370</v>
      </c>
      <c r="F97" s="29" t="s">
        <v>265</v>
      </c>
      <c r="G97" s="29">
        <v>35</v>
      </c>
      <c r="H97" s="42">
        <v>0.62</v>
      </c>
      <c r="I97" s="42">
        <v>0.34</v>
      </c>
      <c r="J97" s="42" t="s">
        <v>265</v>
      </c>
      <c r="K97" s="61" t="s">
        <v>265</v>
      </c>
    </row>
    <row r="98" spans="1:11" x14ac:dyDescent="0.3">
      <c r="A98" s="11" t="s">
        <v>411</v>
      </c>
      <c r="B98" s="11" t="s">
        <v>228</v>
      </c>
      <c r="C98" s="29">
        <v>5770</v>
      </c>
      <c r="D98" s="29">
        <v>2385</v>
      </c>
      <c r="E98" s="29">
        <v>3115</v>
      </c>
      <c r="F98" s="29">
        <v>20</v>
      </c>
      <c r="G98" s="29">
        <v>250</v>
      </c>
      <c r="H98" s="42">
        <v>0.41</v>
      </c>
      <c r="I98" s="42">
        <v>0.54</v>
      </c>
      <c r="J98" s="42">
        <v>0</v>
      </c>
      <c r="K98" s="61">
        <v>0.04</v>
      </c>
    </row>
    <row r="99" spans="1:11" x14ac:dyDescent="0.3">
      <c r="A99" s="11" t="s">
        <v>411</v>
      </c>
      <c r="B99" s="11" t="s">
        <v>229</v>
      </c>
      <c r="C99" s="29">
        <v>12025</v>
      </c>
      <c r="D99" s="29">
        <v>4570</v>
      </c>
      <c r="E99" s="29">
        <v>6840</v>
      </c>
      <c r="F99" s="29">
        <v>75</v>
      </c>
      <c r="G99" s="29">
        <v>545</v>
      </c>
      <c r="H99" s="42">
        <v>0.38</v>
      </c>
      <c r="I99" s="42">
        <v>0.56999999999999995</v>
      </c>
      <c r="J99" s="42">
        <v>0.01</v>
      </c>
      <c r="K99" s="61">
        <v>0.05</v>
      </c>
    </row>
    <row r="100" spans="1:11" x14ac:dyDescent="0.3">
      <c r="A100" s="11" t="s">
        <v>411</v>
      </c>
      <c r="B100" s="11" t="s">
        <v>230</v>
      </c>
      <c r="C100" s="29">
        <v>17720</v>
      </c>
      <c r="D100" s="29">
        <v>6530</v>
      </c>
      <c r="E100" s="29">
        <v>10260</v>
      </c>
      <c r="F100" s="29">
        <v>115</v>
      </c>
      <c r="G100" s="29">
        <v>815</v>
      </c>
      <c r="H100" s="42">
        <v>0.37</v>
      </c>
      <c r="I100" s="42">
        <v>0.57999999999999996</v>
      </c>
      <c r="J100" s="42">
        <v>0.01</v>
      </c>
      <c r="K100" s="61">
        <v>0.05</v>
      </c>
    </row>
    <row r="101" spans="1:11" x14ac:dyDescent="0.3">
      <c r="A101" s="11" t="s">
        <v>411</v>
      </c>
      <c r="B101" s="11" t="s">
        <v>231</v>
      </c>
      <c r="C101" s="29">
        <v>25285</v>
      </c>
      <c r="D101" s="29">
        <v>9195</v>
      </c>
      <c r="E101" s="29">
        <v>14785</v>
      </c>
      <c r="F101" s="29">
        <v>155</v>
      </c>
      <c r="G101" s="29">
        <v>1145</v>
      </c>
      <c r="H101" s="42">
        <v>0.36</v>
      </c>
      <c r="I101" s="42">
        <v>0.57999999999999996</v>
      </c>
      <c r="J101" s="42">
        <v>0.01</v>
      </c>
      <c r="K101" s="61">
        <v>0.05</v>
      </c>
    </row>
    <row r="102" spans="1:11" x14ac:dyDescent="0.3">
      <c r="A102" s="11" t="s">
        <v>411</v>
      </c>
      <c r="B102" s="11" t="s">
        <v>232</v>
      </c>
      <c r="C102" s="29">
        <v>31110</v>
      </c>
      <c r="D102" s="29">
        <v>11385</v>
      </c>
      <c r="E102" s="29">
        <v>18140</v>
      </c>
      <c r="F102" s="29">
        <v>185</v>
      </c>
      <c r="G102" s="29">
        <v>1400</v>
      </c>
      <c r="H102" s="42">
        <v>0.37</v>
      </c>
      <c r="I102" s="42">
        <v>0.57999999999999996</v>
      </c>
      <c r="J102" s="42">
        <v>0.01</v>
      </c>
      <c r="K102" s="61">
        <v>0.04</v>
      </c>
    </row>
    <row r="103" spans="1:11" x14ac:dyDescent="0.3">
      <c r="A103" s="11" t="s">
        <v>411</v>
      </c>
      <c r="B103" s="11" t="s">
        <v>233</v>
      </c>
      <c r="C103" s="29">
        <v>38225</v>
      </c>
      <c r="D103" s="29">
        <v>13980</v>
      </c>
      <c r="E103" s="29">
        <v>22285</v>
      </c>
      <c r="F103" s="29">
        <v>250</v>
      </c>
      <c r="G103" s="29">
        <v>1710</v>
      </c>
      <c r="H103" s="42">
        <v>0.37</v>
      </c>
      <c r="I103" s="42">
        <v>0.57999999999999996</v>
      </c>
      <c r="J103" s="42">
        <v>0.01</v>
      </c>
      <c r="K103" s="61">
        <v>0.04</v>
      </c>
    </row>
    <row r="104" spans="1:11" x14ac:dyDescent="0.3">
      <c r="A104" s="11" t="s">
        <v>411</v>
      </c>
      <c r="B104" s="11" t="s">
        <v>234</v>
      </c>
      <c r="C104" s="29">
        <v>44740</v>
      </c>
      <c r="D104" s="29">
        <v>16395</v>
      </c>
      <c r="E104" s="29">
        <v>26065</v>
      </c>
      <c r="F104" s="29">
        <v>275</v>
      </c>
      <c r="G104" s="29">
        <v>2005</v>
      </c>
      <c r="H104" s="42">
        <v>0.37</v>
      </c>
      <c r="I104" s="42">
        <v>0.57999999999999996</v>
      </c>
      <c r="J104" s="42">
        <v>0.01</v>
      </c>
      <c r="K104" s="61">
        <v>0.04</v>
      </c>
    </row>
    <row r="105" spans="1:11" x14ac:dyDescent="0.3">
      <c r="A105" s="11" t="s">
        <v>411</v>
      </c>
      <c r="B105" s="11" t="s">
        <v>235</v>
      </c>
      <c r="C105" s="29">
        <v>51315</v>
      </c>
      <c r="D105" s="29">
        <v>18815</v>
      </c>
      <c r="E105" s="29">
        <v>29905</v>
      </c>
      <c r="F105" s="29">
        <v>315</v>
      </c>
      <c r="G105" s="29">
        <v>2280</v>
      </c>
      <c r="H105" s="42">
        <v>0.37</v>
      </c>
      <c r="I105" s="42">
        <v>0.57999999999999996</v>
      </c>
      <c r="J105" s="42">
        <v>0.01</v>
      </c>
      <c r="K105" s="61">
        <v>0.04</v>
      </c>
    </row>
    <row r="106" spans="1:11" x14ac:dyDescent="0.3">
      <c r="A106" s="11" t="s">
        <v>411</v>
      </c>
      <c r="B106" s="11" t="s">
        <v>236</v>
      </c>
      <c r="C106" s="29">
        <v>57245</v>
      </c>
      <c r="D106" s="29">
        <v>21115</v>
      </c>
      <c r="E106" s="29">
        <v>33215</v>
      </c>
      <c r="F106" s="29">
        <v>365</v>
      </c>
      <c r="G106" s="29">
        <v>2550</v>
      </c>
      <c r="H106" s="42">
        <v>0.37</v>
      </c>
      <c r="I106" s="42">
        <v>0.57999999999999996</v>
      </c>
      <c r="J106" s="42">
        <v>0.01</v>
      </c>
      <c r="K106" s="61">
        <v>0.04</v>
      </c>
    </row>
    <row r="107" spans="1:11" x14ac:dyDescent="0.3">
      <c r="A107" s="11" t="s">
        <v>411</v>
      </c>
      <c r="B107" s="11" t="s">
        <v>237</v>
      </c>
      <c r="C107" s="29">
        <v>65995</v>
      </c>
      <c r="D107" s="29">
        <v>24985</v>
      </c>
      <c r="E107" s="29">
        <v>37720</v>
      </c>
      <c r="F107" s="29">
        <v>415</v>
      </c>
      <c r="G107" s="29">
        <v>2875</v>
      </c>
      <c r="H107" s="42">
        <v>0.38</v>
      </c>
      <c r="I107" s="42">
        <v>0.56999999999999995</v>
      </c>
      <c r="J107" s="42">
        <v>0.01</v>
      </c>
      <c r="K107" s="61">
        <v>0.04</v>
      </c>
    </row>
    <row r="108" spans="1:11" x14ac:dyDescent="0.3">
      <c r="A108" s="11" t="s">
        <v>411</v>
      </c>
      <c r="B108" s="11" t="s">
        <v>238</v>
      </c>
      <c r="C108" s="29">
        <v>74855</v>
      </c>
      <c r="D108" s="29">
        <v>28790</v>
      </c>
      <c r="E108" s="29">
        <v>42420</v>
      </c>
      <c r="F108" s="29">
        <v>440</v>
      </c>
      <c r="G108" s="29">
        <v>3210</v>
      </c>
      <c r="H108" s="42">
        <v>0.38</v>
      </c>
      <c r="I108" s="42">
        <v>0.56999999999999995</v>
      </c>
      <c r="J108" s="42">
        <v>0.01</v>
      </c>
      <c r="K108" s="61">
        <v>0.04</v>
      </c>
    </row>
    <row r="109" spans="1:11" x14ac:dyDescent="0.3">
      <c r="A109" s="11" t="s">
        <v>411</v>
      </c>
      <c r="B109" s="11" t="s">
        <v>239</v>
      </c>
      <c r="C109" s="29">
        <v>83115</v>
      </c>
      <c r="D109" s="29">
        <v>32530</v>
      </c>
      <c r="E109" s="29">
        <v>46640</v>
      </c>
      <c r="F109" s="29">
        <v>465</v>
      </c>
      <c r="G109" s="29">
        <v>3480</v>
      </c>
      <c r="H109" s="42">
        <v>0.39</v>
      </c>
      <c r="I109" s="42">
        <v>0.56000000000000005</v>
      </c>
      <c r="J109" s="42">
        <v>0.01</v>
      </c>
      <c r="K109" s="61">
        <v>0.04</v>
      </c>
    </row>
    <row r="110" spans="1:11" x14ac:dyDescent="0.3">
      <c r="A110" s="11" t="s">
        <v>411</v>
      </c>
      <c r="B110" s="11" t="s">
        <v>240</v>
      </c>
      <c r="C110" s="29">
        <v>94075</v>
      </c>
      <c r="D110" s="29">
        <v>37935</v>
      </c>
      <c r="E110" s="29">
        <v>51830</v>
      </c>
      <c r="F110" s="29">
        <v>470</v>
      </c>
      <c r="G110" s="29">
        <v>3835</v>
      </c>
      <c r="H110" s="42">
        <v>0.4</v>
      </c>
      <c r="I110" s="42">
        <v>0.55000000000000004</v>
      </c>
      <c r="J110" s="42">
        <v>0</v>
      </c>
      <c r="K110" s="61">
        <v>0.04</v>
      </c>
    </row>
    <row r="111" spans="1:11" x14ac:dyDescent="0.3">
      <c r="A111" s="11" t="s">
        <v>411</v>
      </c>
      <c r="B111" s="11" t="s">
        <v>241</v>
      </c>
      <c r="C111" s="29">
        <v>109565</v>
      </c>
      <c r="D111" s="29">
        <v>46035</v>
      </c>
      <c r="E111" s="29">
        <v>58815</v>
      </c>
      <c r="F111" s="29">
        <v>480</v>
      </c>
      <c r="G111" s="29">
        <v>4235</v>
      </c>
      <c r="H111" s="42">
        <v>0.42</v>
      </c>
      <c r="I111" s="42">
        <v>0.54</v>
      </c>
      <c r="J111" s="42">
        <v>0</v>
      </c>
      <c r="K111" s="61">
        <v>0.04</v>
      </c>
    </row>
    <row r="112" spans="1:11" x14ac:dyDescent="0.3">
      <c r="A112" s="11" t="s">
        <v>411</v>
      </c>
      <c r="B112" s="11" t="s">
        <v>242</v>
      </c>
      <c r="C112" s="29">
        <v>123655</v>
      </c>
      <c r="D112" s="29">
        <v>54090</v>
      </c>
      <c r="E112" s="29">
        <v>64590</v>
      </c>
      <c r="F112" s="29">
        <v>460</v>
      </c>
      <c r="G112" s="29">
        <v>4515</v>
      </c>
      <c r="H112" s="42">
        <v>0.44</v>
      </c>
      <c r="I112" s="42">
        <v>0.52</v>
      </c>
      <c r="J112" s="42">
        <v>0</v>
      </c>
      <c r="K112" s="61">
        <v>0.04</v>
      </c>
    </row>
    <row r="113" spans="1:11" x14ac:dyDescent="0.3">
      <c r="A113" s="11" t="s">
        <v>411</v>
      </c>
      <c r="B113" s="11" t="s">
        <v>243</v>
      </c>
      <c r="C113" s="29">
        <v>138635</v>
      </c>
      <c r="D113" s="29">
        <v>63655</v>
      </c>
      <c r="E113" s="29">
        <v>69840</v>
      </c>
      <c r="F113" s="29">
        <v>375</v>
      </c>
      <c r="G113" s="29">
        <v>4765</v>
      </c>
      <c r="H113" s="42">
        <v>0.46</v>
      </c>
      <c r="I113" s="42">
        <v>0.5</v>
      </c>
      <c r="J113" s="42">
        <v>0</v>
      </c>
      <c r="K113" s="61">
        <v>0.03</v>
      </c>
    </row>
    <row r="114" spans="1:11" x14ac:dyDescent="0.3">
      <c r="A114" s="11" t="s">
        <v>411</v>
      </c>
      <c r="B114" s="11" t="s">
        <v>244</v>
      </c>
      <c r="C114" s="29">
        <v>154420</v>
      </c>
      <c r="D114" s="29">
        <v>74155</v>
      </c>
      <c r="E114" s="29">
        <v>74880</v>
      </c>
      <c r="F114" s="29">
        <v>370</v>
      </c>
      <c r="G114" s="29">
        <v>5015</v>
      </c>
      <c r="H114" s="42">
        <v>0.48</v>
      </c>
      <c r="I114" s="42">
        <v>0.48</v>
      </c>
      <c r="J114" s="42">
        <v>0</v>
      </c>
      <c r="K114" s="61">
        <v>0.03</v>
      </c>
    </row>
    <row r="115" spans="1:11" x14ac:dyDescent="0.3">
      <c r="A115" s="11" t="s">
        <v>411</v>
      </c>
      <c r="B115" s="11" t="s">
        <v>245</v>
      </c>
      <c r="C115" s="29">
        <v>169920</v>
      </c>
      <c r="D115" s="29">
        <v>85070</v>
      </c>
      <c r="E115" s="29">
        <v>79290</v>
      </c>
      <c r="F115" s="29">
        <v>380</v>
      </c>
      <c r="G115" s="29">
        <v>5175</v>
      </c>
      <c r="H115" s="42">
        <v>0.5</v>
      </c>
      <c r="I115" s="42">
        <v>0.47</v>
      </c>
      <c r="J115" s="42">
        <v>0</v>
      </c>
      <c r="K115" s="61">
        <v>0.03</v>
      </c>
    </row>
    <row r="116" spans="1:11" x14ac:dyDescent="0.3">
      <c r="A116" s="11" t="s">
        <v>411</v>
      </c>
      <c r="B116" s="11" t="s">
        <v>246</v>
      </c>
      <c r="C116" s="29">
        <v>183750</v>
      </c>
      <c r="D116" s="29">
        <v>94130</v>
      </c>
      <c r="E116" s="29">
        <v>83830</v>
      </c>
      <c r="F116" s="29">
        <v>365</v>
      </c>
      <c r="G116" s="29">
        <v>5420</v>
      </c>
      <c r="H116" s="42">
        <v>0.51</v>
      </c>
      <c r="I116" s="42">
        <v>0.46</v>
      </c>
      <c r="J116" s="42">
        <v>0</v>
      </c>
      <c r="K116" s="61">
        <v>0.03</v>
      </c>
    </row>
    <row r="117" spans="1:11" x14ac:dyDescent="0.3">
      <c r="A117" s="11" t="s">
        <v>411</v>
      </c>
      <c r="B117" s="11" t="s">
        <v>247</v>
      </c>
      <c r="C117" s="29">
        <v>199815</v>
      </c>
      <c r="D117" s="29">
        <v>103845</v>
      </c>
      <c r="E117" s="29">
        <v>89910</v>
      </c>
      <c r="F117" s="29">
        <v>360</v>
      </c>
      <c r="G117" s="29">
        <v>5700</v>
      </c>
      <c r="H117" s="42">
        <v>0.52</v>
      </c>
      <c r="I117" s="42">
        <v>0.45</v>
      </c>
      <c r="J117" s="42">
        <v>0</v>
      </c>
      <c r="K117" s="61">
        <v>0.03</v>
      </c>
    </row>
    <row r="118" spans="1:11" x14ac:dyDescent="0.3">
      <c r="A118" s="11" t="s">
        <v>411</v>
      </c>
      <c r="B118" s="11" t="s">
        <v>248</v>
      </c>
      <c r="C118" s="29">
        <v>214705</v>
      </c>
      <c r="D118" s="29">
        <v>113830</v>
      </c>
      <c r="E118" s="29">
        <v>94615</v>
      </c>
      <c r="F118" s="29">
        <v>345</v>
      </c>
      <c r="G118" s="29">
        <v>5920</v>
      </c>
      <c r="H118" s="42">
        <v>0.53</v>
      </c>
      <c r="I118" s="42">
        <v>0.44</v>
      </c>
      <c r="J118" s="42">
        <v>0</v>
      </c>
      <c r="K118" s="61">
        <v>0.03</v>
      </c>
    </row>
    <row r="119" spans="1:11" x14ac:dyDescent="0.3">
      <c r="A119" s="11" t="s">
        <v>411</v>
      </c>
      <c r="B119" s="11" t="s">
        <v>249</v>
      </c>
      <c r="C119" s="29">
        <v>228890</v>
      </c>
      <c r="D119" s="29">
        <v>122525</v>
      </c>
      <c r="E119" s="29">
        <v>99835</v>
      </c>
      <c r="F119" s="29">
        <v>340</v>
      </c>
      <c r="G119" s="29">
        <v>6195</v>
      </c>
      <c r="H119" s="42">
        <v>0.54</v>
      </c>
      <c r="I119" s="42">
        <v>0.44</v>
      </c>
      <c r="J119" s="42">
        <v>0</v>
      </c>
      <c r="K119" s="61">
        <v>0.03</v>
      </c>
    </row>
    <row r="120" spans="1:11" x14ac:dyDescent="0.3">
      <c r="A120" s="11" t="s">
        <v>411</v>
      </c>
      <c r="B120" s="11" t="s">
        <v>250</v>
      </c>
      <c r="C120" s="29">
        <v>244665</v>
      </c>
      <c r="D120" s="29">
        <v>131915</v>
      </c>
      <c r="E120" s="29">
        <v>105910</v>
      </c>
      <c r="F120" s="29">
        <v>350</v>
      </c>
      <c r="G120" s="29">
        <v>6490</v>
      </c>
      <c r="H120" s="42">
        <v>0.54</v>
      </c>
      <c r="I120" s="42">
        <v>0.43</v>
      </c>
      <c r="J120" s="42">
        <v>0</v>
      </c>
      <c r="K120" s="61">
        <v>0.03</v>
      </c>
    </row>
    <row r="121" spans="1:11" x14ac:dyDescent="0.3">
      <c r="A121" s="11" t="s">
        <v>411</v>
      </c>
      <c r="B121" s="11" t="s">
        <v>251</v>
      </c>
      <c r="C121" s="29">
        <v>258820</v>
      </c>
      <c r="D121" s="29">
        <v>139870</v>
      </c>
      <c r="E121" s="29">
        <v>111750</v>
      </c>
      <c r="F121" s="29">
        <v>365</v>
      </c>
      <c r="G121" s="29">
        <v>6835</v>
      </c>
      <c r="H121" s="42">
        <v>0.54</v>
      </c>
      <c r="I121" s="42">
        <v>0.43</v>
      </c>
      <c r="J121" s="42">
        <v>0</v>
      </c>
      <c r="K121" s="61">
        <v>0.03</v>
      </c>
    </row>
    <row r="122" spans="1:11" x14ac:dyDescent="0.3">
      <c r="A122" s="11" t="s">
        <v>411</v>
      </c>
      <c r="B122" s="11" t="s">
        <v>252</v>
      </c>
      <c r="C122" s="29">
        <v>273540</v>
      </c>
      <c r="D122" s="29">
        <v>147555</v>
      </c>
      <c r="E122" s="29">
        <v>118390</v>
      </c>
      <c r="F122" s="29">
        <v>380</v>
      </c>
      <c r="G122" s="29">
        <v>7215</v>
      </c>
      <c r="H122" s="42">
        <v>0.54</v>
      </c>
      <c r="I122" s="42">
        <v>0.43</v>
      </c>
      <c r="J122" s="42">
        <v>0</v>
      </c>
      <c r="K122" s="61">
        <v>0.03</v>
      </c>
    </row>
    <row r="123" spans="1:11" x14ac:dyDescent="0.3">
      <c r="A123" s="11" t="s">
        <v>411</v>
      </c>
      <c r="B123" s="11" t="s">
        <v>253</v>
      </c>
      <c r="C123" s="29">
        <v>288690</v>
      </c>
      <c r="D123" s="29">
        <v>155400</v>
      </c>
      <c r="E123" s="29">
        <v>125255</v>
      </c>
      <c r="F123" s="29">
        <v>400</v>
      </c>
      <c r="G123" s="29">
        <v>7635</v>
      </c>
      <c r="H123" s="42">
        <v>0.54</v>
      </c>
      <c r="I123" s="42">
        <v>0.43</v>
      </c>
      <c r="J123" s="42">
        <v>0</v>
      </c>
      <c r="K123" s="61">
        <v>0.03</v>
      </c>
    </row>
    <row r="124" spans="1:11" x14ac:dyDescent="0.3">
      <c r="A124" s="11" t="s">
        <v>411</v>
      </c>
      <c r="B124" s="11" t="s">
        <v>254</v>
      </c>
      <c r="C124" s="29">
        <v>302090</v>
      </c>
      <c r="D124" s="29">
        <v>161630</v>
      </c>
      <c r="E124" s="29">
        <v>132085</v>
      </c>
      <c r="F124" s="29">
        <v>400</v>
      </c>
      <c r="G124" s="29">
        <v>7975</v>
      </c>
      <c r="H124" s="42">
        <v>0.54</v>
      </c>
      <c r="I124" s="42">
        <v>0.44</v>
      </c>
      <c r="J124" s="42">
        <v>0</v>
      </c>
      <c r="K124" s="61">
        <v>0.03</v>
      </c>
    </row>
    <row r="125" spans="1:11" x14ac:dyDescent="0.3">
      <c r="A125" s="11" t="s">
        <v>411</v>
      </c>
      <c r="B125" s="11" t="s">
        <v>255</v>
      </c>
      <c r="C125" s="29">
        <v>315360</v>
      </c>
      <c r="D125" s="29">
        <v>167385</v>
      </c>
      <c r="E125" s="29">
        <v>139180</v>
      </c>
      <c r="F125" s="29">
        <v>410</v>
      </c>
      <c r="G125" s="29">
        <v>8380</v>
      </c>
      <c r="H125" s="42">
        <v>0.53</v>
      </c>
      <c r="I125" s="42">
        <v>0.44</v>
      </c>
      <c r="J125" s="42">
        <v>0</v>
      </c>
      <c r="K125" s="61">
        <v>0.03</v>
      </c>
    </row>
    <row r="126" spans="1:11" x14ac:dyDescent="0.3">
      <c r="A126" s="11" t="s">
        <v>411</v>
      </c>
      <c r="B126" s="11" t="s">
        <v>256</v>
      </c>
      <c r="C126" s="29">
        <v>319175</v>
      </c>
      <c r="D126" s="29">
        <v>169260</v>
      </c>
      <c r="E126" s="29">
        <v>141005</v>
      </c>
      <c r="F126" s="29">
        <v>420</v>
      </c>
      <c r="G126" s="29">
        <v>8490</v>
      </c>
      <c r="H126" s="42">
        <v>0.53</v>
      </c>
      <c r="I126" s="42">
        <v>0.44</v>
      </c>
      <c r="J126" s="42">
        <v>0</v>
      </c>
      <c r="K126" s="61">
        <v>0.03</v>
      </c>
    </row>
    <row r="127" spans="1:11" x14ac:dyDescent="0.3">
      <c r="A127" s="11" t="s">
        <v>411</v>
      </c>
      <c r="B127" s="11" t="s">
        <v>257</v>
      </c>
      <c r="C127" s="29">
        <v>318390</v>
      </c>
      <c r="D127" s="29">
        <v>169195</v>
      </c>
      <c r="E127" s="29">
        <v>140395</v>
      </c>
      <c r="F127" s="29">
        <v>395</v>
      </c>
      <c r="G127" s="29">
        <v>8405</v>
      </c>
      <c r="H127" s="42">
        <v>0.53</v>
      </c>
      <c r="I127" s="42">
        <v>0.44</v>
      </c>
      <c r="J127" s="42">
        <v>0</v>
      </c>
      <c r="K127" s="61">
        <v>0.03</v>
      </c>
    </row>
    <row r="128" spans="1:11" x14ac:dyDescent="0.3">
      <c r="A128" s="11" t="s">
        <v>411</v>
      </c>
      <c r="B128" s="11" t="s">
        <v>258</v>
      </c>
      <c r="C128" s="29">
        <v>317645</v>
      </c>
      <c r="D128" s="29">
        <v>169035</v>
      </c>
      <c r="E128" s="29">
        <v>139885</v>
      </c>
      <c r="F128" s="29">
        <v>355</v>
      </c>
      <c r="G128" s="29">
        <v>8370</v>
      </c>
      <c r="H128" s="42">
        <v>0.53</v>
      </c>
      <c r="I128" s="42">
        <v>0.44</v>
      </c>
      <c r="J128" s="42">
        <v>0</v>
      </c>
      <c r="K128" s="61">
        <v>0.03</v>
      </c>
    </row>
    <row r="129" spans="1:11" x14ac:dyDescent="0.3">
      <c r="A129" s="11" t="s">
        <v>411</v>
      </c>
      <c r="B129" s="11" t="s">
        <v>259</v>
      </c>
      <c r="C129" s="29">
        <v>316680</v>
      </c>
      <c r="D129" s="29">
        <v>168740</v>
      </c>
      <c r="E129" s="29">
        <v>139245</v>
      </c>
      <c r="F129" s="29">
        <v>330</v>
      </c>
      <c r="G129" s="29">
        <v>8365</v>
      </c>
      <c r="H129" s="42">
        <v>0.53</v>
      </c>
      <c r="I129" s="42">
        <v>0.44</v>
      </c>
      <c r="J129" s="42">
        <v>0</v>
      </c>
      <c r="K129" s="61">
        <v>0.03</v>
      </c>
    </row>
    <row r="130" spans="1:11" x14ac:dyDescent="0.3">
      <c r="A130" t="s">
        <v>38</v>
      </c>
      <c r="B130" t="s">
        <v>39</v>
      </c>
    </row>
    <row r="131" spans="1:11" x14ac:dyDescent="0.3">
      <c r="A131" t="s">
        <v>137</v>
      </c>
      <c r="B131" t="s">
        <v>138</v>
      </c>
    </row>
    <row r="132" spans="1:11" x14ac:dyDescent="0.3">
      <c r="A132" t="s">
        <v>159</v>
      </c>
      <c r="B132" t="s">
        <v>160</v>
      </c>
    </row>
    <row r="133" spans="1:11" x14ac:dyDescent="0.3">
      <c r="A133" t="s">
        <v>161</v>
      </c>
      <c r="B133" t="s">
        <v>162</v>
      </c>
    </row>
    <row r="134" spans="1:11" x14ac:dyDescent="0.3">
      <c r="A134" t="s">
        <v>163</v>
      </c>
      <c r="B134" t="s">
        <v>164</v>
      </c>
    </row>
  </sheetData>
  <conditionalFormatting sqref="H6:K129">
    <cfRule type="dataBar" priority="1">
      <dataBar>
        <cfvo type="num" val="0"/>
        <cfvo type="num" val="1"/>
        <color theme="7" tint="0.39997558519241921"/>
      </dataBar>
      <extLst>
        <ext xmlns:x14="http://schemas.microsoft.com/office/spreadsheetml/2009/9/main" uri="{B025F937-C7B1-47D3-B67F-A62EFF666E3E}">
          <x14:id>{642F1EA1-2185-4419-B162-898468359931}</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642F1EA1-2185-4419-B162-898468359931}">
            <x14:dataBar minLength="0" maxLength="100" gradient="0">
              <x14:cfvo type="num">
                <xm:f>0</xm:f>
              </x14:cfvo>
              <x14:cfvo type="num">
                <xm:f>1</xm:f>
              </x14:cfvo>
              <x14:negativeFillColor rgb="FFFF0000"/>
              <x14:axisColor rgb="FF000000"/>
            </x14:dataBar>
          </x14:cfRule>
          <xm:sqref>H6:K129</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134"/>
  <sheetViews>
    <sheetView showGridLines="0" workbookViewId="0"/>
  </sheetViews>
  <sheetFormatPr defaultColWidth="10.69921875" defaultRowHeight="15.6" x14ac:dyDescent="0.3"/>
  <cols>
    <col min="1" max="9" width="20.69921875" customWidth="1"/>
  </cols>
  <sheetData>
    <row r="1" spans="1:9" ht="19.8" x14ac:dyDescent="0.4">
      <c r="A1" s="2" t="s">
        <v>452</v>
      </c>
    </row>
    <row r="2" spans="1:9" x14ac:dyDescent="0.3">
      <c r="A2" t="s">
        <v>202</v>
      </c>
    </row>
    <row r="3" spans="1:9" x14ac:dyDescent="0.3">
      <c r="A3" t="s">
        <v>203</v>
      </c>
    </row>
    <row r="4" spans="1:9" x14ac:dyDescent="0.3">
      <c r="A4" t="s">
        <v>433</v>
      </c>
    </row>
    <row r="5" spans="1:9" x14ac:dyDescent="0.3">
      <c r="A5" t="s">
        <v>205</v>
      </c>
    </row>
    <row r="6" spans="1:9" s="91" customFormat="1" ht="31.2" x14ac:dyDescent="0.3">
      <c r="A6" s="90" t="s">
        <v>398</v>
      </c>
      <c r="B6" s="89" t="s">
        <v>206</v>
      </c>
      <c r="C6" s="89" t="s">
        <v>434</v>
      </c>
      <c r="D6" s="90" t="s">
        <v>453</v>
      </c>
      <c r="E6" s="89" t="s">
        <v>454</v>
      </c>
      <c r="F6" s="89" t="s">
        <v>447</v>
      </c>
      <c r="G6" s="89" t="s">
        <v>455</v>
      </c>
      <c r="H6" s="89" t="s">
        <v>456</v>
      </c>
      <c r="I6" s="97" t="s">
        <v>451</v>
      </c>
    </row>
    <row r="7" spans="1:9" x14ac:dyDescent="0.3">
      <c r="A7" s="11" t="s">
        <v>409</v>
      </c>
      <c r="B7" s="39" t="s">
        <v>219</v>
      </c>
      <c r="C7" s="15">
        <v>5</v>
      </c>
      <c r="D7" s="15">
        <v>5</v>
      </c>
      <c r="E7" s="15" t="s">
        <v>265</v>
      </c>
      <c r="F7" s="15">
        <v>0</v>
      </c>
      <c r="G7" s="17" t="s">
        <v>265</v>
      </c>
      <c r="H7" s="17" t="s">
        <v>265</v>
      </c>
      <c r="I7" s="17">
        <v>0</v>
      </c>
    </row>
    <row r="8" spans="1:9" x14ac:dyDescent="0.3">
      <c r="A8" s="11" t="s">
        <v>409</v>
      </c>
      <c r="B8" s="39" t="s">
        <v>220</v>
      </c>
      <c r="C8" s="15">
        <v>25</v>
      </c>
      <c r="D8" s="15">
        <v>20</v>
      </c>
      <c r="E8" s="15">
        <v>5</v>
      </c>
      <c r="F8" s="15">
        <v>0</v>
      </c>
      <c r="G8" s="17">
        <v>0.88</v>
      </c>
      <c r="H8" s="17">
        <v>0.13</v>
      </c>
      <c r="I8" s="17">
        <v>0</v>
      </c>
    </row>
    <row r="9" spans="1:9" x14ac:dyDescent="0.3">
      <c r="A9" s="11" t="s">
        <v>409</v>
      </c>
      <c r="B9" s="39" t="s">
        <v>221</v>
      </c>
      <c r="C9" s="15">
        <v>85</v>
      </c>
      <c r="D9" s="15">
        <v>55</v>
      </c>
      <c r="E9" s="15">
        <v>20</v>
      </c>
      <c r="F9" s="15">
        <v>10</v>
      </c>
      <c r="G9" s="17">
        <v>0.66</v>
      </c>
      <c r="H9" s="17">
        <v>0.22</v>
      </c>
      <c r="I9" s="17">
        <v>0.12</v>
      </c>
    </row>
    <row r="10" spans="1:9" x14ac:dyDescent="0.3">
      <c r="A10" s="11" t="s">
        <v>409</v>
      </c>
      <c r="B10" s="39" t="s">
        <v>222</v>
      </c>
      <c r="C10" s="15">
        <v>230</v>
      </c>
      <c r="D10" s="15">
        <v>130</v>
      </c>
      <c r="E10" s="15">
        <v>60</v>
      </c>
      <c r="F10" s="15">
        <v>40</v>
      </c>
      <c r="G10" s="17">
        <v>0.56000000000000005</v>
      </c>
      <c r="H10" s="17">
        <v>0.27</v>
      </c>
      <c r="I10" s="17">
        <v>0.17</v>
      </c>
    </row>
    <row r="11" spans="1:9" x14ac:dyDescent="0.3">
      <c r="A11" s="11" t="s">
        <v>409</v>
      </c>
      <c r="B11" s="39" t="s">
        <v>223</v>
      </c>
      <c r="C11" s="15">
        <v>515</v>
      </c>
      <c r="D11" s="15">
        <v>270</v>
      </c>
      <c r="E11" s="15">
        <v>135</v>
      </c>
      <c r="F11" s="15">
        <v>110</v>
      </c>
      <c r="G11" s="17">
        <v>0.52</v>
      </c>
      <c r="H11" s="17">
        <v>0.27</v>
      </c>
      <c r="I11" s="17">
        <v>0.21</v>
      </c>
    </row>
    <row r="12" spans="1:9" x14ac:dyDescent="0.3">
      <c r="A12" s="11" t="s">
        <v>409</v>
      </c>
      <c r="B12" s="39" t="s">
        <v>224</v>
      </c>
      <c r="C12" s="15">
        <v>1195</v>
      </c>
      <c r="D12" s="15">
        <v>625</v>
      </c>
      <c r="E12" s="15">
        <v>320</v>
      </c>
      <c r="F12" s="15">
        <v>250</v>
      </c>
      <c r="G12" s="17">
        <v>0.52</v>
      </c>
      <c r="H12" s="17">
        <v>0.27</v>
      </c>
      <c r="I12" s="17">
        <v>0.21</v>
      </c>
    </row>
    <row r="13" spans="1:9" x14ac:dyDescent="0.3">
      <c r="A13" s="11" t="s">
        <v>409</v>
      </c>
      <c r="B13" s="39" t="s">
        <v>225</v>
      </c>
      <c r="C13" s="15">
        <v>2355</v>
      </c>
      <c r="D13" s="15">
        <v>1335</v>
      </c>
      <c r="E13" s="15">
        <v>565</v>
      </c>
      <c r="F13" s="15">
        <v>460</v>
      </c>
      <c r="G13" s="17">
        <v>0.56999999999999995</v>
      </c>
      <c r="H13" s="17">
        <v>0.24</v>
      </c>
      <c r="I13" s="17">
        <v>0.19</v>
      </c>
    </row>
    <row r="14" spans="1:9" x14ac:dyDescent="0.3">
      <c r="A14" s="11" t="s">
        <v>409</v>
      </c>
      <c r="B14" s="39" t="s">
        <v>226</v>
      </c>
      <c r="C14" s="15">
        <v>3915</v>
      </c>
      <c r="D14" s="15">
        <v>2080</v>
      </c>
      <c r="E14" s="15">
        <v>1005</v>
      </c>
      <c r="F14" s="15">
        <v>830</v>
      </c>
      <c r="G14" s="17">
        <v>0.53</v>
      </c>
      <c r="H14" s="17">
        <v>0.26</v>
      </c>
      <c r="I14" s="17">
        <v>0.21</v>
      </c>
    </row>
    <row r="15" spans="1:9" x14ac:dyDescent="0.3">
      <c r="A15" s="11" t="s">
        <v>409</v>
      </c>
      <c r="B15" s="39" t="s">
        <v>227</v>
      </c>
      <c r="C15" s="15">
        <v>6805</v>
      </c>
      <c r="D15" s="15">
        <v>3470</v>
      </c>
      <c r="E15" s="15">
        <v>1825</v>
      </c>
      <c r="F15" s="15">
        <v>1515</v>
      </c>
      <c r="G15" s="17">
        <v>0.51</v>
      </c>
      <c r="H15" s="17">
        <v>0.27</v>
      </c>
      <c r="I15" s="17">
        <v>0.22</v>
      </c>
    </row>
    <row r="16" spans="1:9" x14ac:dyDescent="0.3">
      <c r="A16" s="11" t="s">
        <v>409</v>
      </c>
      <c r="B16" s="39" t="s">
        <v>228</v>
      </c>
      <c r="C16" s="15">
        <v>14115</v>
      </c>
      <c r="D16" s="15">
        <v>6100</v>
      </c>
      <c r="E16" s="15">
        <v>4175</v>
      </c>
      <c r="F16" s="15">
        <v>3840</v>
      </c>
      <c r="G16" s="17">
        <v>0.43</v>
      </c>
      <c r="H16" s="17">
        <v>0.3</v>
      </c>
      <c r="I16" s="17">
        <v>0.27</v>
      </c>
    </row>
    <row r="17" spans="1:9" x14ac:dyDescent="0.3">
      <c r="A17" s="11" t="s">
        <v>409</v>
      </c>
      <c r="B17" s="39" t="s">
        <v>229</v>
      </c>
      <c r="C17" s="15">
        <v>23680</v>
      </c>
      <c r="D17" s="15">
        <v>9300</v>
      </c>
      <c r="E17" s="15">
        <v>7270</v>
      </c>
      <c r="F17" s="15">
        <v>7110</v>
      </c>
      <c r="G17" s="17">
        <v>0.39</v>
      </c>
      <c r="H17" s="17">
        <v>0.31</v>
      </c>
      <c r="I17" s="17">
        <v>0.3</v>
      </c>
    </row>
    <row r="18" spans="1:9" x14ac:dyDescent="0.3">
      <c r="A18" s="11" t="s">
        <v>409</v>
      </c>
      <c r="B18" s="39" t="s">
        <v>230</v>
      </c>
      <c r="C18" s="15">
        <v>33325</v>
      </c>
      <c r="D18" s="15">
        <v>12395</v>
      </c>
      <c r="E18" s="15">
        <v>10500</v>
      </c>
      <c r="F18" s="15">
        <v>10425</v>
      </c>
      <c r="G18" s="17">
        <v>0.37</v>
      </c>
      <c r="H18" s="17">
        <v>0.32</v>
      </c>
      <c r="I18" s="17">
        <v>0.31</v>
      </c>
    </row>
    <row r="19" spans="1:9" x14ac:dyDescent="0.3">
      <c r="A19" s="11" t="s">
        <v>409</v>
      </c>
      <c r="B19" s="39" t="s">
        <v>231</v>
      </c>
      <c r="C19" s="15">
        <v>45840</v>
      </c>
      <c r="D19" s="15">
        <v>16505</v>
      </c>
      <c r="E19" s="15">
        <v>14555</v>
      </c>
      <c r="F19" s="15">
        <v>14780</v>
      </c>
      <c r="G19" s="17">
        <v>0.36</v>
      </c>
      <c r="H19" s="17">
        <v>0.32</v>
      </c>
      <c r="I19" s="17">
        <v>0.32</v>
      </c>
    </row>
    <row r="20" spans="1:9" x14ac:dyDescent="0.3">
      <c r="A20" s="11" t="s">
        <v>409</v>
      </c>
      <c r="B20" s="39" t="s">
        <v>232</v>
      </c>
      <c r="C20" s="15">
        <v>55595</v>
      </c>
      <c r="D20" s="15">
        <v>19535</v>
      </c>
      <c r="E20" s="15">
        <v>17850</v>
      </c>
      <c r="F20" s="15">
        <v>18210</v>
      </c>
      <c r="G20" s="17">
        <v>0.35</v>
      </c>
      <c r="H20" s="17">
        <v>0.32</v>
      </c>
      <c r="I20" s="17">
        <v>0.33</v>
      </c>
    </row>
    <row r="21" spans="1:9" x14ac:dyDescent="0.3">
      <c r="A21" s="11" t="s">
        <v>409</v>
      </c>
      <c r="B21" s="39" t="s">
        <v>233</v>
      </c>
      <c r="C21" s="15">
        <v>68040</v>
      </c>
      <c r="D21" s="15">
        <v>23375</v>
      </c>
      <c r="E21" s="15">
        <v>22135</v>
      </c>
      <c r="F21" s="15">
        <v>22530</v>
      </c>
      <c r="G21" s="17">
        <v>0.34</v>
      </c>
      <c r="H21" s="17">
        <v>0.33</v>
      </c>
      <c r="I21" s="17">
        <v>0.33</v>
      </c>
    </row>
    <row r="22" spans="1:9" x14ac:dyDescent="0.3">
      <c r="A22" s="11" t="s">
        <v>409</v>
      </c>
      <c r="B22" s="39" t="s">
        <v>234</v>
      </c>
      <c r="C22" s="15">
        <v>81435</v>
      </c>
      <c r="D22" s="15">
        <v>27420</v>
      </c>
      <c r="E22" s="15">
        <v>26780</v>
      </c>
      <c r="F22" s="15">
        <v>27235</v>
      </c>
      <c r="G22" s="17">
        <v>0.34</v>
      </c>
      <c r="H22" s="17">
        <v>0.33</v>
      </c>
      <c r="I22" s="17">
        <v>0.33</v>
      </c>
    </row>
    <row r="23" spans="1:9" x14ac:dyDescent="0.3">
      <c r="A23" s="11" t="s">
        <v>409</v>
      </c>
      <c r="B23" s="39" t="s">
        <v>235</v>
      </c>
      <c r="C23" s="15">
        <v>93965</v>
      </c>
      <c r="D23" s="15">
        <v>31190</v>
      </c>
      <c r="E23" s="15">
        <v>30915</v>
      </c>
      <c r="F23" s="15">
        <v>31860</v>
      </c>
      <c r="G23" s="17">
        <v>0.33</v>
      </c>
      <c r="H23" s="17">
        <v>0.33</v>
      </c>
      <c r="I23" s="17">
        <v>0.34</v>
      </c>
    </row>
    <row r="24" spans="1:9" x14ac:dyDescent="0.3">
      <c r="A24" s="11" t="s">
        <v>409</v>
      </c>
      <c r="B24" s="39" t="s">
        <v>236</v>
      </c>
      <c r="C24" s="15">
        <v>107220</v>
      </c>
      <c r="D24" s="15">
        <v>35205</v>
      </c>
      <c r="E24" s="15">
        <v>35265</v>
      </c>
      <c r="F24" s="15">
        <v>36755</v>
      </c>
      <c r="G24" s="17">
        <v>0.33</v>
      </c>
      <c r="H24" s="17">
        <v>0.33</v>
      </c>
      <c r="I24" s="17">
        <v>0.34</v>
      </c>
    </row>
    <row r="25" spans="1:9" x14ac:dyDescent="0.3">
      <c r="A25" s="11" t="s">
        <v>409</v>
      </c>
      <c r="B25" s="39" t="s">
        <v>237</v>
      </c>
      <c r="C25" s="15">
        <v>122255</v>
      </c>
      <c r="D25" s="15">
        <v>40395</v>
      </c>
      <c r="E25" s="15">
        <v>40150</v>
      </c>
      <c r="F25" s="15">
        <v>41710</v>
      </c>
      <c r="G25" s="17">
        <v>0.33</v>
      </c>
      <c r="H25" s="17">
        <v>0.33</v>
      </c>
      <c r="I25" s="17">
        <v>0.34</v>
      </c>
    </row>
    <row r="26" spans="1:9" x14ac:dyDescent="0.3">
      <c r="A26" s="11" t="s">
        <v>409</v>
      </c>
      <c r="B26" s="39" t="s">
        <v>238</v>
      </c>
      <c r="C26" s="15">
        <v>137650</v>
      </c>
      <c r="D26" s="15">
        <v>45555</v>
      </c>
      <c r="E26" s="15">
        <v>45150</v>
      </c>
      <c r="F26" s="15">
        <v>46945</v>
      </c>
      <c r="G26" s="17">
        <v>0.33</v>
      </c>
      <c r="H26" s="17">
        <v>0.33</v>
      </c>
      <c r="I26" s="17">
        <v>0.34</v>
      </c>
    </row>
    <row r="27" spans="1:9" x14ac:dyDescent="0.3">
      <c r="A27" s="11" t="s">
        <v>409</v>
      </c>
      <c r="B27" s="39" t="s">
        <v>239</v>
      </c>
      <c r="C27" s="15">
        <v>153975</v>
      </c>
      <c r="D27" s="15">
        <v>50915</v>
      </c>
      <c r="E27" s="15">
        <v>50435</v>
      </c>
      <c r="F27" s="15">
        <v>52625</v>
      </c>
      <c r="G27" s="17">
        <v>0.33</v>
      </c>
      <c r="H27" s="17">
        <v>0.33</v>
      </c>
      <c r="I27" s="17">
        <v>0.34</v>
      </c>
    </row>
    <row r="28" spans="1:9" x14ac:dyDescent="0.3">
      <c r="A28" s="11" t="s">
        <v>409</v>
      </c>
      <c r="B28" s="39" t="s">
        <v>240</v>
      </c>
      <c r="C28" s="15">
        <v>170610</v>
      </c>
      <c r="D28" s="15">
        <v>57350</v>
      </c>
      <c r="E28" s="15">
        <v>55750</v>
      </c>
      <c r="F28" s="15">
        <v>57510</v>
      </c>
      <c r="G28" s="17">
        <v>0.34</v>
      </c>
      <c r="H28" s="17">
        <v>0.33</v>
      </c>
      <c r="I28" s="17">
        <v>0.34</v>
      </c>
    </row>
    <row r="29" spans="1:9" x14ac:dyDescent="0.3">
      <c r="A29" s="11" t="s">
        <v>409</v>
      </c>
      <c r="B29" s="39" t="s">
        <v>241</v>
      </c>
      <c r="C29" s="15">
        <v>192860</v>
      </c>
      <c r="D29" s="15">
        <v>66875</v>
      </c>
      <c r="E29" s="15">
        <v>62505</v>
      </c>
      <c r="F29" s="15">
        <v>63485</v>
      </c>
      <c r="G29" s="17">
        <v>0.35</v>
      </c>
      <c r="H29" s="17">
        <v>0.32</v>
      </c>
      <c r="I29" s="17">
        <v>0.33</v>
      </c>
    </row>
    <row r="30" spans="1:9" x14ac:dyDescent="0.3">
      <c r="A30" s="11" t="s">
        <v>409</v>
      </c>
      <c r="B30" s="39" t="s">
        <v>242</v>
      </c>
      <c r="C30" s="15">
        <v>213710</v>
      </c>
      <c r="D30" s="15">
        <v>76130</v>
      </c>
      <c r="E30" s="15">
        <v>68645</v>
      </c>
      <c r="F30" s="15">
        <v>68940</v>
      </c>
      <c r="G30" s="17">
        <v>0.36</v>
      </c>
      <c r="H30" s="17">
        <v>0.32</v>
      </c>
      <c r="I30" s="17">
        <v>0.32</v>
      </c>
    </row>
    <row r="31" spans="1:9" x14ac:dyDescent="0.3">
      <c r="A31" s="11" t="s">
        <v>409</v>
      </c>
      <c r="B31" s="39" t="s">
        <v>243</v>
      </c>
      <c r="C31" s="15">
        <v>234070</v>
      </c>
      <c r="D31" s="15">
        <v>86265</v>
      </c>
      <c r="E31" s="15">
        <v>73855</v>
      </c>
      <c r="F31" s="15">
        <v>73950</v>
      </c>
      <c r="G31" s="17">
        <v>0.37</v>
      </c>
      <c r="H31" s="17">
        <v>0.32</v>
      </c>
      <c r="I31" s="17">
        <v>0.32</v>
      </c>
    </row>
    <row r="32" spans="1:9" x14ac:dyDescent="0.3">
      <c r="A32" s="11" t="s">
        <v>409</v>
      </c>
      <c r="B32" s="39" t="s">
        <v>244</v>
      </c>
      <c r="C32" s="15">
        <v>254830</v>
      </c>
      <c r="D32" s="15">
        <v>97240</v>
      </c>
      <c r="E32" s="15">
        <v>79050</v>
      </c>
      <c r="F32" s="15">
        <v>78540</v>
      </c>
      <c r="G32" s="17">
        <v>0.38</v>
      </c>
      <c r="H32" s="17">
        <v>0.31</v>
      </c>
      <c r="I32" s="17">
        <v>0.31</v>
      </c>
    </row>
    <row r="33" spans="1:9" x14ac:dyDescent="0.3">
      <c r="A33" s="11" t="s">
        <v>409</v>
      </c>
      <c r="B33" s="39" t="s">
        <v>245</v>
      </c>
      <c r="C33" s="15">
        <v>275285</v>
      </c>
      <c r="D33" s="15">
        <v>108540</v>
      </c>
      <c r="E33" s="15">
        <v>83935</v>
      </c>
      <c r="F33" s="15">
        <v>82810</v>
      </c>
      <c r="G33" s="17">
        <v>0.39</v>
      </c>
      <c r="H33" s="17">
        <v>0.3</v>
      </c>
      <c r="I33" s="17">
        <v>0.3</v>
      </c>
    </row>
    <row r="34" spans="1:9" x14ac:dyDescent="0.3">
      <c r="A34" s="11" t="s">
        <v>409</v>
      </c>
      <c r="B34" s="39" t="s">
        <v>246</v>
      </c>
      <c r="C34" s="15">
        <v>293910</v>
      </c>
      <c r="D34" s="15">
        <v>118010</v>
      </c>
      <c r="E34" s="15">
        <v>88915</v>
      </c>
      <c r="F34" s="15">
        <v>86985</v>
      </c>
      <c r="G34" s="17">
        <v>0.4</v>
      </c>
      <c r="H34" s="17">
        <v>0.3</v>
      </c>
      <c r="I34" s="17">
        <v>0.3</v>
      </c>
    </row>
    <row r="35" spans="1:9" x14ac:dyDescent="0.3">
      <c r="A35" s="11" t="s">
        <v>409</v>
      </c>
      <c r="B35" s="39" t="s">
        <v>247</v>
      </c>
      <c r="C35" s="15">
        <v>315005</v>
      </c>
      <c r="D35" s="15">
        <v>127875</v>
      </c>
      <c r="E35" s="15">
        <v>95255</v>
      </c>
      <c r="F35" s="15">
        <v>91875</v>
      </c>
      <c r="G35" s="17">
        <v>0.41</v>
      </c>
      <c r="H35" s="17">
        <v>0.3</v>
      </c>
      <c r="I35" s="17">
        <v>0.28999999999999998</v>
      </c>
    </row>
    <row r="36" spans="1:9" x14ac:dyDescent="0.3">
      <c r="A36" s="11" t="s">
        <v>409</v>
      </c>
      <c r="B36" s="39" t="s">
        <v>248</v>
      </c>
      <c r="C36" s="15">
        <v>334995</v>
      </c>
      <c r="D36" s="15">
        <v>137745</v>
      </c>
      <c r="E36" s="15">
        <v>100715</v>
      </c>
      <c r="F36" s="15">
        <v>96540</v>
      </c>
      <c r="G36" s="17">
        <v>0.41</v>
      </c>
      <c r="H36" s="17">
        <v>0.3</v>
      </c>
      <c r="I36" s="17">
        <v>0.28999999999999998</v>
      </c>
    </row>
    <row r="37" spans="1:9" x14ac:dyDescent="0.3">
      <c r="A37" s="11" t="s">
        <v>409</v>
      </c>
      <c r="B37" s="39" t="s">
        <v>249</v>
      </c>
      <c r="C37" s="15">
        <v>354065</v>
      </c>
      <c r="D37" s="15">
        <v>146580</v>
      </c>
      <c r="E37" s="15">
        <v>106255</v>
      </c>
      <c r="F37" s="15">
        <v>101230</v>
      </c>
      <c r="G37" s="17">
        <v>0.41</v>
      </c>
      <c r="H37" s="17">
        <v>0.3</v>
      </c>
      <c r="I37" s="17">
        <v>0.28999999999999998</v>
      </c>
    </row>
    <row r="38" spans="1:9" x14ac:dyDescent="0.3">
      <c r="A38" s="11" t="s">
        <v>409</v>
      </c>
      <c r="B38" s="39" t="s">
        <v>250</v>
      </c>
      <c r="C38" s="15">
        <v>375235</v>
      </c>
      <c r="D38" s="15">
        <v>156170</v>
      </c>
      <c r="E38" s="15">
        <v>112430</v>
      </c>
      <c r="F38" s="15">
        <v>106630</v>
      </c>
      <c r="G38" s="17">
        <v>0.42</v>
      </c>
      <c r="H38" s="17">
        <v>0.3</v>
      </c>
      <c r="I38" s="17">
        <v>0.28000000000000003</v>
      </c>
    </row>
    <row r="39" spans="1:9" x14ac:dyDescent="0.3">
      <c r="A39" s="11" t="s">
        <v>409</v>
      </c>
      <c r="B39" s="39" t="s">
        <v>251</v>
      </c>
      <c r="C39" s="15">
        <v>394850</v>
      </c>
      <c r="D39" s="15">
        <v>164365</v>
      </c>
      <c r="E39" s="15">
        <v>118385</v>
      </c>
      <c r="F39" s="15">
        <v>112100</v>
      </c>
      <c r="G39" s="17">
        <v>0.42</v>
      </c>
      <c r="H39" s="17">
        <v>0.3</v>
      </c>
      <c r="I39" s="17">
        <v>0.28000000000000003</v>
      </c>
    </row>
    <row r="40" spans="1:9" x14ac:dyDescent="0.3">
      <c r="A40" s="11" t="s">
        <v>409</v>
      </c>
      <c r="B40" s="39" t="s">
        <v>252</v>
      </c>
      <c r="C40" s="15">
        <v>414285</v>
      </c>
      <c r="D40" s="15">
        <v>172005</v>
      </c>
      <c r="E40" s="15">
        <v>124635</v>
      </c>
      <c r="F40" s="15">
        <v>117650</v>
      </c>
      <c r="G40" s="17">
        <v>0.42</v>
      </c>
      <c r="H40" s="17">
        <v>0.3</v>
      </c>
      <c r="I40" s="17">
        <v>0.28000000000000003</v>
      </c>
    </row>
    <row r="41" spans="1:9" x14ac:dyDescent="0.3">
      <c r="A41" s="11" t="s">
        <v>409</v>
      </c>
      <c r="B41" s="39" t="s">
        <v>253</v>
      </c>
      <c r="C41" s="15">
        <v>433925</v>
      </c>
      <c r="D41" s="15">
        <v>179375</v>
      </c>
      <c r="E41" s="15">
        <v>131230</v>
      </c>
      <c r="F41" s="15">
        <v>123320</v>
      </c>
      <c r="G41" s="17">
        <v>0.41</v>
      </c>
      <c r="H41" s="17">
        <v>0.3</v>
      </c>
      <c r="I41" s="17">
        <v>0.28000000000000003</v>
      </c>
    </row>
    <row r="42" spans="1:9" x14ac:dyDescent="0.3">
      <c r="A42" s="11" t="s">
        <v>409</v>
      </c>
      <c r="B42" s="39" t="s">
        <v>254</v>
      </c>
      <c r="C42" s="15">
        <v>451850</v>
      </c>
      <c r="D42" s="15">
        <v>185575</v>
      </c>
      <c r="E42" s="15">
        <v>137035</v>
      </c>
      <c r="F42" s="15">
        <v>129240</v>
      </c>
      <c r="G42" s="17">
        <v>0.41</v>
      </c>
      <c r="H42" s="17">
        <v>0.3</v>
      </c>
      <c r="I42" s="17">
        <v>0.28999999999999998</v>
      </c>
    </row>
    <row r="43" spans="1:9" x14ac:dyDescent="0.3">
      <c r="A43" s="11" t="s">
        <v>409</v>
      </c>
      <c r="B43" s="39" t="s">
        <v>255</v>
      </c>
      <c r="C43" s="15">
        <v>469520</v>
      </c>
      <c r="D43" s="15">
        <v>191215</v>
      </c>
      <c r="E43" s="15">
        <v>142810</v>
      </c>
      <c r="F43" s="15">
        <v>135500</v>
      </c>
      <c r="G43" s="17">
        <v>0.41</v>
      </c>
      <c r="H43" s="17">
        <v>0.3</v>
      </c>
      <c r="I43" s="17">
        <v>0.28999999999999998</v>
      </c>
    </row>
    <row r="44" spans="1:9" x14ac:dyDescent="0.3">
      <c r="A44" s="11" t="s">
        <v>409</v>
      </c>
      <c r="B44" s="39" t="s">
        <v>256</v>
      </c>
      <c r="C44" s="15">
        <v>477040</v>
      </c>
      <c r="D44" s="15">
        <v>193420</v>
      </c>
      <c r="E44" s="15">
        <v>145235</v>
      </c>
      <c r="F44" s="15">
        <v>138385</v>
      </c>
      <c r="G44" s="17">
        <v>0.41</v>
      </c>
      <c r="H44" s="17">
        <v>0.3</v>
      </c>
      <c r="I44" s="17">
        <v>0.28999999999999998</v>
      </c>
    </row>
    <row r="45" spans="1:9" x14ac:dyDescent="0.3">
      <c r="A45" s="11" t="s">
        <v>409</v>
      </c>
      <c r="B45" s="39" t="s">
        <v>257</v>
      </c>
      <c r="C45" s="15">
        <v>479730</v>
      </c>
      <c r="D45" s="15">
        <v>193980</v>
      </c>
      <c r="E45" s="15">
        <v>146095</v>
      </c>
      <c r="F45" s="15">
        <v>139655</v>
      </c>
      <c r="G45" s="17">
        <v>0.4</v>
      </c>
      <c r="H45" s="17">
        <v>0.3</v>
      </c>
      <c r="I45" s="17">
        <v>0.28999999999999998</v>
      </c>
    </row>
    <row r="46" spans="1:9" x14ac:dyDescent="0.3">
      <c r="A46" s="11" t="s">
        <v>409</v>
      </c>
      <c r="B46" s="39" t="s">
        <v>258</v>
      </c>
      <c r="C46" s="15">
        <v>482055</v>
      </c>
      <c r="D46" s="15">
        <v>194380</v>
      </c>
      <c r="E46" s="15">
        <v>146830</v>
      </c>
      <c r="F46" s="15">
        <v>140850</v>
      </c>
      <c r="G46" s="17">
        <v>0.4</v>
      </c>
      <c r="H46" s="17">
        <v>0.3</v>
      </c>
      <c r="I46" s="17">
        <v>0.28999999999999998</v>
      </c>
    </row>
    <row r="47" spans="1:9" x14ac:dyDescent="0.3">
      <c r="A47" s="11" t="s">
        <v>409</v>
      </c>
      <c r="B47" s="39" t="s">
        <v>259</v>
      </c>
      <c r="C47" s="15">
        <v>484055</v>
      </c>
      <c r="D47" s="15">
        <v>194635</v>
      </c>
      <c r="E47" s="15">
        <v>147375</v>
      </c>
      <c r="F47" s="15">
        <v>142045</v>
      </c>
      <c r="G47" s="17">
        <v>0.4</v>
      </c>
      <c r="H47" s="17">
        <v>0.3</v>
      </c>
      <c r="I47" s="17">
        <v>0.28999999999999998</v>
      </c>
    </row>
    <row r="48" spans="1:9" x14ac:dyDescent="0.3">
      <c r="A48" s="54" t="s">
        <v>410</v>
      </c>
      <c r="B48" s="66" t="s">
        <v>219</v>
      </c>
      <c r="C48" s="67">
        <v>5</v>
      </c>
      <c r="D48" s="67">
        <v>5</v>
      </c>
      <c r="E48" s="67" t="s">
        <v>265</v>
      </c>
      <c r="F48" s="67">
        <v>0</v>
      </c>
      <c r="G48" s="68" t="s">
        <v>265</v>
      </c>
      <c r="H48" s="68" t="s">
        <v>265</v>
      </c>
      <c r="I48" s="68">
        <v>0</v>
      </c>
    </row>
    <row r="49" spans="1:9" x14ac:dyDescent="0.3">
      <c r="A49" s="11" t="s">
        <v>410</v>
      </c>
      <c r="B49" s="39" t="s">
        <v>220</v>
      </c>
      <c r="C49" s="15">
        <v>25</v>
      </c>
      <c r="D49" s="15">
        <v>20</v>
      </c>
      <c r="E49" s="15">
        <v>5</v>
      </c>
      <c r="F49" s="15">
        <v>0</v>
      </c>
      <c r="G49" s="17">
        <v>0.88</v>
      </c>
      <c r="H49" s="17">
        <v>0.13</v>
      </c>
      <c r="I49" s="17">
        <v>0</v>
      </c>
    </row>
    <row r="50" spans="1:9" x14ac:dyDescent="0.3">
      <c r="A50" s="11" t="s">
        <v>410</v>
      </c>
      <c r="B50" s="39" t="s">
        <v>221</v>
      </c>
      <c r="C50" s="15">
        <v>85</v>
      </c>
      <c r="D50" s="15">
        <v>55</v>
      </c>
      <c r="E50" s="15">
        <v>20</v>
      </c>
      <c r="F50" s="15">
        <v>10</v>
      </c>
      <c r="G50" s="17">
        <v>0.66</v>
      </c>
      <c r="H50" s="17">
        <v>0.22</v>
      </c>
      <c r="I50" s="17">
        <v>0.12</v>
      </c>
    </row>
    <row r="51" spans="1:9" x14ac:dyDescent="0.3">
      <c r="A51" s="11" t="s">
        <v>410</v>
      </c>
      <c r="B51" s="39" t="s">
        <v>222</v>
      </c>
      <c r="C51" s="15">
        <v>230</v>
      </c>
      <c r="D51" s="15">
        <v>130</v>
      </c>
      <c r="E51" s="15">
        <v>60</v>
      </c>
      <c r="F51" s="15">
        <v>40</v>
      </c>
      <c r="G51" s="17">
        <v>0.56000000000000005</v>
      </c>
      <c r="H51" s="17">
        <v>0.27</v>
      </c>
      <c r="I51" s="17">
        <v>0.17</v>
      </c>
    </row>
    <row r="52" spans="1:9" x14ac:dyDescent="0.3">
      <c r="A52" s="11" t="s">
        <v>410</v>
      </c>
      <c r="B52" s="39" t="s">
        <v>223</v>
      </c>
      <c r="C52" s="15">
        <v>510</v>
      </c>
      <c r="D52" s="15">
        <v>265</v>
      </c>
      <c r="E52" s="15">
        <v>135</v>
      </c>
      <c r="F52" s="15">
        <v>110</v>
      </c>
      <c r="G52" s="17">
        <v>0.52</v>
      </c>
      <c r="H52" s="17">
        <v>0.27</v>
      </c>
      <c r="I52" s="17">
        <v>0.21</v>
      </c>
    </row>
    <row r="53" spans="1:9" x14ac:dyDescent="0.3">
      <c r="A53" s="11" t="s">
        <v>410</v>
      </c>
      <c r="B53" s="39" t="s">
        <v>224</v>
      </c>
      <c r="C53" s="15">
        <v>1165</v>
      </c>
      <c r="D53" s="15">
        <v>615</v>
      </c>
      <c r="E53" s="15">
        <v>315</v>
      </c>
      <c r="F53" s="15">
        <v>235</v>
      </c>
      <c r="G53" s="17">
        <v>0.53</v>
      </c>
      <c r="H53" s="17">
        <v>0.27</v>
      </c>
      <c r="I53" s="17">
        <v>0.2</v>
      </c>
    </row>
    <row r="54" spans="1:9" x14ac:dyDescent="0.3">
      <c r="A54" s="11" t="s">
        <v>410</v>
      </c>
      <c r="B54" s="39" t="s">
        <v>225</v>
      </c>
      <c r="C54" s="15">
        <v>2090</v>
      </c>
      <c r="D54" s="15">
        <v>1115</v>
      </c>
      <c r="E54" s="15">
        <v>550</v>
      </c>
      <c r="F54" s="15">
        <v>425</v>
      </c>
      <c r="G54" s="17">
        <v>0.53</v>
      </c>
      <c r="H54" s="17">
        <v>0.26</v>
      </c>
      <c r="I54" s="17">
        <v>0.2</v>
      </c>
    </row>
    <row r="55" spans="1:9" x14ac:dyDescent="0.3">
      <c r="A55" s="11" t="s">
        <v>410</v>
      </c>
      <c r="B55" s="39" t="s">
        <v>226</v>
      </c>
      <c r="C55" s="15">
        <v>3450</v>
      </c>
      <c r="D55" s="15">
        <v>1765</v>
      </c>
      <c r="E55" s="15">
        <v>940</v>
      </c>
      <c r="F55" s="15">
        <v>740</v>
      </c>
      <c r="G55" s="17">
        <v>0.51</v>
      </c>
      <c r="H55" s="17">
        <v>0.27</v>
      </c>
      <c r="I55" s="17">
        <v>0.21</v>
      </c>
    </row>
    <row r="56" spans="1:9" x14ac:dyDescent="0.3">
      <c r="A56" s="11" t="s">
        <v>410</v>
      </c>
      <c r="B56" s="39" t="s">
        <v>227</v>
      </c>
      <c r="C56" s="15">
        <v>5730</v>
      </c>
      <c r="D56" s="15">
        <v>2845</v>
      </c>
      <c r="E56" s="15">
        <v>1620</v>
      </c>
      <c r="F56" s="15">
        <v>1265</v>
      </c>
      <c r="G56" s="17">
        <v>0.5</v>
      </c>
      <c r="H56" s="17">
        <v>0.28000000000000003</v>
      </c>
      <c r="I56" s="17">
        <v>0.22</v>
      </c>
    </row>
    <row r="57" spans="1:9" x14ac:dyDescent="0.3">
      <c r="A57" s="11" t="s">
        <v>410</v>
      </c>
      <c r="B57" s="39" t="s">
        <v>228</v>
      </c>
      <c r="C57" s="15">
        <v>8345</v>
      </c>
      <c r="D57" s="15">
        <v>4020</v>
      </c>
      <c r="E57" s="15">
        <v>2490</v>
      </c>
      <c r="F57" s="15">
        <v>1840</v>
      </c>
      <c r="G57" s="17">
        <v>0.48</v>
      </c>
      <c r="H57" s="17">
        <v>0.3</v>
      </c>
      <c r="I57" s="17">
        <v>0.22</v>
      </c>
    </row>
    <row r="58" spans="1:9" x14ac:dyDescent="0.3">
      <c r="A58" s="11" t="s">
        <v>410</v>
      </c>
      <c r="B58" s="39" t="s">
        <v>229</v>
      </c>
      <c r="C58" s="15">
        <v>11655</v>
      </c>
      <c r="D58" s="15">
        <v>5390</v>
      </c>
      <c r="E58" s="15">
        <v>3590</v>
      </c>
      <c r="F58" s="15">
        <v>2675</v>
      </c>
      <c r="G58" s="17">
        <v>0.46</v>
      </c>
      <c r="H58" s="17">
        <v>0.31</v>
      </c>
      <c r="I58" s="17">
        <v>0.23</v>
      </c>
    </row>
    <row r="59" spans="1:9" x14ac:dyDescent="0.3">
      <c r="A59" s="11" t="s">
        <v>410</v>
      </c>
      <c r="B59" s="39" t="s">
        <v>230</v>
      </c>
      <c r="C59" s="15">
        <v>15605</v>
      </c>
      <c r="D59" s="15">
        <v>6925</v>
      </c>
      <c r="E59" s="15">
        <v>4915</v>
      </c>
      <c r="F59" s="15">
        <v>3760</v>
      </c>
      <c r="G59" s="17">
        <v>0.44</v>
      </c>
      <c r="H59" s="17">
        <v>0.32</v>
      </c>
      <c r="I59" s="17">
        <v>0.24</v>
      </c>
    </row>
    <row r="60" spans="1:9" x14ac:dyDescent="0.3">
      <c r="A60" s="11" t="s">
        <v>410</v>
      </c>
      <c r="B60" s="39" t="s">
        <v>231</v>
      </c>
      <c r="C60" s="15">
        <v>20555</v>
      </c>
      <c r="D60" s="15">
        <v>8790</v>
      </c>
      <c r="E60" s="15">
        <v>6505</v>
      </c>
      <c r="F60" s="15">
        <v>5260</v>
      </c>
      <c r="G60" s="17">
        <v>0.43</v>
      </c>
      <c r="H60" s="17">
        <v>0.32</v>
      </c>
      <c r="I60" s="17">
        <v>0.26</v>
      </c>
    </row>
    <row r="61" spans="1:9" x14ac:dyDescent="0.3">
      <c r="A61" s="11" t="s">
        <v>410</v>
      </c>
      <c r="B61" s="39" t="s">
        <v>232</v>
      </c>
      <c r="C61" s="15">
        <v>24485</v>
      </c>
      <c r="D61" s="15">
        <v>10125</v>
      </c>
      <c r="E61" s="15">
        <v>7845</v>
      </c>
      <c r="F61" s="15">
        <v>6510</v>
      </c>
      <c r="G61" s="17">
        <v>0.41</v>
      </c>
      <c r="H61" s="17">
        <v>0.32</v>
      </c>
      <c r="I61" s="17">
        <v>0.27</v>
      </c>
    </row>
    <row r="62" spans="1:9" x14ac:dyDescent="0.3">
      <c r="A62" s="11" t="s">
        <v>410</v>
      </c>
      <c r="B62" s="39" t="s">
        <v>233</v>
      </c>
      <c r="C62" s="15">
        <v>29815</v>
      </c>
      <c r="D62" s="15">
        <v>11820</v>
      </c>
      <c r="E62" s="15">
        <v>9675</v>
      </c>
      <c r="F62" s="15">
        <v>8320</v>
      </c>
      <c r="G62" s="17">
        <v>0.4</v>
      </c>
      <c r="H62" s="17">
        <v>0.32</v>
      </c>
      <c r="I62" s="17">
        <v>0.28000000000000003</v>
      </c>
    </row>
    <row r="63" spans="1:9" x14ac:dyDescent="0.3">
      <c r="A63" s="11" t="s">
        <v>410</v>
      </c>
      <c r="B63" s="39" t="s">
        <v>234</v>
      </c>
      <c r="C63" s="15">
        <v>36695</v>
      </c>
      <c r="D63" s="15">
        <v>13865</v>
      </c>
      <c r="E63" s="15">
        <v>12060</v>
      </c>
      <c r="F63" s="15">
        <v>10770</v>
      </c>
      <c r="G63" s="17">
        <v>0.38</v>
      </c>
      <c r="H63" s="17">
        <v>0.33</v>
      </c>
      <c r="I63" s="17">
        <v>0.28999999999999998</v>
      </c>
    </row>
    <row r="64" spans="1:9" x14ac:dyDescent="0.3">
      <c r="A64" s="11" t="s">
        <v>410</v>
      </c>
      <c r="B64" s="39" t="s">
        <v>235</v>
      </c>
      <c r="C64" s="15">
        <v>42650</v>
      </c>
      <c r="D64" s="15">
        <v>15630</v>
      </c>
      <c r="E64" s="15">
        <v>14085</v>
      </c>
      <c r="F64" s="15">
        <v>12935</v>
      </c>
      <c r="G64" s="17">
        <v>0.37</v>
      </c>
      <c r="H64" s="17">
        <v>0.33</v>
      </c>
      <c r="I64" s="17">
        <v>0.3</v>
      </c>
    </row>
    <row r="65" spans="1:9" x14ac:dyDescent="0.3">
      <c r="A65" s="11" t="s">
        <v>410</v>
      </c>
      <c r="B65" s="39" t="s">
        <v>236</v>
      </c>
      <c r="C65" s="15">
        <v>49980</v>
      </c>
      <c r="D65" s="15">
        <v>17725</v>
      </c>
      <c r="E65" s="15">
        <v>16435</v>
      </c>
      <c r="F65" s="15">
        <v>15820</v>
      </c>
      <c r="G65" s="17">
        <v>0.35</v>
      </c>
      <c r="H65" s="17">
        <v>0.33</v>
      </c>
      <c r="I65" s="17">
        <v>0.32</v>
      </c>
    </row>
    <row r="66" spans="1:9" x14ac:dyDescent="0.3">
      <c r="A66" s="11" t="s">
        <v>410</v>
      </c>
      <c r="B66" s="39" t="s">
        <v>237</v>
      </c>
      <c r="C66" s="15">
        <v>56255</v>
      </c>
      <c r="D66" s="15">
        <v>19370</v>
      </c>
      <c r="E66" s="15">
        <v>18550</v>
      </c>
      <c r="F66" s="15">
        <v>18335</v>
      </c>
      <c r="G66" s="17">
        <v>0.34</v>
      </c>
      <c r="H66" s="17">
        <v>0.33</v>
      </c>
      <c r="I66" s="17">
        <v>0.33</v>
      </c>
    </row>
    <row r="67" spans="1:9" x14ac:dyDescent="0.3">
      <c r="A67" s="11" t="s">
        <v>410</v>
      </c>
      <c r="B67" s="39" t="s">
        <v>238</v>
      </c>
      <c r="C67" s="15">
        <v>62795</v>
      </c>
      <c r="D67" s="15">
        <v>21170</v>
      </c>
      <c r="E67" s="15">
        <v>20750</v>
      </c>
      <c r="F67" s="15">
        <v>20870</v>
      </c>
      <c r="G67" s="17">
        <v>0.34</v>
      </c>
      <c r="H67" s="17">
        <v>0.33</v>
      </c>
      <c r="I67" s="17">
        <v>0.33</v>
      </c>
    </row>
    <row r="68" spans="1:9" x14ac:dyDescent="0.3">
      <c r="A68" s="11" t="s">
        <v>410</v>
      </c>
      <c r="B68" s="39" t="s">
        <v>239</v>
      </c>
      <c r="C68" s="15">
        <v>70860</v>
      </c>
      <c r="D68" s="15">
        <v>23225</v>
      </c>
      <c r="E68" s="15">
        <v>23455</v>
      </c>
      <c r="F68" s="15">
        <v>24180</v>
      </c>
      <c r="G68" s="17">
        <v>0.33</v>
      </c>
      <c r="H68" s="17">
        <v>0.33</v>
      </c>
      <c r="I68" s="17">
        <v>0.34</v>
      </c>
    </row>
    <row r="69" spans="1:9" x14ac:dyDescent="0.3">
      <c r="A69" s="11" t="s">
        <v>410</v>
      </c>
      <c r="B69" s="39" t="s">
        <v>240</v>
      </c>
      <c r="C69" s="15">
        <v>76540</v>
      </c>
      <c r="D69" s="15">
        <v>24595</v>
      </c>
      <c r="E69" s="15">
        <v>25385</v>
      </c>
      <c r="F69" s="15">
        <v>26560</v>
      </c>
      <c r="G69" s="17">
        <v>0.32</v>
      </c>
      <c r="H69" s="17">
        <v>0.33</v>
      </c>
      <c r="I69" s="17">
        <v>0.35</v>
      </c>
    </row>
    <row r="70" spans="1:9" x14ac:dyDescent="0.3">
      <c r="A70" s="11" t="s">
        <v>410</v>
      </c>
      <c r="B70" s="39" t="s">
        <v>241</v>
      </c>
      <c r="C70" s="15">
        <v>83295</v>
      </c>
      <c r="D70" s="15">
        <v>26140</v>
      </c>
      <c r="E70" s="15">
        <v>27625</v>
      </c>
      <c r="F70" s="15">
        <v>29535</v>
      </c>
      <c r="G70" s="17">
        <v>0.31</v>
      </c>
      <c r="H70" s="17">
        <v>0.33</v>
      </c>
      <c r="I70" s="17">
        <v>0.35</v>
      </c>
    </row>
    <row r="71" spans="1:9" x14ac:dyDescent="0.3">
      <c r="A71" s="11" t="s">
        <v>410</v>
      </c>
      <c r="B71" s="39" t="s">
        <v>242</v>
      </c>
      <c r="C71" s="15">
        <v>90055</v>
      </c>
      <c r="D71" s="15">
        <v>27705</v>
      </c>
      <c r="E71" s="15">
        <v>29830</v>
      </c>
      <c r="F71" s="15">
        <v>32525</v>
      </c>
      <c r="G71" s="17">
        <v>0.31</v>
      </c>
      <c r="H71" s="17">
        <v>0.33</v>
      </c>
      <c r="I71" s="17">
        <v>0.36</v>
      </c>
    </row>
    <row r="72" spans="1:9" x14ac:dyDescent="0.3">
      <c r="A72" s="11" t="s">
        <v>410</v>
      </c>
      <c r="B72" s="39" t="s">
        <v>243</v>
      </c>
      <c r="C72" s="15">
        <v>95430</v>
      </c>
      <c r="D72" s="15">
        <v>28870</v>
      </c>
      <c r="E72" s="15">
        <v>31510</v>
      </c>
      <c r="F72" s="15">
        <v>35050</v>
      </c>
      <c r="G72" s="17">
        <v>0.3</v>
      </c>
      <c r="H72" s="17">
        <v>0.33</v>
      </c>
      <c r="I72" s="17">
        <v>0.37</v>
      </c>
    </row>
    <row r="73" spans="1:9" x14ac:dyDescent="0.3">
      <c r="A73" s="11" t="s">
        <v>410</v>
      </c>
      <c r="B73" s="39" t="s">
        <v>244</v>
      </c>
      <c r="C73" s="15">
        <v>100410</v>
      </c>
      <c r="D73" s="15">
        <v>29930</v>
      </c>
      <c r="E73" s="15">
        <v>33105</v>
      </c>
      <c r="F73" s="15">
        <v>37375</v>
      </c>
      <c r="G73" s="17">
        <v>0.3</v>
      </c>
      <c r="H73" s="17">
        <v>0.33</v>
      </c>
      <c r="I73" s="17">
        <v>0.37</v>
      </c>
    </row>
    <row r="74" spans="1:9" x14ac:dyDescent="0.3">
      <c r="A74" s="11" t="s">
        <v>410</v>
      </c>
      <c r="B74" s="39" t="s">
        <v>245</v>
      </c>
      <c r="C74" s="15">
        <v>105365</v>
      </c>
      <c r="D74" s="15">
        <v>31050</v>
      </c>
      <c r="E74" s="15">
        <v>34755</v>
      </c>
      <c r="F74" s="15">
        <v>39560</v>
      </c>
      <c r="G74" s="17">
        <v>0.28999999999999998</v>
      </c>
      <c r="H74" s="17">
        <v>0.33</v>
      </c>
      <c r="I74" s="17">
        <v>0.38</v>
      </c>
    </row>
    <row r="75" spans="1:9" x14ac:dyDescent="0.3">
      <c r="A75" s="11" t="s">
        <v>410</v>
      </c>
      <c r="B75" s="39" t="s">
        <v>246</v>
      </c>
      <c r="C75" s="15">
        <v>110160</v>
      </c>
      <c r="D75" s="15">
        <v>32135</v>
      </c>
      <c r="E75" s="15">
        <v>36350</v>
      </c>
      <c r="F75" s="15">
        <v>41670</v>
      </c>
      <c r="G75" s="17">
        <v>0.28999999999999998</v>
      </c>
      <c r="H75" s="17">
        <v>0.33</v>
      </c>
      <c r="I75" s="17">
        <v>0.38</v>
      </c>
    </row>
    <row r="76" spans="1:9" x14ac:dyDescent="0.3">
      <c r="A76" s="11" t="s">
        <v>410</v>
      </c>
      <c r="B76" s="39" t="s">
        <v>247</v>
      </c>
      <c r="C76" s="15">
        <v>115195</v>
      </c>
      <c r="D76" s="15">
        <v>33345</v>
      </c>
      <c r="E76" s="15">
        <v>37995</v>
      </c>
      <c r="F76" s="15">
        <v>43850</v>
      </c>
      <c r="G76" s="17">
        <v>0.28999999999999998</v>
      </c>
      <c r="H76" s="17">
        <v>0.33</v>
      </c>
      <c r="I76" s="17">
        <v>0.38</v>
      </c>
    </row>
    <row r="77" spans="1:9" x14ac:dyDescent="0.3">
      <c r="A77" s="11" t="s">
        <v>410</v>
      </c>
      <c r="B77" s="39" t="s">
        <v>248</v>
      </c>
      <c r="C77" s="15">
        <v>120290</v>
      </c>
      <c r="D77" s="15">
        <v>34490</v>
      </c>
      <c r="E77" s="15">
        <v>39650</v>
      </c>
      <c r="F77" s="15">
        <v>46150</v>
      </c>
      <c r="G77" s="17">
        <v>0.28999999999999998</v>
      </c>
      <c r="H77" s="17">
        <v>0.33</v>
      </c>
      <c r="I77" s="17">
        <v>0.38</v>
      </c>
    </row>
    <row r="78" spans="1:9" x14ac:dyDescent="0.3">
      <c r="A78" s="11" t="s">
        <v>410</v>
      </c>
      <c r="B78" s="39" t="s">
        <v>249</v>
      </c>
      <c r="C78" s="15">
        <v>125175</v>
      </c>
      <c r="D78" s="15">
        <v>35565</v>
      </c>
      <c r="E78" s="15">
        <v>41310</v>
      </c>
      <c r="F78" s="15">
        <v>48300</v>
      </c>
      <c r="G78" s="17">
        <v>0.28000000000000003</v>
      </c>
      <c r="H78" s="17">
        <v>0.33</v>
      </c>
      <c r="I78" s="17">
        <v>0.39</v>
      </c>
    </row>
    <row r="79" spans="1:9" x14ac:dyDescent="0.3">
      <c r="A79" s="11" t="s">
        <v>410</v>
      </c>
      <c r="B79" s="39" t="s">
        <v>250</v>
      </c>
      <c r="C79" s="15">
        <v>130570</v>
      </c>
      <c r="D79" s="15">
        <v>36715</v>
      </c>
      <c r="E79" s="15">
        <v>43035</v>
      </c>
      <c r="F79" s="15">
        <v>50820</v>
      </c>
      <c r="G79" s="17">
        <v>0.28000000000000003</v>
      </c>
      <c r="H79" s="17">
        <v>0.33</v>
      </c>
      <c r="I79" s="17">
        <v>0.39</v>
      </c>
    </row>
    <row r="80" spans="1:9" x14ac:dyDescent="0.3">
      <c r="A80" s="11" t="s">
        <v>410</v>
      </c>
      <c r="B80" s="39" t="s">
        <v>251</v>
      </c>
      <c r="C80" s="15">
        <v>136025</v>
      </c>
      <c r="D80" s="15">
        <v>37880</v>
      </c>
      <c r="E80" s="15">
        <v>44790</v>
      </c>
      <c r="F80" s="15">
        <v>53355</v>
      </c>
      <c r="G80" s="17">
        <v>0.28000000000000003</v>
      </c>
      <c r="H80" s="17">
        <v>0.33</v>
      </c>
      <c r="I80" s="17">
        <v>0.39</v>
      </c>
    </row>
    <row r="81" spans="1:9" x14ac:dyDescent="0.3">
      <c r="A81" s="11" t="s">
        <v>410</v>
      </c>
      <c r="B81" s="39" t="s">
        <v>252</v>
      </c>
      <c r="C81" s="15">
        <v>140750</v>
      </c>
      <c r="D81" s="15">
        <v>38935</v>
      </c>
      <c r="E81" s="15">
        <v>46300</v>
      </c>
      <c r="F81" s="15">
        <v>55510</v>
      </c>
      <c r="G81" s="17">
        <v>0.28000000000000003</v>
      </c>
      <c r="H81" s="17">
        <v>0.33</v>
      </c>
      <c r="I81" s="17">
        <v>0.39</v>
      </c>
    </row>
    <row r="82" spans="1:9" x14ac:dyDescent="0.3">
      <c r="A82" s="11" t="s">
        <v>410</v>
      </c>
      <c r="B82" s="39" t="s">
        <v>253</v>
      </c>
      <c r="C82" s="15">
        <v>145235</v>
      </c>
      <c r="D82" s="15">
        <v>39810</v>
      </c>
      <c r="E82" s="15">
        <v>47740</v>
      </c>
      <c r="F82" s="15">
        <v>57685</v>
      </c>
      <c r="G82" s="17">
        <v>0.27</v>
      </c>
      <c r="H82" s="17">
        <v>0.33</v>
      </c>
      <c r="I82" s="17">
        <v>0.4</v>
      </c>
    </row>
    <row r="83" spans="1:9" x14ac:dyDescent="0.3">
      <c r="A83" s="11" t="s">
        <v>410</v>
      </c>
      <c r="B83" s="39" t="s">
        <v>254</v>
      </c>
      <c r="C83" s="15">
        <v>149760</v>
      </c>
      <c r="D83" s="15">
        <v>40775</v>
      </c>
      <c r="E83" s="15">
        <v>49190</v>
      </c>
      <c r="F83" s="15">
        <v>59790</v>
      </c>
      <c r="G83" s="17">
        <v>0.27</v>
      </c>
      <c r="H83" s="17">
        <v>0.33</v>
      </c>
      <c r="I83" s="17">
        <v>0.4</v>
      </c>
    </row>
    <row r="84" spans="1:9" x14ac:dyDescent="0.3">
      <c r="A84" s="11" t="s">
        <v>410</v>
      </c>
      <c r="B84" s="39" t="s">
        <v>255</v>
      </c>
      <c r="C84" s="15">
        <v>154160</v>
      </c>
      <c r="D84" s="15">
        <v>41750</v>
      </c>
      <c r="E84" s="15">
        <v>50545</v>
      </c>
      <c r="F84" s="15">
        <v>61865</v>
      </c>
      <c r="G84" s="17">
        <v>0.27</v>
      </c>
      <c r="H84" s="17">
        <v>0.33</v>
      </c>
      <c r="I84" s="17">
        <v>0.4</v>
      </c>
    </row>
    <row r="85" spans="1:9" x14ac:dyDescent="0.3">
      <c r="A85" s="11" t="s">
        <v>410</v>
      </c>
      <c r="B85" s="39" t="s">
        <v>256</v>
      </c>
      <c r="C85" s="15">
        <v>157865</v>
      </c>
      <c r="D85" s="15">
        <v>42575</v>
      </c>
      <c r="E85" s="15">
        <v>51670</v>
      </c>
      <c r="F85" s="15">
        <v>63620</v>
      </c>
      <c r="G85" s="17">
        <v>0.27</v>
      </c>
      <c r="H85" s="17">
        <v>0.33</v>
      </c>
      <c r="I85" s="17">
        <v>0.4</v>
      </c>
    </row>
    <row r="86" spans="1:9" x14ac:dyDescent="0.3">
      <c r="A86" s="11" t="s">
        <v>410</v>
      </c>
      <c r="B86" s="39" t="s">
        <v>257</v>
      </c>
      <c r="C86" s="15">
        <v>161345</v>
      </c>
      <c r="D86" s="15">
        <v>43330</v>
      </c>
      <c r="E86" s="15">
        <v>52745</v>
      </c>
      <c r="F86" s="15">
        <v>65270</v>
      </c>
      <c r="G86" s="17">
        <v>0.27</v>
      </c>
      <c r="H86" s="17">
        <v>0.33</v>
      </c>
      <c r="I86" s="17">
        <v>0.4</v>
      </c>
    </row>
    <row r="87" spans="1:9" x14ac:dyDescent="0.3">
      <c r="A87" s="11" t="s">
        <v>410</v>
      </c>
      <c r="B87" s="39" t="s">
        <v>258</v>
      </c>
      <c r="C87" s="15">
        <v>164410</v>
      </c>
      <c r="D87" s="15">
        <v>43940</v>
      </c>
      <c r="E87" s="15">
        <v>53700</v>
      </c>
      <c r="F87" s="15">
        <v>66770</v>
      </c>
      <c r="G87" s="17">
        <v>0.27</v>
      </c>
      <c r="H87" s="17">
        <v>0.33</v>
      </c>
      <c r="I87" s="17">
        <v>0.41</v>
      </c>
    </row>
    <row r="88" spans="1:9" x14ac:dyDescent="0.3">
      <c r="A88" s="57" t="s">
        <v>410</v>
      </c>
      <c r="B88" s="69" t="s">
        <v>259</v>
      </c>
      <c r="C88" s="70">
        <v>167375</v>
      </c>
      <c r="D88" s="70">
        <v>44500</v>
      </c>
      <c r="E88" s="70">
        <v>54590</v>
      </c>
      <c r="F88" s="70">
        <v>68290</v>
      </c>
      <c r="G88" s="71">
        <v>0.27</v>
      </c>
      <c r="H88" s="71">
        <v>0.33</v>
      </c>
      <c r="I88" s="71">
        <v>0.41</v>
      </c>
    </row>
    <row r="89" spans="1:9" x14ac:dyDescent="0.3">
      <c r="A89" s="11" t="s">
        <v>411</v>
      </c>
      <c r="B89" s="39" t="s">
        <v>219</v>
      </c>
      <c r="C89" s="15">
        <v>0</v>
      </c>
      <c r="D89" s="15">
        <v>0</v>
      </c>
      <c r="E89" s="15">
        <v>0</v>
      </c>
      <c r="F89" s="15">
        <v>0</v>
      </c>
      <c r="G89" s="17" t="s">
        <v>377</v>
      </c>
      <c r="H89" s="17" t="s">
        <v>377</v>
      </c>
      <c r="I89" s="17" t="s">
        <v>377</v>
      </c>
    </row>
    <row r="90" spans="1:9" x14ac:dyDescent="0.3">
      <c r="A90" s="11" t="s">
        <v>411</v>
      </c>
      <c r="B90" s="39" t="s">
        <v>220</v>
      </c>
      <c r="C90" s="15">
        <v>0</v>
      </c>
      <c r="D90" s="15">
        <v>0</v>
      </c>
      <c r="E90" s="15">
        <v>0</v>
      </c>
      <c r="F90" s="15">
        <v>0</v>
      </c>
      <c r="G90" s="17" t="s">
        <v>377</v>
      </c>
      <c r="H90" s="17" t="s">
        <v>377</v>
      </c>
      <c r="I90" s="17" t="s">
        <v>377</v>
      </c>
    </row>
    <row r="91" spans="1:9" x14ac:dyDescent="0.3">
      <c r="A91" s="11" t="s">
        <v>411</v>
      </c>
      <c r="B91" s="39" t="s">
        <v>221</v>
      </c>
      <c r="C91" s="15">
        <v>0</v>
      </c>
      <c r="D91" s="15">
        <v>0</v>
      </c>
      <c r="E91" s="15">
        <v>0</v>
      </c>
      <c r="F91" s="15">
        <v>0</v>
      </c>
      <c r="G91" s="17" t="s">
        <v>377</v>
      </c>
      <c r="H91" s="17" t="s">
        <v>377</v>
      </c>
      <c r="I91" s="17" t="s">
        <v>377</v>
      </c>
    </row>
    <row r="92" spans="1:9" x14ac:dyDescent="0.3">
      <c r="A92" s="11" t="s">
        <v>411</v>
      </c>
      <c r="B92" s="39" t="s">
        <v>222</v>
      </c>
      <c r="C92" s="15">
        <v>0</v>
      </c>
      <c r="D92" s="15">
        <v>0</v>
      </c>
      <c r="E92" s="15">
        <v>0</v>
      </c>
      <c r="F92" s="15">
        <v>0</v>
      </c>
      <c r="G92" s="17" t="s">
        <v>377</v>
      </c>
      <c r="H92" s="17" t="s">
        <v>377</v>
      </c>
      <c r="I92" s="17" t="s">
        <v>377</v>
      </c>
    </row>
    <row r="93" spans="1:9" x14ac:dyDescent="0.3">
      <c r="A93" s="11" t="s">
        <v>411</v>
      </c>
      <c r="B93" s="39" t="s">
        <v>223</v>
      </c>
      <c r="C93" s="15" t="s">
        <v>265</v>
      </c>
      <c r="D93" s="15" t="s">
        <v>265</v>
      </c>
      <c r="E93" s="15">
        <v>0</v>
      </c>
      <c r="F93" s="15">
        <v>0</v>
      </c>
      <c r="G93" s="17" t="s">
        <v>265</v>
      </c>
      <c r="H93" s="17">
        <v>0</v>
      </c>
      <c r="I93" s="17">
        <v>0</v>
      </c>
    </row>
    <row r="94" spans="1:9" x14ac:dyDescent="0.3">
      <c r="A94" s="11" t="s">
        <v>411</v>
      </c>
      <c r="B94" s="39" t="s">
        <v>224</v>
      </c>
      <c r="C94" s="15">
        <v>30</v>
      </c>
      <c r="D94" s="15">
        <v>10</v>
      </c>
      <c r="E94" s="15">
        <v>5</v>
      </c>
      <c r="F94" s="15">
        <v>15</v>
      </c>
      <c r="G94" s="17">
        <v>0.38</v>
      </c>
      <c r="H94" s="17">
        <v>0.1</v>
      </c>
      <c r="I94" s="17">
        <v>0.52</v>
      </c>
    </row>
    <row r="95" spans="1:9" x14ac:dyDescent="0.3">
      <c r="A95" s="11" t="s">
        <v>411</v>
      </c>
      <c r="B95" s="39" t="s">
        <v>225</v>
      </c>
      <c r="C95" s="15">
        <v>265</v>
      </c>
      <c r="D95" s="15">
        <v>220</v>
      </c>
      <c r="E95" s="15">
        <v>15</v>
      </c>
      <c r="F95" s="15">
        <v>35</v>
      </c>
      <c r="G95" s="17">
        <v>0.82</v>
      </c>
      <c r="H95" s="17">
        <v>0.05</v>
      </c>
      <c r="I95" s="17">
        <v>0.13</v>
      </c>
    </row>
    <row r="96" spans="1:9" x14ac:dyDescent="0.3">
      <c r="A96" s="11" t="s">
        <v>411</v>
      </c>
      <c r="B96" s="39" t="s">
        <v>226</v>
      </c>
      <c r="C96" s="15">
        <v>465</v>
      </c>
      <c r="D96" s="15">
        <v>315</v>
      </c>
      <c r="E96" s="15">
        <v>60</v>
      </c>
      <c r="F96" s="15">
        <v>85</v>
      </c>
      <c r="G96" s="17">
        <v>0.68</v>
      </c>
      <c r="H96" s="17">
        <v>0.13</v>
      </c>
      <c r="I96" s="17">
        <v>0.19</v>
      </c>
    </row>
    <row r="97" spans="1:9" x14ac:dyDescent="0.3">
      <c r="A97" s="11" t="s">
        <v>411</v>
      </c>
      <c r="B97" s="39" t="s">
        <v>227</v>
      </c>
      <c r="C97" s="15">
        <v>1080</v>
      </c>
      <c r="D97" s="15">
        <v>625</v>
      </c>
      <c r="E97" s="15">
        <v>205</v>
      </c>
      <c r="F97" s="15">
        <v>255</v>
      </c>
      <c r="G97" s="17">
        <v>0.57999999999999996</v>
      </c>
      <c r="H97" s="17">
        <v>0.19</v>
      </c>
      <c r="I97" s="17">
        <v>0.23</v>
      </c>
    </row>
    <row r="98" spans="1:9" x14ac:dyDescent="0.3">
      <c r="A98" s="11" t="s">
        <v>411</v>
      </c>
      <c r="B98" s="39" t="s">
        <v>228</v>
      </c>
      <c r="C98" s="15">
        <v>5770</v>
      </c>
      <c r="D98" s="15">
        <v>2080</v>
      </c>
      <c r="E98" s="15">
        <v>1690</v>
      </c>
      <c r="F98" s="15">
        <v>2000</v>
      </c>
      <c r="G98" s="17">
        <v>0.36</v>
      </c>
      <c r="H98" s="17">
        <v>0.28999999999999998</v>
      </c>
      <c r="I98" s="17">
        <v>0.35</v>
      </c>
    </row>
    <row r="99" spans="1:9" x14ac:dyDescent="0.3">
      <c r="A99" s="11" t="s">
        <v>411</v>
      </c>
      <c r="B99" s="39" t="s">
        <v>229</v>
      </c>
      <c r="C99" s="15">
        <v>12025</v>
      </c>
      <c r="D99" s="15">
        <v>3910</v>
      </c>
      <c r="E99" s="15">
        <v>3680</v>
      </c>
      <c r="F99" s="15">
        <v>4435</v>
      </c>
      <c r="G99" s="17">
        <v>0.33</v>
      </c>
      <c r="H99" s="17">
        <v>0.31</v>
      </c>
      <c r="I99" s="17">
        <v>0.37</v>
      </c>
    </row>
    <row r="100" spans="1:9" x14ac:dyDescent="0.3">
      <c r="A100" s="11" t="s">
        <v>411</v>
      </c>
      <c r="B100" s="39" t="s">
        <v>230</v>
      </c>
      <c r="C100" s="15">
        <v>17720</v>
      </c>
      <c r="D100" s="15">
        <v>5470</v>
      </c>
      <c r="E100" s="15">
        <v>5585</v>
      </c>
      <c r="F100" s="15">
        <v>6665</v>
      </c>
      <c r="G100" s="17">
        <v>0.31</v>
      </c>
      <c r="H100" s="17">
        <v>0.32</v>
      </c>
      <c r="I100" s="17">
        <v>0.38</v>
      </c>
    </row>
    <row r="101" spans="1:9" x14ac:dyDescent="0.3">
      <c r="A101" s="11" t="s">
        <v>411</v>
      </c>
      <c r="B101" s="39" t="s">
        <v>231</v>
      </c>
      <c r="C101" s="15">
        <v>25285</v>
      </c>
      <c r="D101" s="15">
        <v>7715</v>
      </c>
      <c r="E101" s="15">
        <v>8050</v>
      </c>
      <c r="F101" s="15">
        <v>9520</v>
      </c>
      <c r="G101" s="17">
        <v>0.31</v>
      </c>
      <c r="H101" s="17">
        <v>0.32</v>
      </c>
      <c r="I101" s="17">
        <v>0.38</v>
      </c>
    </row>
    <row r="102" spans="1:9" x14ac:dyDescent="0.3">
      <c r="A102" s="11" t="s">
        <v>411</v>
      </c>
      <c r="B102" s="39" t="s">
        <v>232</v>
      </c>
      <c r="C102" s="15">
        <v>31110</v>
      </c>
      <c r="D102" s="15">
        <v>9410</v>
      </c>
      <c r="E102" s="15">
        <v>10005</v>
      </c>
      <c r="F102" s="15">
        <v>11700</v>
      </c>
      <c r="G102" s="17">
        <v>0.3</v>
      </c>
      <c r="H102" s="17">
        <v>0.32</v>
      </c>
      <c r="I102" s="17">
        <v>0.38</v>
      </c>
    </row>
    <row r="103" spans="1:9" x14ac:dyDescent="0.3">
      <c r="A103" s="11" t="s">
        <v>411</v>
      </c>
      <c r="B103" s="39" t="s">
        <v>233</v>
      </c>
      <c r="C103" s="15">
        <v>38225</v>
      </c>
      <c r="D103" s="15">
        <v>11555</v>
      </c>
      <c r="E103" s="15">
        <v>12460</v>
      </c>
      <c r="F103" s="15">
        <v>14210</v>
      </c>
      <c r="G103" s="17">
        <v>0.3</v>
      </c>
      <c r="H103" s="17">
        <v>0.33</v>
      </c>
      <c r="I103" s="17">
        <v>0.37</v>
      </c>
    </row>
    <row r="104" spans="1:9" x14ac:dyDescent="0.3">
      <c r="A104" s="11" t="s">
        <v>411</v>
      </c>
      <c r="B104" s="39" t="s">
        <v>234</v>
      </c>
      <c r="C104" s="15">
        <v>44740</v>
      </c>
      <c r="D104" s="15">
        <v>13555</v>
      </c>
      <c r="E104" s="15">
        <v>14720</v>
      </c>
      <c r="F104" s="15">
        <v>16465</v>
      </c>
      <c r="G104" s="17">
        <v>0.3</v>
      </c>
      <c r="H104" s="17">
        <v>0.33</v>
      </c>
      <c r="I104" s="17">
        <v>0.37</v>
      </c>
    </row>
    <row r="105" spans="1:9" x14ac:dyDescent="0.3">
      <c r="A105" s="11" t="s">
        <v>411</v>
      </c>
      <c r="B105" s="39" t="s">
        <v>235</v>
      </c>
      <c r="C105" s="15">
        <v>51315</v>
      </c>
      <c r="D105" s="15">
        <v>15565</v>
      </c>
      <c r="E105" s="15">
        <v>16835</v>
      </c>
      <c r="F105" s="15">
        <v>18920</v>
      </c>
      <c r="G105" s="17">
        <v>0.3</v>
      </c>
      <c r="H105" s="17">
        <v>0.33</v>
      </c>
      <c r="I105" s="17">
        <v>0.37</v>
      </c>
    </row>
    <row r="106" spans="1:9" x14ac:dyDescent="0.3">
      <c r="A106" s="11" t="s">
        <v>411</v>
      </c>
      <c r="B106" s="39" t="s">
        <v>236</v>
      </c>
      <c r="C106" s="15">
        <v>57245</v>
      </c>
      <c r="D106" s="15">
        <v>17480</v>
      </c>
      <c r="E106" s="15">
        <v>18830</v>
      </c>
      <c r="F106" s="15">
        <v>20930</v>
      </c>
      <c r="G106" s="17">
        <v>0.31</v>
      </c>
      <c r="H106" s="17">
        <v>0.33</v>
      </c>
      <c r="I106" s="17">
        <v>0.37</v>
      </c>
    </row>
    <row r="107" spans="1:9" x14ac:dyDescent="0.3">
      <c r="A107" s="11" t="s">
        <v>411</v>
      </c>
      <c r="B107" s="39" t="s">
        <v>237</v>
      </c>
      <c r="C107" s="15">
        <v>65995</v>
      </c>
      <c r="D107" s="15">
        <v>21025</v>
      </c>
      <c r="E107" s="15">
        <v>21595</v>
      </c>
      <c r="F107" s="15">
        <v>23375</v>
      </c>
      <c r="G107" s="17">
        <v>0.32</v>
      </c>
      <c r="H107" s="17">
        <v>0.33</v>
      </c>
      <c r="I107" s="17">
        <v>0.35</v>
      </c>
    </row>
    <row r="108" spans="1:9" x14ac:dyDescent="0.3">
      <c r="A108" s="11" t="s">
        <v>411</v>
      </c>
      <c r="B108" s="39" t="s">
        <v>238</v>
      </c>
      <c r="C108" s="15">
        <v>74855</v>
      </c>
      <c r="D108" s="15">
        <v>24380</v>
      </c>
      <c r="E108" s="15">
        <v>24400</v>
      </c>
      <c r="F108" s="15">
        <v>26070</v>
      </c>
      <c r="G108" s="17">
        <v>0.33</v>
      </c>
      <c r="H108" s="17">
        <v>0.33</v>
      </c>
      <c r="I108" s="17">
        <v>0.35</v>
      </c>
    </row>
    <row r="109" spans="1:9" x14ac:dyDescent="0.3">
      <c r="A109" s="11" t="s">
        <v>411</v>
      </c>
      <c r="B109" s="39" t="s">
        <v>239</v>
      </c>
      <c r="C109" s="15">
        <v>83115</v>
      </c>
      <c r="D109" s="15">
        <v>27690</v>
      </c>
      <c r="E109" s="15">
        <v>26980</v>
      </c>
      <c r="F109" s="15">
        <v>28445</v>
      </c>
      <c r="G109" s="17">
        <v>0.33</v>
      </c>
      <c r="H109" s="17">
        <v>0.32</v>
      </c>
      <c r="I109" s="17">
        <v>0.34</v>
      </c>
    </row>
    <row r="110" spans="1:9" x14ac:dyDescent="0.3">
      <c r="A110" s="11" t="s">
        <v>411</v>
      </c>
      <c r="B110" s="39" t="s">
        <v>240</v>
      </c>
      <c r="C110" s="15">
        <v>94075</v>
      </c>
      <c r="D110" s="15">
        <v>32760</v>
      </c>
      <c r="E110" s="15">
        <v>30365</v>
      </c>
      <c r="F110" s="15">
        <v>30950</v>
      </c>
      <c r="G110" s="17">
        <v>0.35</v>
      </c>
      <c r="H110" s="17">
        <v>0.32</v>
      </c>
      <c r="I110" s="17">
        <v>0.33</v>
      </c>
    </row>
    <row r="111" spans="1:9" x14ac:dyDescent="0.3">
      <c r="A111" s="11" t="s">
        <v>411</v>
      </c>
      <c r="B111" s="39" t="s">
        <v>241</v>
      </c>
      <c r="C111" s="15">
        <v>109565</v>
      </c>
      <c r="D111" s="15">
        <v>40735</v>
      </c>
      <c r="E111" s="15">
        <v>34880</v>
      </c>
      <c r="F111" s="15">
        <v>33950</v>
      </c>
      <c r="G111" s="17">
        <v>0.37</v>
      </c>
      <c r="H111" s="17">
        <v>0.32</v>
      </c>
      <c r="I111" s="17">
        <v>0.31</v>
      </c>
    </row>
    <row r="112" spans="1:9" x14ac:dyDescent="0.3">
      <c r="A112" s="11" t="s">
        <v>411</v>
      </c>
      <c r="B112" s="39" t="s">
        <v>242</v>
      </c>
      <c r="C112" s="15">
        <v>123655</v>
      </c>
      <c r="D112" s="15">
        <v>48425</v>
      </c>
      <c r="E112" s="15">
        <v>38815</v>
      </c>
      <c r="F112" s="15">
        <v>36415</v>
      </c>
      <c r="G112" s="17">
        <v>0.39</v>
      </c>
      <c r="H112" s="17">
        <v>0.31</v>
      </c>
      <c r="I112" s="17">
        <v>0.28999999999999998</v>
      </c>
    </row>
    <row r="113" spans="1:9" x14ac:dyDescent="0.3">
      <c r="A113" s="11" t="s">
        <v>411</v>
      </c>
      <c r="B113" s="39" t="s">
        <v>243</v>
      </c>
      <c r="C113" s="15">
        <v>138635</v>
      </c>
      <c r="D113" s="15">
        <v>57390</v>
      </c>
      <c r="E113" s="15">
        <v>42345</v>
      </c>
      <c r="F113" s="15">
        <v>38900</v>
      </c>
      <c r="G113" s="17">
        <v>0.41</v>
      </c>
      <c r="H113" s="17">
        <v>0.31</v>
      </c>
      <c r="I113" s="17">
        <v>0.28000000000000003</v>
      </c>
    </row>
    <row r="114" spans="1:9" x14ac:dyDescent="0.3">
      <c r="A114" s="11" t="s">
        <v>411</v>
      </c>
      <c r="B114" s="39" t="s">
        <v>244</v>
      </c>
      <c r="C114" s="15">
        <v>154420</v>
      </c>
      <c r="D114" s="15">
        <v>67310</v>
      </c>
      <c r="E114" s="15">
        <v>45945</v>
      </c>
      <c r="F114" s="15">
        <v>41165</v>
      </c>
      <c r="G114" s="17">
        <v>0.44</v>
      </c>
      <c r="H114" s="17">
        <v>0.3</v>
      </c>
      <c r="I114" s="17">
        <v>0.27</v>
      </c>
    </row>
    <row r="115" spans="1:9" x14ac:dyDescent="0.3">
      <c r="A115" s="11" t="s">
        <v>411</v>
      </c>
      <c r="B115" s="39" t="s">
        <v>245</v>
      </c>
      <c r="C115" s="15">
        <v>169920</v>
      </c>
      <c r="D115" s="15">
        <v>77485</v>
      </c>
      <c r="E115" s="15">
        <v>49180</v>
      </c>
      <c r="F115" s="15">
        <v>43250</v>
      </c>
      <c r="G115" s="17">
        <v>0.46</v>
      </c>
      <c r="H115" s="17">
        <v>0.28999999999999998</v>
      </c>
      <c r="I115" s="17">
        <v>0.25</v>
      </c>
    </row>
    <row r="116" spans="1:9" x14ac:dyDescent="0.3">
      <c r="A116" s="11" t="s">
        <v>411</v>
      </c>
      <c r="B116" s="39" t="s">
        <v>246</v>
      </c>
      <c r="C116" s="15">
        <v>183750</v>
      </c>
      <c r="D116" s="15">
        <v>85870</v>
      </c>
      <c r="E116" s="15">
        <v>52565</v>
      </c>
      <c r="F116" s="15">
        <v>45315</v>
      </c>
      <c r="G116" s="17">
        <v>0.47</v>
      </c>
      <c r="H116" s="17">
        <v>0.28999999999999998</v>
      </c>
      <c r="I116" s="17">
        <v>0.25</v>
      </c>
    </row>
    <row r="117" spans="1:9" x14ac:dyDescent="0.3">
      <c r="A117" s="11" t="s">
        <v>411</v>
      </c>
      <c r="B117" s="39" t="s">
        <v>247</v>
      </c>
      <c r="C117" s="15">
        <v>199815</v>
      </c>
      <c r="D117" s="15">
        <v>94525</v>
      </c>
      <c r="E117" s="15">
        <v>57260</v>
      </c>
      <c r="F117" s="15">
        <v>48025</v>
      </c>
      <c r="G117" s="17">
        <v>0.47</v>
      </c>
      <c r="H117" s="17">
        <v>0.28999999999999998</v>
      </c>
      <c r="I117" s="17">
        <v>0.24</v>
      </c>
    </row>
    <row r="118" spans="1:9" x14ac:dyDescent="0.3">
      <c r="A118" s="11" t="s">
        <v>411</v>
      </c>
      <c r="B118" s="39" t="s">
        <v>248</v>
      </c>
      <c r="C118" s="15">
        <v>214705</v>
      </c>
      <c r="D118" s="15">
        <v>103255</v>
      </c>
      <c r="E118" s="15">
        <v>61065</v>
      </c>
      <c r="F118" s="15">
        <v>50390</v>
      </c>
      <c r="G118" s="17">
        <v>0.48</v>
      </c>
      <c r="H118" s="17">
        <v>0.28000000000000003</v>
      </c>
      <c r="I118" s="17">
        <v>0.23</v>
      </c>
    </row>
    <row r="119" spans="1:9" x14ac:dyDescent="0.3">
      <c r="A119" s="11" t="s">
        <v>411</v>
      </c>
      <c r="B119" s="39" t="s">
        <v>249</v>
      </c>
      <c r="C119" s="15">
        <v>228890</v>
      </c>
      <c r="D119" s="15">
        <v>111015</v>
      </c>
      <c r="E119" s="15">
        <v>64945</v>
      </c>
      <c r="F119" s="15">
        <v>52930</v>
      </c>
      <c r="G119" s="17">
        <v>0.49</v>
      </c>
      <c r="H119" s="17">
        <v>0.28000000000000003</v>
      </c>
      <c r="I119" s="17">
        <v>0.23</v>
      </c>
    </row>
    <row r="120" spans="1:9" x14ac:dyDescent="0.3">
      <c r="A120" s="11" t="s">
        <v>411</v>
      </c>
      <c r="B120" s="39" t="s">
        <v>250</v>
      </c>
      <c r="C120" s="15">
        <v>244665</v>
      </c>
      <c r="D120" s="15">
        <v>119455</v>
      </c>
      <c r="E120" s="15">
        <v>69395</v>
      </c>
      <c r="F120" s="15">
        <v>55815</v>
      </c>
      <c r="G120" s="17">
        <v>0.49</v>
      </c>
      <c r="H120" s="17">
        <v>0.28000000000000003</v>
      </c>
      <c r="I120" s="17">
        <v>0.23</v>
      </c>
    </row>
    <row r="121" spans="1:9" x14ac:dyDescent="0.3">
      <c r="A121" s="11" t="s">
        <v>411</v>
      </c>
      <c r="B121" s="39" t="s">
        <v>251</v>
      </c>
      <c r="C121" s="15">
        <v>258820</v>
      </c>
      <c r="D121" s="15">
        <v>126480</v>
      </c>
      <c r="E121" s="15">
        <v>73595</v>
      </c>
      <c r="F121" s="15">
        <v>58745</v>
      </c>
      <c r="G121" s="17">
        <v>0.49</v>
      </c>
      <c r="H121" s="17">
        <v>0.28000000000000003</v>
      </c>
      <c r="I121" s="17">
        <v>0.23</v>
      </c>
    </row>
    <row r="122" spans="1:9" x14ac:dyDescent="0.3">
      <c r="A122" s="11" t="s">
        <v>411</v>
      </c>
      <c r="B122" s="39" t="s">
        <v>252</v>
      </c>
      <c r="C122" s="15">
        <v>273540</v>
      </c>
      <c r="D122" s="15">
        <v>133070</v>
      </c>
      <c r="E122" s="15">
        <v>78330</v>
      </c>
      <c r="F122" s="15">
        <v>62140</v>
      </c>
      <c r="G122" s="17">
        <v>0.49</v>
      </c>
      <c r="H122" s="17">
        <v>0.28999999999999998</v>
      </c>
      <c r="I122" s="17">
        <v>0.23</v>
      </c>
    </row>
    <row r="123" spans="1:9" x14ac:dyDescent="0.3">
      <c r="A123" s="11" t="s">
        <v>411</v>
      </c>
      <c r="B123" s="39" t="s">
        <v>253</v>
      </c>
      <c r="C123" s="15">
        <v>288690</v>
      </c>
      <c r="D123" s="15">
        <v>139565</v>
      </c>
      <c r="E123" s="15">
        <v>83490</v>
      </c>
      <c r="F123" s="15">
        <v>65640</v>
      </c>
      <c r="G123" s="17">
        <v>0.48</v>
      </c>
      <c r="H123" s="17">
        <v>0.28999999999999998</v>
      </c>
      <c r="I123" s="17">
        <v>0.23</v>
      </c>
    </row>
    <row r="124" spans="1:9" x14ac:dyDescent="0.3">
      <c r="A124" s="11" t="s">
        <v>411</v>
      </c>
      <c r="B124" s="39" t="s">
        <v>254</v>
      </c>
      <c r="C124" s="15">
        <v>302090</v>
      </c>
      <c r="D124" s="15">
        <v>144800</v>
      </c>
      <c r="E124" s="15">
        <v>87845</v>
      </c>
      <c r="F124" s="15">
        <v>69450</v>
      </c>
      <c r="G124" s="17">
        <v>0.48</v>
      </c>
      <c r="H124" s="17">
        <v>0.28999999999999998</v>
      </c>
      <c r="I124" s="17">
        <v>0.23</v>
      </c>
    </row>
    <row r="125" spans="1:9" x14ac:dyDescent="0.3">
      <c r="A125" s="11" t="s">
        <v>411</v>
      </c>
      <c r="B125" s="39" t="s">
        <v>255</v>
      </c>
      <c r="C125" s="15">
        <v>315360</v>
      </c>
      <c r="D125" s="15">
        <v>149460</v>
      </c>
      <c r="E125" s="15">
        <v>92265</v>
      </c>
      <c r="F125" s="15">
        <v>73635</v>
      </c>
      <c r="G125" s="17">
        <v>0.47</v>
      </c>
      <c r="H125" s="17">
        <v>0.28999999999999998</v>
      </c>
      <c r="I125" s="17">
        <v>0.23</v>
      </c>
    </row>
    <row r="126" spans="1:9" x14ac:dyDescent="0.3">
      <c r="A126" s="11" t="s">
        <v>411</v>
      </c>
      <c r="B126" s="39" t="s">
        <v>256</v>
      </c>
      <c r="C126" s="15">
        <v>319175</v>
      </c>
      <c r="D126" s="15">
        <v>150845</v>
      </c>
      <c r="E126" s="15">
        <v>93565</v>
      </c>
      <c r="F126" s="15">
        <v>74765</v>
      </c>
      <c r="G126" s="17">
        <v>0.47</v>
      </c>
      <c r="H126" s="17">
        <v>0.28999999999999998</v>
      </c>
      <c r="I126" s="17">
        <v>0.23</v>
      </c>
    </row>
    <row r="127" spans="1:9" x14ac:dyDescent="0.3">
      <c r="A127" s="11" t="s">
        <v>411</v>
      </c>
      <c r="B127" s="39" t="s">
        <v>257</v>
      </c>
      <c r="C127" s="15">
        <v>318390</v>
      </c>
      <c r="D127" s="15">
        <v>150650</v>
      </c>
      <c r="E127" s="15">
        <v>93350</v>
      </c>
      <c r="F127" s="15">
        <v>74385</v>
      </c>
      <c r="G127" s="17">
        <v>0.47</v>
      </c>
      <c r="H127" s="17">
        <v>0.28999999999999998</v>
      </c>
      <c r="I127" s="17">
        <v>0.23</v>
      </c>
    </row>
    <row r="128" spans="1:9" x14ac:dyDescent="0.3">
      <c r="A128" s="11" t="s">
        <v>411</v>
      </c>
      <c r="B128" s="39" t="s">
        <v>258</v>
      </c>
      <c r="C128" s="15">
        <v>317645</v>
      </c>
      <c r="D128" s="15">
        <v>150440</v>
      </c>
      <c r="E128" s="15">
        <v>93130</v>
      </c>
      <c r="F128" s="15">
        <v>74075</v>
      </c>
      <c r="G128" s="17">
        <v>0.47</v>
      </c>
      <c r="H128" s="17">
        <v>0.28999999999999998</v>
      </c>
      <c r="I128" s="17">
        <v>0.23</v>
      </c>
    </row>
    <row r="129" spans="1:9" x14ac:dyDescent="0.3">
      <c r="A129" s="11" t="s">
        <v>411</v>
      </c>
      <c r="B129" s="39" t="s">
        <v>259</v>
      </c>
      <c r="C129" s="15">
        <v>316680</v>
      </c>
      <c r="D129" s="15">
        <v>150135</v>
      </c>
      <c r="E129" s="15">
        <v>92785</v>
      </c>
      <c r="F129" s="15">
        <v>73760</v>
      </c>
      <c r="G129" s="17">
        <v>0.47</v>
      </c>
      <c r="H129" s="17">
        <v>0.28999999999999998</v>
      </c>
      <c r="I129" s="71">
        <v>0.23</v>
      </c>
    </row>
    <row r="130" spans="1:9" x14ac:dyDescent="0.3">
      <c r="A130" t="s">
        <v>38</v>
      </c>
      <c r="B130" t="s">
        <v>39</v>
      </c>
    </row>
    <row r="131" spans="1:9" x14ac:dyDescent="0.3">
      <c r="A131" t="s">
        <v>137</v>
      </c>
      <c r="B131" t="s">
        <v>138</v>
      </c>
    </row>
    <row r="132" spans="1:9" x14ac:dyDescent="0.3">
      <c r="A132" t="s">
        <v>159</v>
      </c>
      <c r="B132" t="s">
        <v>160</v>
      </c>
    </row>
    <row r="133" spans="1:9" x14ac:dyDescent="0.3">
      <c r="A133" t="s">
        <v>161</v>
      </c>
      <c r="B133" t="s">
        <v>162</v>
      </c>
    </row>
    <row r="134" spans="1:9" x14ac:dyDescent="0.3">
      <c r="A134" t="s">
        <v>163</v>
      </c>
      <c r="B134" t="s">
        <v>164</v>
      </c>
    </row>
  </sheetData>
  <conditionalFormatting sqref="G7:I129">
    <cfRule type="dataBar" priority="1">
      <dataBar>
        <cfvo type="num" val="0"/>
        <cfvo type="num" val="1"/>
        <color theme="7" tint="0.39997558519241921"/>
      </dataBar>
      <extLst>
        <ext xmlns:x14="http://schemas.microsoft.com/office/spreadsheetml/2009/9/main" uri="{B025F937-C7B1-47D3-B67F-A62EFF666E3E}">
          <x14:id>{98BE5E35-E7F5-4F71-A8B1-BF62E99E8A50}</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98BE5E35-E7F5-4F71-A8B1-BF62E99E8A50}">
            <x14:dataBar minLength="0" maxLength="100" gradient="0">
              <x14:cfvo type="num">
                <xm:f>0</xm:f>
              </x14:cfvo>
              <x14:cfvo type="num">
                <xm:f>1</xm:f>
              </x14:cfvo>
              <x14:negativeFillColor rgb="FFFF0000"/>
              <x14:axisColor rgb="FF000000"/>
            </x14:dataBar>
          </x14:cfRule>
          <xm:sqref>G7:I129</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134"/>
  <sheetViews>
    <sheetView showGridLines="0" workbookViewId="0"/>
  </sheetViews>
  <sheetFormatPr defaultColWidth="10.69921875" defaultRowHeight="15.6" x14ac:dyDescent="0.3"/>
  <cols>
    <col min="1" max="14" width="20.69921875" customWidth="1"/>
  </cols>
  <sheetData>
    <row r="1" spans="1:14" ht="19.8" x14ac:dyDescent="0.4">
      <c r="A1" s="2" t="s">
        <v>457</v>
      </c>
    </row>
    <row r="2" spans="1:14" x14ac:dyDescent="0.3">
      <c r="A2" t="s">
        <v>202</v>
      </c>
    </row>
    <row r="3" spans="1:14" x14ac:dyDescent="0.3">
      <c r="A3" t="s">
        <v>203</v>
      </c>
    </row>
    <row r="4" spans="1:14" x14ac:dyDescent="0.3">
      <c r="A4" t="s">
        <v>433</v>
      </c>
    </row>
    <row r="5" spans="1:14" x14ac:dyDescent="0.3">
      <c r="A5" t="s">
        <v>205</v>
      </c>
    </row>
    <row r="6" spans="1:14" s="91" customFormat="1" ht="46.8" x14ac:dyDescent="0.3">
      <c r="A6" s="90" t="s">
        <v>398</v>
      </c>
      <c r="B6" s="90" t="s">
        <v>206</v>
      </c>
      <c r="C6" s="90" t="s">
        <v>458</v>
      </c>
      <c r="D6" s="90" t="s">
        <v>459</v>
      </c>
      <c r="E6" s="90" t="s">
        <v>460</v>
      </c>
      <c r="F6" s="90" t="s">
        <v>461</v>
      </c>
      <c r="G6" s="90" t="s">
        <v>462</v>
      </c>
      <c r="H6" s="90" t="s">
        <v>463</v>
      </c>
      <c r="I6" s="90" t="s">
        <v>464</v>
      </c>
      <c r="J6" s="90" t="s">
        <v>465</v>
      </c>
      <c r="K6" s="90" t="s">
        <v>466</v>
      </c>
      <c r="L6" s="90" t="s">
        <v>467</v>
      </c>
      <c r="M6" s="90" t="s">
        <v>468</v>
      </c>
      <c r="N6" s="90" t="s">
        <v>469</v>
      </c>
    </row>
    <row r="7" spans="1:14" x14ac:dyDescent="0.3">
      <c r="A7" s="11" t="s">
        <v>409</v>
      </c>
      <c r="B7" s="39" t="s">
        <v>219</v>
      </c>
      <c r="C7" s="15">
        <v>5</v>
      </c>
      <c r="D7" s="15">
        <v>5</v>
      </c>
      <c r="E7" s="15">
        <v>0</v>
      </c>
      <c r="F7" s="15">
        <v>0</v>
      </c>
      <c r="G7" s="15">
        <v>0</v>
      </c>
      <c r="H7" s="15">
        <v>0</v>
      </c>
      <c r="I7" s="15" t="s">
        <v>265</v>
      </c>
      <c r="J7" s="15">
        <v>0</v>
      </c>
      <c r="K7" s="15">
        <v>0</v>
      </c>
      <c r="L7" s="15">
        <v>0</v>
      </c>
      <c r="M7" s="15">
        <v>0</v>
      </c>
      <c r="N7" s="15">
        <v>0</v>
      </c>
    </row>
    <row r="8" spans="1:14" x14ac:dyDescent="0.3">
      <c r="A8" s="11" t="s">
        <v>409</v>
      </c>
      <c r="B8" s="39" t="s">
        <v>220</v>
      </c>
      <c r="C8" s="15">
        <v>25</v>
      </c>
      <c r="D8" s="15">
        <v>20</v>
      </c>
      <c r="E8" s="15">
        <v>0</v>
      </c>
      <c r="F8" s="15">
        <v>0</v>
      </c>
      <c r="G8" s="15">
        <v>0</v>
      </c>
      <c r="H8" s="15" t="s">
        <v>265</v>
      </c>
      <c r="I8" s="15" t="s">
        <v>265</v>
      </c>
      <c r="J8" s="15">
        <v>0</v>
      </c>
      <c r="K8" s="15" t="s">
        <v>265</v>
      </c>
      <c r="L8" s="15">
        <v>0</v>
      </c>
      <c r="M8" s="15">
        <v>0</v>
      </c>
      <c r="N8" s="15">
        <v>0</v>
      </c>
    </row>
    <row r="9" spans="1:14" x14ac:dyDescent="0.3">
      <c r="A9" s="11" t="s">
        <v>409</v>
      </c>
      <c r="B9" s="39" t="s">
        <v>221</v>
      </c>
      <c r="C9" s="15">
        <v>85</v>
      </c>
      <c r="D9" s="15">
        <v>55</v>
      </c>
      <c r="E9" s="15" t="s">
        <v>265</v>
      </c>
      <c r="F9" s="15">
        <v>0</v>
      </c>
      <c r="G9" s="15" t="s">
        <v>265</v>
      </c>
      <c r="H9" s="15">
        <v>10</v>
      </c>
      <c r="I9" s="15">
        <v>5</v>
      </c>
      <c r="J9" s="15">
        <v>0</v>
      </c>
      <c r="K9" s="15">
        <v>5</v>
      </c>
      <c r="L9" s="15">
        <v>5</v>
      </c>
      <c r="M9" s="15">
        <v>5</v>
      </c>
      <c r="N9" s="15">
        <v>0</v>
      </c>
    </row>
    <row r="10" spans="1:14" x14ac:dyDescent="0.3">
      <c r="A10" s="11" t="s">
        <v>409</v>
      </c>
      <c r="B10" s="39" t="s">
        <v>222</v>
      </c>
      <c r="C10" s="15">
        <v>230</v>
      </c>
      <c r="D10" s="15">
        <v>100</v>
      </c>
      <c r="E10" s="15">
        <v>20</v>
      </c>
      <c r="F10" s="15">
        <v>0</v>
      </c>
      <c r="G10" s="15">
        <v>10</v>
      </c>
      <c r="H10" s="15">
        <v>35</v>
      </c>
      <c r="I10" s="15">
        <v>15</v>
      </c>
      <c r="J10" s="15">
        <v>0</v>
      </c>
      <c r="K10" s="15">
        <v>10</v>
      </c>
      <c r="L10" s="15">
        <v>20</v>
      </c>
      <c r="M10" s="15">
        <v>15</v>
      </c>
      <c r="N10" s="15">
        <v>0</v>
      </c>
    </row>
    <row r="11" spans="1:14" x14ac:dyDescent="0.3">
      <c r="A11" s="11" t="s">
        <v>409</v>
      </c>
      <c r="B11" s="39" t="s">
        <v>223</v>
      </c>
      <c r="C11" s="15">
        <v>515</v>
      </c>
      <c r="D11" s="15">
        <v>210</v>
      </c>
      <c r="E11" s="15">
        <v>40</v>
      </c>
      <c r="F11" s="15">
        <v>0</v>
      </c>
      <c r="G11" s="15">
        <v>15</v>
      </c>
      <c r="H11" s="15">
        <v>80</v>
      </c>
      <c r="I11" s="15">
        <v>40</v>
      </c>
      <c r="J11" s="15">
        <v>0</v>
      </c>
      <c r="K11" s="15">
        <v>20</v>
      </c>
      <c r="L11" s="15">
        <v>55</v>
      </c>
      <c r="M11" s="15">
        <v>55</v>
      </c>
      <c r="N11" s="15">
        <v>0</v>
      </c>
    </row>
    <row r="12" spans="1:14" x14ac:dyDescent="0.3">
      <c r="A12" s="11" t="s">
        <v>409</v>
      </c>
      <c r="B12" s="39" t="s">
        <v>224</v>
      </c>
      <c r="C12" s="15">
        <v>1195</v>
      </c>
      <c r="D12" s="15">
        <v>500</v>
      </c>
      <c r="E12" s="15">
        <v>85</v>
      </c>
      <c r="F12" s="15">
        <v>0</v>
      </c>
      <c r="G12" s="15">
        <v>35</v>
      </c>
      <c r="H12" s="15">
        <v>165</v>
      </c>
      <c r="I12" s="15">
        <v>100</v>
      </c>
      <c r="J12" s="15">
        <v>0</v>
      </c>
      <c r="K12" s="15">
        <v>55</v>
      </c>
      <c r="L12" s="15">
        <v>115</v>
      </c>
      <c r="M12" s="15">
        <v>135</v>
      </c>
      <c r="N12" s="15">
        <v>0</v>
      </c>
    </row>
    <row r="13" spans="1:14" x14ac:dyDescent="0.3">
      <c r="A13" s="11" t="s">
        <v>409</v>
      </c>
      <c r="B13" s="39" t="s">
        <v>225</v>
      </c>
      <c r="C13" s="15">
        <v>2355</v>
      </c>
      <c r="D13" s="15">
        <v>1145</v>
      </c>
      <c r="E13" s="15">
        <v>135</v>
      </c>
      <c r="F13" s="15">
        <v>0</v>
      </c>
      <c r="G13" s="15">
        <v>55</v>
      </c>
      <c r="H13" s="15">
        <v>280</v>
      </c>
      <c r="I13" s="15">
        <v>185</v>
      </c>
      <c r="J13" s="15">
        <v>0</v>
      </c>
      <c r="K13" s="15">
        <v>100</v>
      </c>
      <c r="L13" s="15">
        <v>195</v>
      </c>
      <c r="M13" s="15">
        <v>265</v>
      </c>
      <c r="N13" s="15">
        <v>0</v>
      </c>
    </row>
    <row r="14" spans="1:14" x14ac:dyDescent="0.3">
      <c r="A14" s="11" t="s">
        <v>409</v>
      </c>
      <c r="B14" s="39" t="s">
        <v>226</v>
      </c>
      <c r="C14" s="15">
        <v>3915</v>
      </c>
      <c r="D14" s="15">
        <v>1745</v>
      </c>
      <c r="E14" s="15">
        <v>255</v>
      </c>
      <c r="F14" s="15" t="s">
        <v>265</v>
      </c>
      <c r="G14" s="15">
        <v>80</v>
      </c>
      <c r="H14" s="15">
        <v>470</v>
      </c>
      <c r="I14" s="15">
        <v>345</v>
      </c>
      <c r="J14" s="15">
        <v>0</v>
      </c>
      <c r="K14" s="15">
        <v>185</v>
      </c>
      <c r="L14" s="15">
        <v>330</v>
      </c>
      <c r="M14" s="15">
        <v>495</v>
      </c>
      <c r="N14" s="15">
        <v>0</v>
      </c>
    </row>
    <row r="15" spans="1:14" x14ac:dyDescent="0.3">
      <c r="A15" s="11" t="s">
        <v>409</v>
      </c>
      <c r="B15" s="39" t="s">
        <v>227</v>
      </c>
      <c r="C15" s="15">
        <v>6805</v>
      </c>
      <c r="D15" s="15">
        <v>2845</v>
      </c>
      <c r="E15" s="15">
        <v>480</v>
      </c>
      <c r="F15" s="15" t="s">
        <v>265</v>
      </c>
      <c r="G15" s="15">
        <v>145</v>
      </c>
      <c r="H15" s="15">
        <v>805</v>
      </c>
      <c r="I15" s="15">
        <v>700</v>
      </c>
      <c r="J15" s="15">
        <v>0</v>
      </c>
      <c r="K15" s="15">
        <v>320</v>
      </c>
      <c r="L15" s="15">
        <v>565</v>
      </c>
      <c r="M15" s="15">
        <v>950</v>
      </c>
      <c r="N15" s="15">
        <v>0</v>
      </c>
    </row>
    <row r="16" spans="1:14" x14ac:dyDescent="0.3">
      <c r="A16" s="11" t="s">
        <v>409</v>
      </c>
      <c r="B16" s="39" t="s">
        <v>228</v>
      </c>
      <c r="C16" s="15">
        <v>14115</v>
      </c>
      <c r="D16" s="15">
        <v>4605</v>
      </c>
      <c r="E16" s="15">
        <v>1170</v>
      </c>
      <c r="F16" s="15">
        <v>5</v>
      </c>
      <c r="G16" s="15">
        <v>320</v>
      </c>
      <c r="H16" s="15">
        <v>1660</v>
      </c>
      <c r="I16" s="15">
        <v>1925</v>
      </c>
      <c r="J16" s="15">
        <v>10</v>
      </c>
      <c r="K16" s="15">
        <v>580</v>
      </c>
      <c r="L16" s="15">
        <v>1125</v>
      </c>
      <c r="M16" s="15">
        <v>2705</v>
      </c>
      <c r="N16" s="15">
        <v>5</v>
      </c>
    </row>
    <row r="17" spans="1:14" x14ac:dyDescent="0.3">
      <c r="A17" s="11" t="s">
        <v>409</v>
      </c>
      <c r="B17" s="39" t="s">
        <v>229</v>
      </c>
      <c r="C17" s="15">
        <v>23680</v>
      </c>
      <c r="D17" s="15">
        <v>6615</v>
      </c>
      <c r="E17" s="15">
        <v>2110</v>
      </c>
      <c r="F17" s="15">
        <v>30</v>
      </c>
      <c r="G17" s="15">
        <v>545</v>
      </c>
      <c r="H17" s="15">
        <v>2775</v>
      </c>
      <c r="I17" s="15">
        <v>3525</v>
      </c>
      <c r="J17" s="15">
        <v>25</v>
      </c>
      <c r="K17" s="15">
        <v>945</v>
      </c>
      <c r="L17" s="15">
        <v>1945</v>
      </c>
      <c r="M17" s="15">
        <v>5140</v>
      </c>
      <c r="N17" s="15">
        <v>20</v>
      </c>
    </row>
    <row r="18" spans="1:14" x14ac:dyDescent="0.3">
      <c r="A18" s="11" t="s">
        <v>409</v>
      </c>
      <c r="B18" s="39" t="s">
        <v>230</v>
      </c>
      <c r="C18" s="15">
        <v>33325</v>
      </c>
      <c r="D18" s="15">
        <v>8620</v>
      </c>
      <c r="E18" s="15">
        <v>2970</v>
      </c>
      <c r="F18" s="15">
        <v>40</v>
      </c>
      <c r="G18" s="15">
        <v>770</v>
      </c>
      <c r="H18" s="15">
        <v>3910</v>
      </c>
      <c r="I18" s="15">
        <v>5220</v>
      </c>
      <c r="J18" s="15">
        <v>40</v>
      </c>
      <c r="K18" s="15">
        <v>1330</v>
      </c>
      <c r="L18" s="15">
        <v>2695</v>
      </c>
      <c r="M18" s="15">
        <v>7690</v>
      </c>
      <c r="N18" s="15">
        <v>35</v>
      </c>
    </row>
    <row r="19" spans="1:14" x14ac:dyDescent="0.3">
      <c r="A19" s="11" t="s">
        <v>409</v>
      </c>
      <c r="B19" s="39" t="s">
        <v>231</v>
      </c>
      <c r="C19" s="15">
        <v>45840</v>
      </c>
      <c r="D19" s="15">
        <v>11235</v>
      </c>
      <c r="E19" s="15">
        <v>4145</v>
      </c>
      <c r="F19" s="15">
        <v>55</v>
      </c>
      <c r="G19" s="15">
        <v>1070</v>
      </c>
      <c r="H19" s="15">
        <v>5280</v>
      </c>
      <c r="I19" s="15">
        <v>7465</v>
      </c>
      <c r="J19" s="15">
        <v>50</v>
      </c>
      <c r="K19" s="15">
        <v>1760</v>
      </c>
      <c r="L19" s="15">
        <v>3670</v>
      </c>
      <c r="M19" s="15">
        <v>11055</v>
      </c>
      <c r="N19" s="15">
        <v>50</v>
      </c>
    </row>
    <row r="20" spans="1:14" x14ac:dyDescent="0.3">
      <c r="A20" s="11" t="s">
        <v>409</v>
      </c>
      <c r="B20" s="39" t="s">
        <v>232</v>
      </c>
      <c r="C20" s="15">
        <v>55595</v>
      </c>
      <c r="D20" s="15">
        <v>13205</v>
      </c>
      <c r="E20" s="15">
        <v>4955</v>
      </c>
      <c r="F20" s="15">
        <v>65</v>
      </c>
      <c r="G20" s="15">
        <v>1305</v>
      </c>
      <c r="H20" s="15">
        <v>6455</v>
      </c>
      <c r="I20" s="15">
        <v>9195</v>
      </c>
      <c r="J20" s="15">
        <v>60</v>
      </c>
      <c r="K20" s="15">
        <v>2140</v>
      </c>
      <c r="L20" s="15">
        <v>4455</v>
      </c>
      <c r="M20" s="15">
        <v>13690</v>
      </c>
      <c r="N20" s="15">
        <v>55</v>
      </c>
    </row>
    <row r="21" spans="1:14" x14ac:dyDescent="0.3">
      <c r="A21" s="11" t="s">
        <v>409</v>
      </c>
      <c r="B21" s="39" t="s">
        <v>233</v>
      </c>
      <c r="C21" s="15">
        <v>68040</v>
      </c>
      <c r="D21" s="15">
        <v>15635</v>
      </c>
      <c r="E21" s="15">
        <v>6090</v>
      </c>
      <c r="F21" s="15">
        <v>85</v>
      </c>
      <c r="G21" s="15">
        <v>1565</v>
      </c>
      <c r="H21" s="15">
        <v>7945</v>
      </c>
      <c r="I21" s="15">
        <v>11455</v>
      </c>
      <c r="J21" s="15">
        <v>85</v>
      </c>
      <c r="K21" s="15">
        <v>2645</v>
      </c>
      <c r="L21" s="15">
        <v>5445</v>
      </c>
      <c r="M21" s="15">
        <v>17000</v>
      </c>
      <c r="N21" s="15">
        <v>80</v>
      </c>
    </row>
    <row r="22" spans="1:14" x14ac:dyDescent="0.3">
      <c r="A22" s="11" t="s">
        <v>409</v>
      </c>
      <c r="B22" s="39" t="s">
        <v>234</v>
      </c>
      <c r="C22" s="15">
        <v>81435</v>
      </c>
      <c r="D22" s="15">
        <v>18250</v>
      </c>
      <c r="E22" s="15">
        <v>7235</v>
      </c>
      <c r="F22" s="15">
        <v>90</v>
      </c>
      <c r="G22" s="15">
        <v>1840</v>
      </c>
      <c r="H22" s="15">
        <v>9525</v>
      </c>
      <c r="I22" s="15">
        <v>13900</v>
      </c>
      <c r="J22" s="15">
        <v>100</v>
      </c>
      <c r="K22" s="15">
        <v>3260</v>
      </c>
      <c r="L22" s="15">
        <v>6475</v>
      </c>
      <c r="M22" s="15">
        <v>20665</v>
      </c>
      <c r="N22" s="15">
        <v>85</v>
      </c>
    </row>
    <row r="23" spans="1:14" x14ac:dyDescent="0.3">
      <c r="A23" s="11" t="s">
        <v>409</v>
      </c>
      <c r="B23" s="39" t="s">
        <v>235</v>
      </c>
      <c r="C23" s="15">
        <v>93965</v>
      </c>
      <c r="D23" s="15">
        <v>20685</v>
      </c>
      <c r="E23" s="15">
        <v>8285</v>
      </c>
      <c r="F23" s="15">
        <v>100</v>
      </c>
      <c r="G23" s="15">
        <v>2120</v>
      </c>
      <c r="H23" s="15">
        <v>10870</v>
      </c>
      <c r="I23" s="15">
        <v>16185</v>
      </c>
      <c r="J23" s="15">
        <v>120</v>
      </c>
      <c r="K23" s="15">
        <v>3740</v>
      </c>
      <c r="L23" s="15">
        <v>7495</v>
      </c>
      <c r="M23" s="15">
        <v>24250</v>
      </c>
      <c r="N23" s="15">
        <v>95</v>
      </c>
    </row>
    <row r="24" spans="1:14" x14ac:dyDescent="0.3">
      <c r="A24" s="11" t="s">
        <v>409</v>
      </c>
      <c r="B24" s="39" t="s">
        <v>236</v>
      </c>
      <c r="C24" s="15">
        <v>107220</v>
      </c>
      <c r="D24" s="15">
        <v>23295</v>
      </c>
      <c r="E24" s="15">
        <v>9400</v>
      </c>
      <c r="F24" s="15">
        <v>120</v>
      </c>
      <c r="G24" s="15">
        <v>2390</v>
      </c>
      <c r="H24" s="15">
        <v>12345</v>
      </c>
      <c r="I24" s="15">
        <v>18500</v>
      </c>
      <c r="J24" s="15">
        <v>130</v>
      </c>
      <c r="K24" s="15">
        <v>4285</v>
      </c>
      <c r="L24" s="15">
        <v>8535</v>
      </c>
      <c r="M24" s="15">
        <v>28085</v>
      </c>
      <c r="N24" s="15">
        <v>110</v>
      </c>
    </row>
    <row r="25" spans="1:14" x14ac:dyDescent="0.3">
      <c r="A25" s="11" t="s">
        <v>409</v>
      </c>
      <c r="B25" s="39" t="s">
        <v>237</v>
      </c>
      <c r="C25" s="15">
        <v>122255</v>
      </c>
      <c r="D25" s="15">
        <v>26870</v>
      </c>
      <c r="E25" s="15">
        <v>10725</v>
      </c>
      <c r="F25" s="15">
        <v>140</v>
      </c>
      <c r="G25" s="15">
        <v>2660</v>
      </c>
      <c r="H25" s="15">
        <v>13990</v>
      </c>
      <c r="I25" s="15">
        <v>21205</v>
      </c>
      <c r="J25" s="15">
        <v>150</v>
      </c>
      <c r="K25" s="15">
        <v>4805</v>
      </c>
      <c r="L25" s="15">
        <v>9570</v>
      </c>
      <c r="M25" s="15">
        <v>31990</v>
      </c>
      <c r="N25" s="15">
        <v>125</v>
      </c>
    </row>
    <row r="26" spans="1:14" x14ac:dyDescent="0.3">
      <c r="A26" s="11" t="s">
        <v>409</v>
      </c>
      <c r="B26" s="39" t="s">
        <v>238</v>
      </c>
      <c r="C26" s="15">
        <v>137650</v>
      </c>
      <c r="D26" s="15">
        <v>30360</v>
      </c>
      <c r="E26" s="15">
        <v>12125</v>
      </c>
      <c r="F26" s="15">
        <v>150</v>
      </c>
      <c r="G26" s="15">
        <v>2920</v>
      </c>
      <c r="H26" s="15">
        <v>15645</v>
      </c>
      <c r="I26" s="15">
        <v>23995</v>
      </c>
      <c r="J26" s="15">
        <v>165</v>
      </c>
      <c r="K26" s="15">
        <v>5350</v>
      </c>
      <c r="L26" s="15">
        <v>10695</v>
      </c>
      <c r="M26" s="15">
        <v>36095</v>
      </c>
      <c r="N26" s="15">
        <v>125</v>
      </c>
    </row>
    <row r="27" spans="1:14" x14ac:dyDescent="0.3">
      <c r="A27" s="11" t="s">
        <v>409</v>
      </c>
      <c r="B27" s="39" t="s">
        <v>239</v>
      </c>
      <c r="C27" s="15">
        <v>153975</v>
      </c>
      <c r="D27" s="15">
        <v>34070</v>
      </c>
      <c r="E27" s="15">
        <v>13530</v>
      </c>
      <c r="F27" s="15">
        <v>155</v>
      </c>
      <c r="G27" s="15">
        <v>3160</v>
      </c>
      <c r="H27" s="15">
        <v>17385</v>
      </c>
      <c r="I27" s="15">
        <v>26925</v>
      </c>
      <c r="J27" s="15">
        <v>175</v>
      </c>
      <c r="K27" s="15">
        <v>5945</v>
      </c>
      <c r="L27" s="15">
        <v>11890</v>
      </c>
      <c r="M27" s="15">
        <v>40570</v>
      </c>
      <c r="N27" s="15">
        <v>135</v>
      </c>
    </row>
    <row r="28" spans="1:14" x14ac:dyDescent="0.3">
      <c r="A28" s="11" t="s">
        <v>409</v>
      </c>
      <c r="B28" s="39" t="s">
        <v>240</v>
      </c>
      <c r="C28" s="15">
        <v>170610</v>
      </c>
      <c r="D28" s="15">
        <v>38670</v>
      </c>
      <c r="E28" s="15">
        <v>15155</v>
      </c>
      <c r="F28" s="15">
        <v>150</v>
      </c>
      <c r="G28" s="15">
        <v>3375</v>
      </c>
      <c r="H28" s="15">
        <v>19160</v>
      </c>
      <c r="I28" s="15">
        <v>29970</v>
      </c>
      <c r="J28" s="15">
        <v>180</v>
      </c>
      <c r="K28" s="15">
        <v>6440</v>
      </c>
      <c r="L28" s="15">
        <v>12905</v>
      </c>
      <c r="M28" s="15">
        <v>44435</v>
      </c>
      <c r="N28" s="15">
        <v>140</v>
      </c>
    </row>
    <row r="29" spans="1:14" x14ac:dyDescent="0.3">
      <c r="A29" s="11" t="s">
        <v>409</v>
      </c>
      <c r="B29" s="39" t="s">
        <v>241</v>
      </c>
      <c r="C29" s="15">
        <v>192860</v>
      </c>
      <c r="D29" s="15">
        <v>45475</v>
      </c>
      <c r="E29" s="15">
        <v>17580</v>
      </c>
      <c r="F29" s="15">
        <v>160</v>
      </c>
      <c r="G29" s="15">
        <v>3660</v>
      </c>
      <c r="H29" s="15">
        <v>21420</v>
      </c>
      <c r="I29" s="15">
        <v>33875</v>
      </c>
      <c r="J29" s="15">
        <v>180</v>
      </c>
      <c r="K29" s="15">
        <v>7030</v>
      </c>
      <c r="L29" s="15">
        <v>14165</v>
      </c>
      <c r="M29" s="15">
        <v>49135</v>
      </c>
      <c r="N29" s="15">
        <v>145</v>
      </c>
    </row>
    <row r="30" spans="1:14" x14ac:dyDescent="0.3">
      <c r="A30" s="11" t="s">
        <v>409</v>
      </c>
      <c r="B30" s="39" t="s">
        <v>242</v>
      </c>
      <c r="C30" s="15">
        <v>213710</v>
      </c>
      <c r="D30" s="15">
        <v>52395</v>
      </c>
      <c r="E30" s="15">
        <v>19715</v>
      </c>
      <c r="F30" s="15">
        <v>145</v>
      </c>
      <c r="G30" s="15">
        <v>3875</v>
      </c>
      <c r="H30" s="15">
        <v>23645</v>
      </c>
      <c r="I30" s="15">
        <v>37345</v>
      </c>
      <c r="J30" s="15">
        <v>170</v>
      </c>
      <c r="K30" s="15">
        <v>7485</v>
      </c>
      <c r="L30" s="15">
        <v>15325</v>
      </c>
      <c r="M30" s="15">
        <v>53420</v>
      </c>
      <c r="N30" s="15">
        <v>145</v>
      </c>
    </row>
    <row r="31" spans="1:14" x14ac:dyDescent="0.3">
      <c r="A31" s="11" t="s">
        <v>409</v>
      </c>
      <c r="B31" s="39" t="s">
        <v>243</v>
      </c>
      <c r="C31" s="15">
        <v>234070</v>
      </c>
      <c r="D31" s="15">
        <v>60550</v>
      </c>
      <c r="E31" s="15">
        <v>21565</v>
      </c>
      <c r="F31" s="15">
        <v>110</v>
      </c>
      <c r="G31" s="15">
        <v>4035</v>
      </c>
      <c r="H31" s="15">
        <v>25665</v>
      </c>
      <c r="I31" s="15">
        <v>40185</v>
      </c>
      <c r="J31" s="15">
        <v>145</v>
      </c>
      <c r="K31" s="15">
        <v>7860</v>
      </c>
      <c r="L31" s="15">
        <v>16420</v>
      </c>
      <c r="M31" s="15">
        <v>57355</v>
      </c>
      <c r="N31" s="15">
        <v>125</v>
      </c>
    </row>
    <row r="32" spans="1:14" x14ac:dyDescent="0.3">
      <c r="A32" s="11" t="s">
        <v>409</v>
      </c>
      <c r="B32" s="39" t="s">
        <v>244</v>
      </c>
      <c r="C32" s="15">
        <v>254830</v>
      </c>
      <c r="D32" s="15">
        <v>69545</v>
      </c>
      <c r="E32" s="15">
        <v>23330</v>
      </c>
      <c r="F32" s="15">
        <v>110</v>
      </c>
      <c r="G32" s="15">
        <v>4255</v>
      </c>
      <c r="H32" s="15">
        <v>27690</v>
      </c>
      <c r="I32" s="15">
        <v>43065</v>
      </c>
      <c r="J32" s="15">
        <v>135</v>
      </c>
      <c r="K32" s="15">
        <v>8160</v>
      </c>
      <c r="L32" s="15">
        <v>17465</v>
      </c>
      <c r="M32" s="15">
        <v>60890</v>
      </c>
      <c r="N32" s="15">
        <v>125</v>
      </c>
    </row>
    <row r="33" spans="1:14" x14ac:dyDescent="0.3">
      <c r="A33" s="11" t="s">
        <v>409</v>
      </c>
      <c r="B33" s="39" t="s">
        <v>245</v>
      </c>
      <c r="C33" s="15">
        <v>275285</v>
      </c>
      <c r="D33" s="15">
        <v>79060</v>
      </c>
      <c r="E33" s="15">
        <v>24950</v>
      </c>
      <c r="F33" s="15">
        <v>115</v>
      </c>
      <c r="G33" s="15">
        <v>4415</v>
      </c>
      <c r="H33" s="15">
        <v>29710</v>
      </c>
      <c r="I33" s="15">
        <v>45640</v>
      </c>
      <c r="J33" s="15">
        <v>140</v>
      </c>
      <c r="K33" s="15">
        <v>8450</v>
      </c>
      <c r="L33" s="15">
        <v>18485</v>
      </c>
      <c r="M33" s="15">
        <v>64125</v>
      </c>
      <c r="N33" s="15">
        <v>125</v>
      </c>
    </row>
    <row r="34" spans="1:14" x14ac:dyDescent="0.3">
      <c r="A34" s="11" t="s">
        <v>409</v>
      </c>
      <c r="B34" s="39" t="s">
        <v>246</v>
      </c>
      <c r="C34" s="15">
        <v>293910</v>
      </c>
      <c r="D34" s="15">
        <v>86855</v>
      </c>
      <c r="E34" s="15">
        <v>26475</v>
      </c>
      <c r="F34" s="15">
        <v>110</v>
      </c>
      <c r="G34" s="15">
        <v>4570</v>
      </c>
      <c r="H34" s="15">
        <v>31665</v>
      </c>
      <c r="I34" s="15">
        <v>48355</v>
      </c>
      <c r="J34" s="15">
        <v>140</v>
      </c>
      <c r="K34" s="15">
        <v>8755</v>
      </c>
      <c r="L34" s="15">
        <v>19375</v>
      </c>
      <c r="M34" s="15">
        <v>67405</v>
      </c>
      <c r="N34" s="15">
        <v>115</v>
      </c>
    </row>
    <row r="35" spans="1:14" x14ac:dyDescent="0.3">
      <c r="A35" s="11" t="s">
        <v>409</v>
      </c>
      <c r="B35" s="39" t="s">
        <v>247</v>
      </c>
      <c r="C35" s="15">
        <v>315005</v>
      </c>
      <c r="D35" s="15">
        <v>94635</v>
      </c>
      <c r="E35" s="15">
        <v>28415</v>
      </c>
      <c r="F35" s="15">
        <v>105</v>
      </c>
      <c r="G35" s="15">
        <v>4715</v>
      </c>
      <c r="H35" s="15">
        <v>34125</v>
      </c>
      <c r="I35" s="15">
        <v>51925</v>
      </c>
      <c r="J35" s="15">
        <v>140</v>
      </c>
      <c r="K35" s="15">
        <v>9060</v>
      </c>
      <c r="L35" s="15">
        <v>20585</v>
      </c>
      <c r="M35" s="15">
        <v>71070</v>
      </c>
      <c r="N35" s="15">
        <v>115</v>
      </c>
    </row>
    <row r="36" spans="1:14" x14ac:dyDescent="0.3">
      <c r="A36" s="11" t="s">
        <v>409</v>
      </c>
      <c r="B36" s="39" t="s">
        <v>248</v>
      </c>
      <c r="C36" s="15">
        <v>334995</v>
      </c>
      <c r="D36" s="15">
        <v>102690</v>
      </c>
      <c r="E36" s="15">
        <v>30080</v>
      </c>
      <c r="F36" s="15">
        <v>95</v>
      </c>
      <c r="G36" s="15">
        <v>4880</v>
      </c>
      <c r="H36" s="15">
        <v>36565</v>
      </c>
      <c r="I36" s="15">
        <v>54700</v>
      </c>
      <c r="J36" s="15">
        <v>135</v>
      </c>
      <c r="K36" s="15">
        <v>9310</v>
      </c>
      <c r="L36" s="15">
        <v>21795</v>
      </c>
      <c r="M36" s="15">
        <v>74535</v>
      </c>
      <c r="N36" s="15">
        <v>115</v>
      </c>
    </row>
    <row r="37" spans="1:14" x14ac:dyDescent="0.3">
      <c r="A37" s="11" t="s">
        <v>409</v>
      </c>
      <c r="B37" s="39" t="s">
        <v>249</v>
      </c>
      <c r="C37" s="15">
        <v>354065</v>
      </c>
      <c r="D37" s="15">
        <v>109580</v>
      </c>
      <c r="E37" s="15">
        <v>31850</v>
      </c>
      <c r="F37" s="15">
        <v>95</v>
      </c>
      <c r="G37" s="15">
        <v>5055</v>
      </c>
      <c r="H37" s="15">
        <v>38805</v>
      </c>
      <c r="I37" s="15">
        <v>57665</v>
      </c>
      <c r="J37" s="15">
        <v>130</v>
      </c>
      <c r="K37" s="15">
        <v>9650</v>
      </c>
      <c r="L37" s="15">
        <v>22875</v>
      </c>
      <c r="M37" s="15">
        <v>78140</v>
      </c>
      <c r="N37" s="15">
        <v>115</v>
      </c>
    </row>
    <row r="38" spans="1:14" x14ac:dyDescent="0.3">
      <c r="A38" s="11" t="s">
        <v>409</v>
      </c>
      <c r="B38" s="39" t="s">
        <v>250</v>
      </c>
      <c r="C38" s="15">
        <v>375235</v>
      </c>
      <c r="D38" s="15">
        <v>116970</v>
      </c>
      <c r="E38" s="15">
        <v>33870</v>
      </c>
      <c r="F38" s="15">
        <v>95</v>
      </c>
      <c r="G38" s="15">
        <v>5235</v>
      </c>
      <c r="H38" s="15">
        <v>41375</v>
      </c>
      <c r="I38" s="15">
        <v>60935</v>
      </c>
      <c r="J38" s="15">
        <v>130</v>
      </c>
      <c r="K38" s="15">
        <v>9990</v>
      </c>
      <c r="L38" s="15">
        <v>24075</v>
      </c>
      <c r="M38" s="15">
        <v>82330</v>
      </c>
      <c r="N38" s="15">
        <v>125</v>
      </c>
    </row>
    <row r="39" spans="1:14" x14ac:dyDescent="0.3">
      <c r="A39" s="11" t="s">
        <v>409</v>
      </c>
      <c r="B39" s="39" t="s">
        <v>251</v>
      </c>
      <c r="C39" s="15">
        <v>394850</v>
      </c>
      <c r="D39" s="15">
        <v>122980</v>
      </c>
      <c r="E39" s="15">
        <v>35810</v>
      </c>
      <c r="F39" s="15">
        <v>95</v>
      </c>
      <c r="G39" s="15">
        <v>5475</v>
      </c>
      <c r="H39" s="15">
        <v>43810</v>
      </c>
      <c r="I39" s="15">
        <v>64095</v>
      </c>
      <c r="J39" s="15">
        <v>130</v>
      </c>
      <c r="K39" s="15">
        <v>10345</v>
      </c>
      <c r="L39" s="15">
        <v>25245</v>
      </c>
      <c r="M39" s="15">
        <v>86590</v>
      </c>
      <c r="N39" s="15">
        <v>135</v>
      </c>
    </row>
    <row r="40" spans="1:14" x14ac:dyDescent="0.3">
      <c r="A40" s="11" t="s">
        <v>409</v>
      </c>
      <c r="B40" s="39" t="s">
        <v>252</v>
      </c>
      <c r="C40" s="15">
        <v>414285</v>
      </c>
      <c r="D40" s="15">
        <v>128405</v>
      </c>
      <c r="E40" s="15">
        <v>37790</v>
      </c>
      <c r="F40" s="15">
        <v>105</v>
      </c>
      <c r="G40" s="15">
        <v>5705</v>
      </c>
      <c r="H40" s="15">
        <v>46360</v>
      </c>
      <c r="I40" s="15">
        <v>67435</v>
      </c>
      <c r="J40" s="15">
        <v>130</v>
      </c>
      <c r="K40" s="15">
        <v>10710</v>
      </c>
      <c r="L40" s="15">
        <v>26485</v>
      </c>
      <c r="M40" s="15">
        <v>90905</v>
      </c>
      <c r="N40" s="15">
        <v>140</v>
      </c>
    </row>
    <row r="41" spans="1:14" x14ac:dyDescent="0.3">
      <c r="A41" s="11" t="s">
        <v>409</v>
      </c>
      <c r="B41" s="39" t="s">
        <v>253</v>
      </c>
      <c r="C41" s="15">
        <v>433925</v>
      </c>
      <c r="D41" s="15">
        <v>133460</v>
      </c>
      <c r="E41" s="15">
        <v>39825</v>
      </c>
      <c r="F41" s="15">
        <v>115</v>
      </c>
      <c r="G41" s="15">
        <v>5970</v>
      </c>
      <c r="H41" s="15">
        <v>49150</v>
      </c>
      <c r="I41" s="15">
        <v>70875</v>
      </c>
      <c r="J41" s="15">
        <v>140</v>
      </c>
      <c r="K41" s="15">
        <v>11065</v>
      </c>
      <c r="L41" s="15">
        <v>27745</v>
      </c>
      <c r="M41" s="15">
        <v>95305</v>
      </c>
      <c r="N41" s="15">
        <v>145</v>
      </c>
    </row>
    <row r="42" spans="1:14" x14ac:dyDescent="0.3">
      <c r="A42" s="11" t="s">
        <v>409</v>
      </c>
      <c r="B42" s="39" t="s">
        <v>254</v>
      </c>
      <c r="C42" s="15">
        <v>451850</v>
      </c>
      <c r="D42" s="15">
        <v>137595</v>
      </c>
      <c r="E42" s="15">
        <v>41655</v>
      </c>
      <c r="F42" s="15">
        <v>125</v>
      </c>
      <c r="G42" s="15">
        <v>6200</v>
      </c>
      <c r="H42" s="15">
        <v>51450</v>
      </c>
      <c r="I42" s="15">
        <v>74115</v>
      </c>
      <c r="J42" s="15">
        <v>140</v>
      </c>
      <c r="K42" s="15">
        <v>11335</v>
      </c>
      <c r="L42" s="15">
        <v>28970</v>
      </c>
      <c r="M42" s="15">
        <v>99950</v>
      </c>
      <c r="N42" s="15">
        <v>135</v>
      </c>
    </row>
    <row r="43" spans="1:14" x14ac:dyDescent="0.3">
      <c r="A43" s="11" t="s">
        <v>409</v>
      </c>
      <c r="B43" s="39" t="s">
        <v>255</v>
      </c>
      <c r="C43" s="15">
        <v>469520</v>
      </c>
      <c r="D43" s="15">
        <v>141295</v>
      </c>
      <c r="E43" s="15">
        <v>43325</v>
      </c>
      <c r="F43" s="15">
        <v>125</v>
      </c>
      <c r="G43" s="15">
        <v>6465</v>
      </c>
      <c r="H43" s="15">
        <v>53665</v>
      </c>
      <c r="I43" s="15">
        <v>77330</v>
      </c>
      <c r="J43" s="15">
        <v>140</v>
      </c>
      <c r="K43" s="15">
        <v>11670</v>
      </c>
      <c r="L43" s="15">
        <v>30195</v>
      </c>
      <c r="M43" s="15">
        <v>104960</v>
      </c>
      <c r="N43" s="15">
        <v>150</v>
      </c>
    </row>
    <row r="44" spans="1:14" x14ac:dyDescent="0.3">
      <c r="A44" s="11" t="s">
        <v>409</v>
      </c>
      <c r="B44" s="39" t="s">
        <v>256</v>
      </c>
      <c r="C44" s="15">
        <v>477040</v>
      </c>
      <c r="D44" s="15">
        <v>142785</v>
      </c>
      <c r="E44" s="15">
        <v>43930</v>
      </c>
      <c r="F44" s="15">
        <v>125</v>
      </c>
      <c r="G44" s="15">
        <v>6580</v>
      </c>
      <c r="H44" s="15">
        <v>54650</v>
      </c>
      <c r="I44" s="15">
        <v>78660</v>
      </c>
      <c r="J44" s="15">
        <v>135</v>
      </c>
      <c r="K44" s="15">
        <v>11790</v>
      </c>
      <c r="L44" s="15">
        <v>30725</v>
      </c>
      <c r="M44" s="15">
        <v>107310</v>
      </c>
      <c r="N44" s="15">
        <v>160</v>
      </c>
    </row>
    <row r="45" spans="1:14" x14ac:dyDescent="0.3">
      <c r="A45" s="11" t="s">
        <v>409</v>
      </c>
      <c r="B45" s="39" t="s">
        <v>257</v>
      </c>
      <c r="C45" s="15">
        <v>479730</v>
      </c>
      <c r="D45" s="15">
        <v>143280</v>
      </c>
      <c r="E45" s="15">
        <v>44005</v>
      </c>
      <c r="F45" s="15">
        <v>115</v>
      </c>
      <c r="G45" s="15">
        <v>6575</v>
      </c>
      <c r="H45" s="15">
        <v>54980</v>
      </c>
      <c r="I45" s="15">
        <v>79170</v>
      </c>
      <c r="J45" s="15">
        <v>130</v>
      </c>
      <c r="K45" s="15">
        <v>11815</v>
      </c>
      <c r="L45" s="15">
        <v>30870</v>
      </c>
      <c r="M45" s="15">
        <v>108420</v>
      </c>
      <c r="N45" s="15">
        <v>150</v>
      </c>
    </row>
    <row r="46" spans="1:14" x14ac:dyDescent="0.3">
      <c r="A46" s="11" t="s">
        <v>409</v>
      </c>
      <c r="B46" s="39" t="s">
        <v>258</v>
      </c>
      <c r="C46" s="15">
        <v>482055</v>
      </c>
      <c r="D46" s="15">
        <v>143620</v>
      </c>
      <c r="E46" s="15">
        <v>44080</v>
      </c>
      <c r="F46" s="15">
        <v>100</v>
      </c>
      <c r="G46" s="15">
        <v>6580</v>
      </c>
      <c r="H46" s="15">
        <v>55260</v>
      </c>
      <c r="I46" s="15">
        <v>79585</v>
      </c>
      <c r="J46" s="15">
        <v>115</v>
      </c>
      <c r="K46" s="15">
        <v>11865</v>
      </c>
      <c r="L46" s="15">
        <v>30975</v>
      </c>
      <c r="M46" s="15">
        <v>109430</v>
      </c>
      <c r="N46" s="15">
        <v>140</v>
      </c>
    </row>
    <row r="47" spans="1:14" x14ac:dyDescent="0.3">
      <c r="A47" s="11" t="s">
        <v>409</v>
      </c>
      <c r="B47" s="39" t="s">
        <v>259</v>
      </c>
      <c r="C47" s="15">
        <v>484055</v>
      </c>
      <c r="D47" s="15">
        <v>143900</v>
      </c>
      <c r="E47" s="15">
        <v>44075</v>
      </c>
      <c r="F47" s="15">
        <v>95</v>
      </c>
      <c r="G47" s="15">
        <v>6565</v>
      </c>
      <c r="H47" s="15">
        <v>55445</v>
      </c>
      <c r="I47" s="15">
        <v>79920</v>
      </c>
      <c r="J47" s="15">
        <v>110</v>
      </c>
      <c r="K47" s="15">
        <v>11900</v>
      </c>
      <c r="L47" s="15">
        <v>31055</v>
      </c>
      <c r="M47" s="15">
        <v>110375</v>
      </c>
      <c r="N47" s="15">
        <v>125</v>
      </c>
    </row>
    <row r="48" spans="1:14" x14ac:dyDescent="0.3">
      <c r="A48" s="54" t="s">
        <v>410</v>
      </c>
      <c r="B48" s="66" t="s">
        <v>219</v>
      </c>
      <c r="C48" s="67">
        <v>5</v>
      </c>
      <c r="D48" s="67">
        <v>5</v>
      </c>
      <c r="E48" s="67">
        <v>0</v>
      </c>
      <c r="F48" s="67">
        <v>0</v>
      </c>
      <c r="G48" s="67">
        <v>0</v>
      </c>
      <c r="H48" s="67">
        <v>0</v>
      </c>
      <c r="I48" s="67" t="s">
        <v>265</v>
      </c>
      <c r="J48" s="67">
        <v>0</v>
      </c>
      <c r="K48" s="67">
        <v>0</v>
      </c>
      <c r="L48" s="67">
        <v>0</v>
      </c>
      <c r="M48" s="67">
        <v>0</v>
      </c>
      <c r="N48" s="67">
        <v>0</v>
      </c>
    </row>
    <row r="49" spans="1:14" x14ac:dyDescent="0.3">
      <c r="A49" s="11" t="s">
        <v>410</v>
      </c>
      <c r="B49" s="39" t="s">
        <v>220</v>
      </c>
      <c r="C49" s="15">
        <v>25</v>
      </c>
      <c r="D49" s="15">
        <v>20</v>
      </c>
      <c r="E49" s="15">
        <v>0</v>
      </c>
      <c r="F49" s="15">
        <v>0</v>
      </c>
      <c r="G49" s="15">
        <v>0</v>
      </c>
      <c r="H49" s="15" t="s">
        <v>265</v>
      </c>
      <c r="I49" s="15" t="s">
        <v>265</v>
      </c>
      <c r="J49" s="15">
        <v>0</v>
      </c>
      <c r="K49" s="15" t="s">
        <v>265</v>
      </c>
      <c r="L49" s="15">
        <v>0</v>
      </c>
      <c r="M49" s="15">
        <v>0</v>
      </c>
      <c r="N49" s="15">
        <v>0</v>
      </c>
    </row>
    <row r="50" spans="1:14" x14ac:dyDescent="0.3">
      <c r="A50" s="11" t="s">
        <v>410</v>
      </c>
      <c r="B50" s="39" t="s">
        <v>221</v>
      </c>
      <c r="C50" s="15">
        <v>85</v>
      </c>
      <c r="D50" s="15">
        <v>55</v>
      </c>
      <c r="E50" s="15" t="s">
        <v>265</v>
      </c>
      <c r="F50" s="15">
        <v>0</v>
      </c>
      <c r="G50" s="15" t="s">
        <v>265</v>
      </c>
      <c r="H50" s="15">
        <v>10</v>
      </c>
      <c r="I50" s="15">
        <v>5</v>
      </c>
      <c r="J50" s="15">
        <v>0</v>
      </c>
      <c r="K50" s="15">
        <v>5</v>
      </c>
      <c r="L50" s="15">
        <v>5</v>
      </c>
      <c r="M50" s="15">
        <v>5</v>
      </c>
      <c r="N50" s="15">
        <v>0</v>
      </c>
    </row>
    <row r="51" spans="1:14" x14ac:dyDescent="0.3">
      <c r="A51" s="11" t="s">
        <v>410</v>
      </c>
      <c r="B51" s="39" t="s">
        <v>222</v>
      </c>
      <c r="C51" s="15">
        <v>230</v>
      </c>
      <c r="D51" s="15">
        <v>100</v>
      </c>
      <c r="E51" s="15">
        <v>20</v>
      </c>
      <c r="F51" s="15">
        <v>0</v>
      </c>
      <c r="G51" s="15">
        <v>10</v>
      </c>
      <c r="H51" s="15">
        <v>35</v>
      </c>
      <c r="I51" s="15">
        <v>15</v>
      </c>
      <c r="J51" s="15">
        <v>0</v>
      </c>
      <c r="K51" s="15">
        <v>10</v>
      </c>
      <c r="L51" s="15">
        <v>20</v>
      </c>
      <c r="M51" s="15">
        <v>15</v>
      </c>
      <c r="N51" s="15">
        <v>0</v>
      </c>
    </row>
    <row r="52" spans="1:14" x14ac:dyDescent="0.3">
      <c r="A52" s="11" t="s">
        <v>410</v>
      </c>
      <c r="B52" s="39" t="s">
        <v>223</v>
      </c>
      <c r="C52" s="15">
        <v>510</v>
      </c>
      <c r="D52" s="15">
        <v>210</v>
      </c>
      <c r="E52" s="15">
        <v>40</v>
      </c>
      <c r="F52" s="15">
        <v>0</v>
      </c>
      <c r="G52" s="15">
        <v>15</v>
      </c>
      <c r="H52" s="15">
        <v>80</v>
      </c>
      <c r="I52" s="15">
        <v>40</v>
      </c>
      <c r="J52" s="15">
        <v>0</v>
      </c>
      <c r="K52" s="15">
        <v>20</v>
      </c>
      <c r="L52" s="15">
        <v>55</v>
      </c>
      <c r="M52" s="15">
        <v>55</v>
      </c>
      <c r="N52" s="15">
        <v>0</v>
      </c>
    </row>
    <row r="53" spans="1:14" x14ac:dyDescent="0.3">
      <c r="A53" s="11" t="s">
        <v>410</v>
      </c>
      <c r="B53" s="39" t="s">
        <v>224</v>
      </c>
      <c r="C53" s="15">
        <v>1165</v>
      </c>
      <c r="D53" s="15">
        <v>490</v>
      </c>
      <c r="E53" s="15">
        <v>85</v>
      </c>
      <c r="F53" s="15">
        <v>0</v>
      </c>
      <c r="G53" s="15">
        <v>35</v>
      </c>
      <c r="H53" s="15">
        <v>165</v>
      </c>
      <c r="I53" s="15">
        <v>100</v>
      </c>
      <c r="J53" s="15">
        <v>0</v>
      </c>
      <c r="K53" s="15">
        <v>55</v>
      </c>
      <c r="L53" s="15">
        <v>115</v>
      </c>
      <c r="M53" s="15">
        <v>120</v>
      </c>
      <c r="N53" s="15">
        <v>0</v>
      </c>
    </row>
    <row r="54" spans="1:14" x14ac:dyDescent="0.3">
      <c r="A54" s="11" t="s">
        <v>410</v>
      </c>
      <c r="B54" s="39" t="s">
        <v>225</v>
      </c>
      <c r="C54" s="15">
        <v>2090</v>
      </c>
      <c r="D54" s="15">
        <v>925</v>
      </c>
      <c r="E54" s="15">
        <v>130</v>
      </c>
      <c r="F54" s="15">
        <v>0</v>
      </c>
      <c r="G54" s="15">
        <v>55</v>
      </c>
      <c r="H54" s="15">
        <v>280</v>
      </c>
      <c r="I54" s="15">
        <v>175</v>
      </c>
      <c r="J54" s="15">
        <v>0</v>
      </c>
      <c r="K54" s="15">
        <v>95</v>
      </c>
      <c r="L54" s="15">
        <v>195</v>
      </c>
      <c r="M54" s="15">
        <v>230</v>
      </c>
      <c r="N54" s="15">
        <v>0</v>
      </c>
    </row>
    <row r="55" spans="1:14" x14ac:dyDescent="0.3">
      <c r="A55" s="11" t="s">
        <v>410</v>
      </c>
      <c r="B55" s="39" t="s">
        <v>226</v>
      </c>
      <c r="C55" s="15">
        <v>3450</v>
      </c>
      <c r="D55" s="15">
        <v>1450</v>
      </c>
      <c r="E55" s="15">
        <v>240</v>
      </c>
      <c r="F55" s="15">
        <v>0</v>
      </c>
      <c r="G55" s="15">
        <v>75</v>
      </c>
      <c r="H55" s="15">
        <v>460</v>
      </c>
      <c r="I55" s="15">
        <v>310</v>
      </c>
      <c r="J55" s="15">
        <v>0</v>
      </c>
      <c r="K55" s="15">
        <v>170</v>
      </c>
      <c r="L55" s="15">
        <v>320</v>
      </c>
      <c r="M55" s="15">
        <v>420</v>
      </c>
      <c r="N55" s="15">
        <v>0</v>
      </c>
    </row>
    <row r="56" spans="1:14" x14ac:dyDescent="0.3">
      <c r="A56" s="11" t="s">
        <v>410</v>
      </c>
      <c r="B56" s="39" t="s">
        <v>227</v>
      </c>
      <c r="C56" s="15">
        <v>5730</v>
      </c>
      <c r="D56" s="15">
        <v>2290</v>
      </c>
      <c r="E56" s="15">
        <v>425</v>
      </c>
      <c r="F56" s="15">
        <v>0</v>
      </c>
      <c r="G56" s="15">
        <v>130</v>
      </c>
      <c r="H56" s="15">
        <v>735</v>
      </c>
      <c r="I56" s="15">
        <v>585</v>
      </c>
      <c r="J56" s="15">
        <v>0</v>
      </c>
      <c r="K56" s="15">
        <v>300</v>
      </c>
      <c r="L56" s="15">
        <v>520</v>
      </c>
      <c r="M56" s="15">
        <v>745</v>
      </c>
      <c r="N56" s="15">
        <v>0</v>
      </c>
    </row>
    <row r="57" spans="1:14" x14ac:dyDescent="0.3">
      <c r="A57" s="11" t="s">
        <v>410</v>
      </c>
      <c r="B57" s="39" t="s">
        <v>228</v>
      </c>
      <c r="C57" s="15">
        <v>8345</v>
      </c>
      <c r="D57" s="15">
        <v>3165</v>
      </c>
      <c r="E57" s="15">
        <v>655</v>
      </c>
      <c r="F57" s="15">
        <v>0</v>
      </c>
      <c r="G57" s="15">
        <v>200</v>
      </c>
      <c r="H57" s="15">
        <v>1100</v>
      </c>
      <c r="I57" s="15">
        <v>930</v>
      </c>
      <c r="J57" s="15">
        <v>0</v>
      </c>
      <c r="K57" s="15">
        <v>455</v>
      </c>
      <c r="L57" s="15">
        <v>740</v>
      </c>
      <c r="M57" s="15">
        <v>1100</v>
      </c>
      <c r="N57" s="15">
        <v>0</v>
      </c>
    </row>
    <row r="58" spans="1:14" x14ac:dyDescent="0.3">
      <c r="A58" s="11" t="s">
        <v>410</v>
      </c>
      <c r="B58" s="39" t="s">
        <v>229</v>
      </c>
      <c r="C58" s="15">
        <v>11655</v>
      </c>
      <c r="D58" s="15">
        <v>4165</v>
      </c>
      <c r="E58" s="15">
        <v>940</v>
      </c>
      <c r="F58" s="15">
        <v>0</v>
      </c>
      <c r="G58" s="15">
        <v>280</v>
      </c>
      <c r="H58" s="15">
        <v>1570</v>
      </c>
      <c r="I58" s="15">
        <v>1355</v>
      </c>
      <c r="J58" s="15">
        <v>0</v>
      </c>
      <c r="K58" s="15">
        <v>665</v>
      </c>
      <c r="L58" s="15">
        <v>1035</v>
      </c>
      <c r="M58" s="15">
        <v>1640</v>
      </c>
      <c r="N58" s="15">
        <v>0</v>
      </c>
    </row>
    <row r="59" spans="1:14" x14ac:dyDescent="0.3">
      <c r="A59" s="11" t="s">
        <v>410</v>
      </c>
      <c r="B59" s="39" t="s">
        <v>230</v>
      </c>
      <c r="C59" s="15">
        <v>15605</v>
      </c>
      <c r="D59" s="15">
        <v>5265</v>
      </c>
      <c r="E59" s="15">
        <v>1275</v>
      </c>
      <c r="F59" s="15">
        <v>0</v>
      </c>
      <c r="G59" s="15">
        <v>385</v>
      </c>
      <c r="H59" s="15">
        <v>2070</v>
      </c>
      <c r="I59" s="15">
        <v>1955</v>
      </c>
      <c r="J59" s="15">
        <v>0</v>
      </c>
      <c r="K59" s="15">
        <v>895</v>
      </c>
      <c r="L59" s="15">
        <v>1370</v>
      </c>
      <c r="M59" s="15">
        <v>2390</v>
      </c>
      <c r="N59" s="15">
        <v>0</v>
      </c>
    </row>
    <row r="60" spans="1:14" x14ac:dyDescent="0.3">
      <c r="A60" s="11" t="s">
        <v>410</v>
      </c>
      <c r="B60" s="39" t="s">
        <v>231</v>
      </c>
      <c r="C60" s="15">
        <v>20555</v>
      </c>
      <c r="D60" s="15">
        <v>6550</v>
      </c>
      <c r="E60" s="15">
        <v>1705</v>
      </c>
      <c r="F60" s="15">
        <v>0</v>
      </c>
      <c r="G60" s="15">
        <v>535</v>
      </c>
      <c r="H60" s="15">
        <v>2650</v>
      </c>
      <c r="I60" s="15">
        <v>2700</v>
      </c>
      <c r="J60" s="15">
        <v>0</v>
      </c>
      <c r="K60" s="15">
        <v>1155</v>
      </c>
      <c r="L60" s="15">
        <v>1780</v>
      </c>
      <c r="M60" s="15">
        <v>3475</v>
      </c>
      <c r="N60" s="15">
        <v>0</v>
      </c>
    </row>
    <row r="61" spans="1:14" x14ac:dyDescent="0.3">
      <c r="A61" s="11" t="s">
        <v>410</v>
      </c>
      <c r="B61" s="39" t="s">
        <v>232</v>
      </c>
      <c r="C61" s="15">
        <v>24485</v>
      </c>
      <c r="D61" s="15">
        <v>7465</v>
      </c>
      <c r="E61" s="15">
        <v>2020</v>
      </c>
      <c r="F61" s="15">
        <v>0</v>
      </c>
      <c r="G61" s="15">
        <v>640</v>
      </c>
      <c r="H61" s="15">
        <v>3125</v>
      </c>
      <c r="I61" s="15">
        <v>3310</v>
      </c>
      <c r="J61" s="15">
        <v>0</v>
      </c>
      <c r="K61" s="15">
        <v>1410</v>
      </c>
      <c r="L61" s="15">
        <v>2135</v>
      </c>
      <c r="M61" s="15">
        <v>4370</v>
      </c>
      <c r="N61" s="15">
        <v>0</v>
      </c>
    </row>
    <row r="62" spans="1:14" x14ac:dyDescent="0.3">
      <c r="A62" s="11" t="s">
        <v>410</v>
      </c>
      <c r="B62" s="39" t="s">
        <v>233</v>
      </c>
      <c r="C62" s="15">
        <v>29815</v>
      </c>
      <c r="D62" s="15">
        <v>8620</v>
      </c>
      <c r="E62" s="15">
        <v>2440</v>
      </c>
      <c r="F62" s="15">
        <v>0</v>
      </c>
      <c r="G62" s="15">
        <v>760</v>
      </c>
      <c r="H62" s="15">
        <v>3810</v>
      </c>
      <c r="I62" s="15">
        <v>4125</v>
      </c>
      <c r="J62" s="15">
        <v>0</v>
      </c>
      <c r="K62" s="15">
        <v>1740</v>
      </c>
      <c r="L62" s="15">
        <v>2615</v>
      </c>
      <c r="M62" s="15">
        <v>5700</v>
      </c>
      <c r="N62" s="15">
        <v>0</v>
      </c>
    </row>
    <row r="63" spans="1:14" x14ac:dyDescent="0.3">
      <c r="A63" s="11" t="s">
        <v>410</v>
      </c>
      <c r="B63" s="39" t="s">
        <v>234</v>
      </c>
      <c r="C63" s="15">
        <v>36695</v>
      </c>
      <c r="D63" s="15">
        <v>9995</v>
      </c>
      <c r="E63" s="15">
        <v>2945</v>
      </c>
      <c r="F63" s="15">
        <v>0</v>
      </c>
      <c r="G63" s="15">
        <v>920</v>
      </c>
      <c r="H63" s="15">
        <v>4635</v>
      </c>
      <c r="I63" s="15">
        <v>5245</v>
      </c>
      <c r="J63" s="15">
        <v>0</v>
      </c>
      <c r="K63" s="15">
        <v>2180</v>
      </c>
      <c r="L63" s="15">
        <v>3220</v>
      </c>
      <c r="M63" s="15">
        <v>7540</v>
      </c>
      <c r="N63" s="15">
        <v>0</v>
      </c>
    </row>
    <row r="64" spans="1:14" x14ac:dyDescent="0.3">
      <c r="A64" s="11" t="s">
        <v>410</v>
      </c>
      <c r="B64" s="39" t="s">
        <v>235</v>
      </c>
      <c r="C64" s="15">
        <v>42650</v>
      </c>
      <c r="D64" s="15">
        <v>11205</v>
      </c>
      <c r="E64" s="15">
        <v>3370</v>
      </c>
      <c r="F64" s="15">
        <v>0</v>
      </c>
      <c r="G64" s="15">
        <v>1050</v>
      </c>
      <c r="H64" s="15">
        <v>5290</v>
      </c>
      <c r="I64" s="15">
        <v>6265</v>
      </c>
      <c r="J64" s="15">
        <v>0</v>
      </c>
      <c r="K64" s="15">
        <v>2530</v>
      </c>
      <c r="L64" s="15">
        <v>3740</v>
      </c>
      <c r="M64" s="15">
        <v>9180</v>
      </c>
      <c r="N64" s="15">
        <v>0</v>
      </c>
    </row>
    <row r="65" spans="1:14" x14ac:dyDescent="0.3">
      <c r="A65" s="11" t="s">
        <v>410</v>
      </c>
      <c r="B65" s="39" t="s">
        <v>236</v>
      </c>
      <c r="C65" s="15">
        <v>49980</v>
      </c>
      <c r="D65" s="15">
        <v>12625</v>
      </c>
      <c r="E65" s="15">
        <v>3910</v>
      </c>
      <c r="F65" s="15">
        <v>0</v>
      </c>
      <c r="G65" s="15">
        <v>1190</v>
      </c>
      <c r="H65" s="15">
        <v>6050</v>
      </c>
      <c r="I65" s="15">
        <v>7445</v>
      </c>
      <c r="J65" s="15">
        <v>0</v>
      </c>
      <c r="K65" s="15">
        <v>2935</v>
      </c>
      <c r="L65" s="15">
        <v>4385</v>
      </c>
      <c r="M65" s="15">
        <v>11415</v>
      </c>
      <c r="N65" s="15">
        <v>0</v>
      </c>
    </row>
    <row r="66" spans="1:14" x14ac:dyDescent="0.3">
      <c r="A66" s="11" t="s">
        <v>410</v>
      </c>
      <c r="B66" s="39" t="s">
        <v>237</v>
      </c>
      <c r="C66" s="15">
        <v>56255</v>
      </c>
      <c r="D66" s="15">
        <v>13785</v>
      </c>
      <c r="E66" s="15">
        <v>4280</v>
      </c>
      <c r="F66" s="15">
        <v>0</v>
      </c>
      <c r="G66" s="15">
        <v>1300</v>
      </c>
      <c r="H66" s="15">
        <v>6735</v>
      </c>
      <c r="I66" s="15">
        <v>8530</v>
      </c>
      <c r="J66" s="15">
        <v>0</v>
      </c>
      <c r="K66" s="15">
        <v>3285</v>
      </c>
      <c r="L66" s="15">
        <v>4925</v>
      </c>
      <c r="M66" s="15">
        <v>13390</v>
      </c>
      <c r="N66" s="15">
        <v>0</v>
      </c>
    </row>
    <row r="67" spans="1:14" x14ac:dyDescent="0.3">
      <c r="A67" s="11" t="s">
        <v>410</v>
      </c>
      <c r="B67" s="39" t="s">
        <v>238</v>
      </c>
      <c r="C67" s="15">
        <v>62795</v>
      </c>
      <c r="D67" s="15">
        <v>15020</v>
      </c>
      <c r="E67" s="15">
        <v>4735</v>
      </c>
      <c r="F67" s="15">
        <v>0</v>
      </c>
      <c r="G67" s="15">
        <v>1415</v>
      </c>
      <c r="H67" s="15">
        <v>7435</v>
      </c>
      <c r="I67" s="15">
        <v>9670</v>
      </c>
      <c r="J67" s="15">
        <v>0</v>
      </c>
      <c r="K67" s="15">
        <v>3650</v>
      </c>
      <c r="L67" s="15">
        <v>5460</v>
      </c>
      <c r="M67" s="15">
        <v>15390</v>
      </c>
      <c r="N67" s="15">
        <v>0</v>
      </c>
    </row>
    <row r="68" spans="1:14" x14ac:dyDescent="0.3">
      <c r="A68" s="11" t="s">
        <v>410</v>
      </c>
      <c r="B68" s="39" t="s">
        <v>239</v>
      </c>
      <c r="C68" s="15">
        <v>70860</v>
      </c>
      <c r="D68" s="15">
        <v>16425</v>
      </c>
      <c r="E68" s="15">
        <v>5255</v>
      </c>
      <c r="F68" s="15">
        <v>0</v>
      </c>
      <c r="G68" s="15">
        <v>1545</v>
      </c>
      <c r="H68" s="15">
        <v>8265</v>
      </c>
      <c r="I68" s="15">
        <v>11105</v>
      </c>
      <c r="J68" s="15">
        <v>0</v>
      </c>
      <c r="K68" s="15">
        <v>4085</v>
      </c>
      <c r="L68" s="15">
        <v>6130</v>
      </c>
      <c r="M68" s="15">
        <v>18025</v>
      </c>
      <c r="N68" s="15">
        <v>0</v>
      </c>
    </row>
    <row r="69" spans="1:14" x14ac:dyDescent="0.3">
      <c r="A69" s="11" t="s">
        <v>410</v>
      </c>
      <c r="B69" s="39" t="s">
        <v>240</v>
      </c>
      <c r="C69" s="15">
        <v>76540</v>
      </c>
      <c r="D69" s="15">
        <v>17375</v>
      </c>
      <c r="E69" s="15">
        <v>5585</v>
      </c>
      <c r="F69" s="15">
        <v>0</v>
      </c>
      <c r="G69" s="15">
        <v>1630</v>
      </c>
      <c r="H69" s="15">
        <v>8860</v>
      </c>
      <c r="I69" s="15">
        <v>12175</v>
      </c>
      <c r="J69" s="15">
        <v>0</v>
      </c>
      <c r="K69" s="15">
        <v>4355</v>
      </c>
      <c r="L69" s="15">
        <v>6565</v>
      </c>
      <c r="M69" s="15">
        <v>19970</v>
      </c>
      <c r="N69" s="15">
        <v>0</v>
      </c>
    </row>
    <row r="70" spans="1:14" x14ac:dyDescent="0.3">
      <c r="A70" s="11" t="s">
        <v>410</v>
      </c>
      <c r="B70" s="39" t="s">
        <v>241</v>
      </c>
      <c r="C70" s="15">
        <v>83295</v>
      </c>
      <c r="D70" s="15">
        <v>18425</v>
      </c>
      <c r="E70" s="15">
        <v>5975</v>
      </c>
      <c r="F70" s="15">
        <v>0</v>
      </c>
      <c r="G70" s="15">
        <v>1740</v>
      </c>
      <c r="H70" s="15">
        <v>9510</v>
      </c>
      <c r="I70" s="15">
        <v>13395</v>
      </c>
      <c r="J70" s="15">
        <v>0</v>
      </c>
      <c r="K70" s="15">
        <v>4720</v>
      </c>
      <c r="L70" s="15">
        <v>7100</v>
      </c>
      <c r="M70" s="15">
        <v>22410</v>
      </c>
      <c r="N70" s="15">
        <v>0</v>
      </c>
    </row>
    <row r="71" spans="1:14" x14ac:dyDescent="0.3">
      <c r="A71" s="11" t="s">
        <v>410</v>
      </c>
      <c r="B71" s="39" t="s">
        <v>242</v>
      </c>
      <c r="C71" s="15">
        <v>90055</v>
      </c>
      <c r="D71" s="15">
        <v>19500</v>
      </c>
      <c r="E71" s="15">
        <v>6380</v>
      </c>
      <c r="F71" s="15">
        <v>0</v>
      </c>
      <c r="G71" s="15">
        <v>1820</v>
      </c>
      <c r="H71" s="15">
        <v>10155</v>
      </c>
      <c r="I71" s="15">
        <v>14640</v>
      </c>
      <c r="J71" s="15">
        <v>0</v>
      </c>
      <c r="K71" s="15">
        <v>5035</v>
      </c>
      <c r="L71" s="15">
        <v>7625</v>
      </c>
      <c r="M71" s="15">
        <v>24870</v>
      </c>
      <c r="N71" s="15">
        <v>0</v>
      </c>
    </row>
    <row r="72" spans="1:14" x14ac:dyDescent="0.3">
      <c r="A72" s="11" t="s">
        <v>410</v>
      </c>
      <c r="B72" s="39" t="s">
        <v>243</v>
      </c>
      <c r="C72" s="15">
        <v>95430</v>
      </c>
      <c r="D72" s="15">
        <v>20290</v>
      </c>
      <c r="E72" s="15">
        <v>6695</v>
      </c>
      <c r="F72" s="15">
        <v>0</v>
      </c>
      <c r="G72" s="15">
        <v>1885</v>
      </c>
      <c r="H72" s="15">
        <v>10665</v>
      </c>
      <c r="I72" s="15">
        <v>15575</v>
      </c>
      <c r="J72" s="15">
        <v>0</v>
      </c>
      <c r="K72" s="15">
        <v>5270</v>
      </c>
      <c r="L72" s="15">
        <v>8025</v>
      </c>
      <c r="M72" s="15">
        <v>26995</v>
      </c>
      <c r="N72" s="15">
        <v>0</v>
      </c>
    </row>
    <row r="73" spans="1:14" x14ac:dyDescent="0.3">
      <c r="A73" s="11" t="s">
        <v>410</v>
      </c>
      <c r="B73" s="39" t="s">
        <v>244</v>
      </c>
      <c r="C73" s="15">
        <v>100410</v>
      </c>
      <c r="D73" s="15">
        <v>21035</v>
      </c>
      <c r="E73" s="15">
        <v>6955</v>
      </c>
      <c r="F73" s="15">
        <v>0</v>
      </c>
      <c r="G73" s="15">
        <v>1935</v>
      </c>
      <c r="H73" s="15">
        <v>11105</v>
      </c>
      <c r="I73" s="15">
        <v>16510</v>
      </c>
      <c r="J73" s="15">
        <v>0</v>
      </c>
      <c r="K73" s="15">
        <v>5490</v>
      </c>
      <c r="L73" s="15">
        <v>8405</v>
      </c>
      <c r="M73" s="15">
        <v>28935</v>
      </c>
      <c r="N73" s="15">
        <v>0</v>
      </c>
    </row>
    <row r="74" spans="1:14" x14ac:dyDescent="0.3">
      <c r="A74" s="11" t="s">
        <v>410</v>
      </c>
      <c r="B74" s="39" t="s">
        <v>245</v>
      </c>
      <c r="C74" s="15">
        <v>105365</v>
      </c>
      <c r="D74" s="15">
        <v>21840</v>
      </c>
      <c r="E74" s="15">
        <v>7220</v>
      </c>
      <c r="F74" s="15">
        <v>0</v>
      </c>
      <c r="G74" s="15">
        <v>1995</v>
      </c>
      <c r="H74" s="15">
        <v>11590</v>
      </c>
      <c r="I74" s="15">
        <v>17440</v>
      </c>
      <c r="J74" s="15">
        <v>0</v>
      </c>
      <c r="K74" s="15">
        <v>5720</v>
      </c>
      <c r="L74" s="15">
        <v>8750</v>
      </c>
      <c r="M74" s="15">
        <v>30765</v>
      </c>
      <c r="N74" s="15">
        <v>0</v>
      </c>
    </row>
    <row r="75" spans="1:14" x14ac:dyDescent="0.3">
      <c r="A75" s="11" t="s">
        <v>410</v>
      </c>
      <c r="B75" s="39" t="s">
        <v>246</v>
      </c>
      <c r="C75" s="15">
        <v>110160</v>
      </c>
      <c r="D75" s="15">
        <v>22605</v>
      </c>
      <c r="E75" s="15">
        <v>7485</v>
      </c>
      <c r="F75" s="15">
        <v>0</v>
      </c>
      <c r="G75" s="15">
        <v>2045</v>
      </c>
      <c r="H75" s="15">
        <v>12095</v>
      </c>
      <c r="I75" s="15">
        <v>18370</v>
      </c>
      <c r="J75" s="15">
        <v>0</v>
      </c>
      <c r="K75" s="15">
        <v>5885</v>
      </c>
      <c r="L75" s="15">
        <v>9065</v>
      </c>
      <c r="M75" s="15">
        <v>32550</v>
      </c>
      <c r="N75" s="15">
        <v>0</v>
      </c>
    </row>
    <row r="76" spans="1:14" x14ac:dyDescent="0.3">
      <c r="A76" s="11" t="s">
        <v>410</v>
      </c>
      <c r="B76" s="39" t="s">
        <v>247</v>
      </c>
      <c r="C76" s="15">
        <v>115195</v>
      </c>
      <c r="D76" s="15">
        <v>23460</v>
      </c>
      <c r="E76" s="15">
        <v>7790</v>
      </c>
      <c r="F76" s="15">
        <v>0</v>
      </c>
      <c r="G76" s="15">
        <v>2095</v>
      </c>
      <c r="H76" s="15">
        <v>12640</v>
      </c>
      <c r="I76" s="15">
        <v>19325</v>
      </c>
      <c r="J76" s="15">
        <v>0</v>
      </c>
      <c r="K76" s="15">
        <v>6035</v>
      </c>
      <c r="L76" s="15">
        <v>9405</v>
      </c>
      <c r="M76" s="15">
        <v>34385</v>
      </c>
      <c r="N76" s="15">
        <v>0</v>
      </c>
    </row>
    <row r="77" spans="1:14" x14ac:dyDescent="0.3">
      <c r="A77" s="11" t="s">
        <v>410</v>
      </c>
      <c r="B77" s="39" t="s">
        <v>248</v>
      </c>
      <c r="C77" s="15">
        <v>120290</v>
      </c>
      <c r="D77" s="15">
        <v>24305</v>
      </c>
      <c r="E77" s="15">
        <v>8065</v>
      </c>
      <c r="F77" s="15">
        <v>0</v>
      </c>
      <c r="G77" s="15">
        <v>2120</v>
      </c>
      <c r="H77" s="15">
        <v>13145</v>
      </c>
      <c r="I77" s="15">
        <v>20315</v>
      </c>
      <c r="J77" s="15">
        <v>0</v>
      </c>
      <c r="K77" s="15">
        <v>6190</v>
      </c>
      <c r="L77" s="15">
        <v>9770</v>
      </c>
      <c r="M77" s="15">
        <v>36325</v>
      </c>
      <c r="N77" s="15">
        <v>0</v>
      </c>
    </row>
    <row r="78" spans="1:14" x14ac:dyDescent="0.3">
      <c r="A78" s="11" t="s">
        <v>410</v>
      </c>
      <c r="B78" s="39" t="s">
        <v>249</v>
      </c>
      <c r="C78" s="15">
        <v>125175</v>
      </c>
      <c r="D78" s="15">
        <v>25060</v>
      </c>
      <c r="E78" s="15">
        <v>8325</v>
      </c>
      <c r="F78" s="15">
        <v>0</v>
      </c>
      <c r="G78" s="15">
        <v>2180</v>
      </c>
      <c r="H78" s="15">
        <v>13595</v>
      </c>
      <c r="I78" s="15">
        <v>21335</v>
      </c>
      <c r="J78" s="15">
        <v>0</v>
      </c>
      <c r="K78" s="15">
        <v>6380</v>
      </c>
      <c r="L78" s="15">
        <v>10080</v>
      </c>
      <c r="M78" s="15">
        <v>38160</v>
      </c>
      <c r="N78" s="15">
        <v>0</v>
      </c>
    </row>
    <row r="79" spans="1:14" x14ac:dyDescent="0.3">
      <c r="A79" s="11" t="s">
        <v>410</v>
      </c>
      <c r="B79" s="39" t="s">
        <v>250</v>
      </c>
      <c r="C79" s="15">
        <v>130570</v>
      </c>
      <c r="D79" s="15">
        <v>25865</v>
      </c>
      <c r="E79" s="15">
        <v>8625</v>
      </c>
      <c r="F79" s="15">
        <v>0</v>
      </c>
      <c r="G79" s="15">
        <v>2230</v>
      </c>
      <c r="H79" s="15">
        <v>14160</v>
      </c>
      <c r="I79" s="15">
        <v>22330</v>
      </c>
      <c r="J79" s="15">
        <v>0</v>
      </c>
      <c r="K79" s="15">
        <v>6545</v>
      </c>
      <c r="L79" s="15">
        <v>10480</v>
      </c>
      <c r="M79" s="15">
        <v>40270</v>
      </c>
      <c r="N79" s="15">
        <v>0</v>
      </c>
    </row>
    <row r="80" spans="1:14" x14ac:dyDescent="0.3">
      <c r="A80" s="11" t="s">
        <v>410</v>
      </c>
      <c r="B80" s="39" t="s">
        <v>251</v>
      </c>
      <c r="C80" s="15">
        <v>136025</v>
      </c>
      <c r="D80" s="15">
        <v>26655</v>
      </c>
      <c r="E80" s="15">
        <v>8935</v>
      </c>
      <c r="F80" s="15">
        <v>0</v>
      </c>
      <c r="G80" s="15">
        <v>2295</v>
      </c>
      <c r="H80" s="15">
        <v>14655</v>
      </c>
      <c r="I80" s="15">
        <v>23390</v>
      </c>
      <c r="J80" s="15">
        <v>0</v>
      </c>
      <c r="K80" s="15">
        <v>6745</v>
      </c>
      <c r="L80" s="15">
        <v>10850</v>
      </c>
      <c r="M80" s="15">
        <v>42420</v>
      </c>
      <c r="N80" s="15">
        <v>0</v>
      </c>
    </row>
    <row r="81" spans="1:14" x14ac:dyDescent="0.3">
      <c r="A81" s="11" t="s">
        <v>410</v>
      </c>
      <c r="B81" s="39" t="s">
        <v>252</v>
      </c>
      <c r="C81" s="15">
        <v>140750</v>
      </c>
      <c r="D81" s="15">
        <v>27405</v>
      </c>
      <c r="E81" s="15">
        <v>9195</v>
      </c>
      <c r="F81" s="15">
        <v>0</v>
      </c>
      <c r="G81" s="15">
        <v>2335</v>
      </c>
      <c r="H81" s="15">
        <v>15110</v>
      </c>
      <c r="I81" s="15">
        <v>24285</v>
      </c>
      <c r="J81" s="15">
        <v>0</v>
      </c>
      <c r="K81" s="15">
        <v>6905</v>
      </c>
      <c r="L81" s="15">
        <v>11175</v>
      </c>
      <c r="M81" s="15">
        <v>44260</v>
      </c>
      <c r="N81" s="15">
        <v>0</v>
      </c>
    </row>
    <row r="82" spans="1:14" x14ac:dyDescent="0.3">
      <c r="A82" s="11" t="s">
        <v>410</v>
      </c>
      <c r="B82" s="39" t="s">
        <v>253</v>
      </c>
      <c r="C82" s="15">
        <v>145235</v>
      </c>
      <c r="D82" s="15">
        <v>28025</v>
      </c>
      <c r="E82" s="15">
        <v>9405</v>
      </c>
      <c r="F82" s="15">
        <v>0</v>
      </c>
      <c r="G82" s="15">
        <v>2375</v>
      </c>
      <c r="H82" s="15">
        <v>15540</v>
      </c>
      <c r="I82" s="15">
        <v>25140</v>
      </c>
      <c r="J82" s="15">
        <v>0</v>
      </c>
      <c r="K82" s="15">
        <v>7065</v>
      </c>
      <c r="L82" s="15">
        <v>11390</v>
      </c>
      <c r="M82" s="15">
        <v>46205</v>
      </c>
      <c r="N82" s="15">
        <v>0</v>
      </c>
    </row>
    <row r="83" spans="1:14" x14ac:dyDescent="0.3">
      <c r="A83" s="11" t="s">
        <v>410</v>
      </c>
      <c r="B83" s="39" t="s">
        <v>254</v>
      </c>
      <c r="C83" s="15">
        <v>149760</v>
      </c>
      <c r="D83" s="15">
        <v>28735</v>
      </c>
      <c r="E83" s="15">
        <v>9620</v>
      </c>
      <c r="F83" s="15">
        <v>0</v>
      </c>
      <c r="G83" s="15">
        <v>2420</v>
      </c>
      <c r="H83" s="15">
        <v>15985</v>
      </c>
      <c r="I83" s="15">
        <v>26025</v>
      </c>
      <c r="J83" s="15">
        <v>0</v>
      </c>
      <c r="K83" s="15">
        <v>7180</v>
      </c>
      <c r="L83" s="15">
        <v>11665</v>
      </c>
      <c r="M83" s="15">
        <v>47990</v>
      </c>
      <c r="N83" s="15">
        <v>0</v>
      </c>
    </row>
    <row r="84" spans="1:14" x14ac:dyDescent="0.3">
      <c r="A84" s="11" t="s">
        <v>410</v>
      </c>
      <c r="B84" s="39" t="s">
        <v>255</v>
      </c>
      <c r="C84" s="15">
        <v>154160</v>
      </c>
      <c r="D84" s="15">
        <v>29455</v>
      </c>
      <c r="E84" s="15">
        <v>9835</v>
      </c>
      <c r="F84" s="15">
        <v>0</v>
      </c>
      <c r="G84" s="15">
        <v>2460</v>
      </c>
      <c r="H84" s="15">
        <v>16410</v>
      </c>
      <c r="I84" s="15">
        <v>26790</v>
      </c>
      <c r="J84" s="15">
        <v>0</v>
      </c>
      <c r="K84" s="15">
        <v>7345</v>
      </c>
      <c r="L84" s="15">
        <v>11905</v>
      </c>
      <c r="M84" s="15">
        <v>49815</v>
      </c>
      <c r="N84" s="15">
        <v>0</v>
      </c>
    </row>
    <row r="85" spans="1:14" x14ac:dyDescent="0.3">
      <c r="A85" s="11" t="s">
        <v>410</v>
      </c>
      <c r="B85" s="39" t="s">
        <v>256</v>
      </c>
      <c r="C85" s="15">
        <v>157865</v>
      </c>
      <c r="D85" s="15">
        <v>30050</v>
      </c>
      <c r="E85" s="15">
        <v>10020</v>
      </c>
      <c r="F85" s="15">
        <v>0</v>
      </c>
      <c r="G85" s="15">
        <v>2500</v>
      </c>
      <c r="H85" s="15">
        <v>16740</v>
      </c>
      <c r="I85" s="15">
        <v>27490</v>
      </c>
      <c r="J85" s="15">
        <v>0</v>
      </c>
      <c r="K85" s="15">
        <v>7435</v>
      </c>
      <c r="L85" s="15">
        <v>12105</v>
      </c>
      <c r="M85" s="15">
        <v>51385</v>
      </c>
      <c r="N85" s="15">
        <v>0</v>
      </c>
    </row>
    <row r="86" spans="1:14" x14ac:dyDescent="0.3">
      <c r="A86" s="11" t="s">
        <v>410</v>
      </c>
      <c r="B86" s="39" t="s">
        <v>257</v>
      </c>
      <c r="C86" s="15">
        <v>161345</v>
      </c>
      <c r="D86" s="15">
        <v>30620</v>
      </c>
      <c r="E86" s="15">
        <v>10175</v>
      </c>
      <c r="F86" s="15">
        <v>0</v>
      </c>
      <c r="G86" s="15">
        <v>2535</v>
      </c>
      <c r="H86" s="15">
        <v>17065</v>
      </c>
      <c r="I86" s="15">
        <v>28175</v>
      </c>
      <c r="J86" s="15">
        <v>0</v>
      </c>
      <c r="K86" s="15">
        <v>7510</v>
      </c>
      <c r="L86" s="15">
        <v>12255</v>
      </c>
      <c r="M86" s="15">
        <v>52860</v>
      </c>
      <c r="N86" s="15">
        <v>0</v>
      </c>
    </row>
    <row r="87" spans="1:14" x14ac:dyDescent="0.3">
      <c r="A87" s="11" t="s">
        <v>410</v>
      </c>
      <c r="B87" s="39" t="s">
        <v>258</v>
      </c>
      <c r="C87" s="15">
        <v>164410</v>
      </c>
      <c r="D87" s="15">
        <v>31060</v>
      </c>
      <c r="E87" s="15">
        <v>10315</v>
      </c>
      <c r="F87" s="15">
        <v>0</v>
      </c>
      <c r="G87" s="15">
        <v>2570</v>
      </c>
      <c r="H87" s="15">
        <v>17355</v>
      </c>
      <c r="I87" s="15">
        <v>28750</v>
      </c>
      <c r="J87" s="15">
        <v>0</v>
      </c>
      <c r="K87" s="15">
        <v>7595</v>
      </c>
      <c r="L87" s="15">
        <v>12405</v>
      </c>
      <c r="M87" s="15">
        <v>54150</v>
      </c>
      <c r="N87" s="15">
        <v>0</v>
      </c>
    </row>
    <row r="88" spans="1:14" x14ac:dyDescent="0.3">
      <c r="A88" s="57" t="s">
        <v>410</v>
      </c>
      <c r="B88" s="69" t="s">
        <v>259</v>
      </c>
      <c r="C88" s="70">
        <v>167375</v>
      </c>
      <c r="D88" s="70">
        <v>31490</v>
      </c>
      <c r="E88" s="70">
        <v>10415</v>
      </c>
      <c r="F88" s="70">
        <v>0</v>
      </c>
      <c r="G88" s="70">
        <v>2595</v>
      </c>
      <c r="H88" s="70">
        <v>17635</v>
      </c>
      <c r="I88" s="70">
        <v>29275</v>
      </c>
      <c r="J88" s="70">
        <v>0</v>
      </c>
      <c r="K88" s="70">
        <v>7680</v>
      </c>
      <c r="L88" s="70">
        <v>12535</v>
      </c>
      <c r="M88" s="70">
        <v>55435</v>
      </c>
      <c r="N88" s="70">
        <v>0</v>
      </c>
    </row>
    <row r="89" spans="1:14" x14ac:dyDescent="0.3">
      <c r="A89" s="11" t="s">
        <v>411</v>
      </c>
      <c r="B89" s="39" t="s">
        <v>219</v>
      </c>
      <c r="C89" s="15">
        <v>0</v>
      </c>
      <c r="D89" s="15">
        <v>0</v>
      </c>
      <c r="E89" s="15">
        <v>0</v>
      </c>
      <c r="F89" s="15">
        <v>0</v>
      </c>
      <c r="G89" s="15">
        <v>0</v>
      </c>
      <c r="H89" s="15">
        <v>0</v>
      </c>
      <c r="I89" s="15">
        <v>0</v>
      </c>
      <c r="J89" s="15">
        <v>0</v>
      </c>
      <c r="K89" s="15">
        <v>0</v>
      </c>
      <c r="L89" s="15">
        <v>0</v>
      </c>
      <c r="M89" s="15">
        <v>0</v>
      </c>
      <c r="N89" s="15">
        <v>0</v>
      </c>
    </row>
    <row r="90" spans="1:14" x14ac:dyDescent="0.3">
      <c r="A90" s="11" t="s">
        <v>411</v>
      </c>
      <c r="B90" s="39" t="s">
        <v>220</v>
      </c>
      <c r="C90" s="15">
        <v>0</v>
      </c>
      <c r="D90" s="15">
        <v>0</v>
      </c>
      <c r="E90" s="15">
        <v>0</v>
      </c>
      <c r="F90" s="15">
        <v>0</v>
      </c>
      <c r="G90" s="15">
        <v>0</v>
      </c>
      <c r="H90" s="15">
        <v>0</v>
      </c>
      <c r="I90" s="15">
        <v>0</v>
      </c>
      <c r="J90" s="15">
        <v>0</v>
      </c>
      <c r="K90" s="15">
        <v>0</v>
      </c>
      <c r="L90" s="15">
        <v>0</v>
      </c>
      <c r="M90" s="15">
        <v>0</v>
      </c>
      <c r="N90" s="15">
        <v>0</v>
      </c>
    </row>
    <row r="91" spans="1:14" x14ac:dyDescent="0.3">
      <c r="A91" s="11" t="s">
        <v>411</v>
      </c>
      <c r="B91" s="39" t="s">
        <v>221</v>
      </c>
      <c r="C91" s="15">
        <v>0</v>
      </c>
      <c r="D91" s="15">
        <v>0</v>
      </c>
      <c r="E91" s="15">
        <v>0</v>
      </c>
      <c r="F91" s="15">
        <v>0</v>
      </c>
      <c r="G91" s="15">
        <v>0</v>
      </c>
      <c r="H91" s="15">
        <v>0</v>
      </c>
      <c r="I91" s="15">
        <v>0</v>
      </c>
      <c r="J91" s="15">
        <v>0</v>
      </c>
      <c r="K91" s="15">
        <v>0</v>
      </c>
      <c r="L91" s="15">
        <v>0</v>
      </c>
      <c r="M91" s="15">
        <v>0</v>
      </c>
      <c r="N91" s="15">
        <v>0</v>
      </c>
    </row>
    <row r="92" spans="1:14" x14ac:dyDescent="0.3">
      <c r="A92" s="11" t="s">
        <v>411</v>
      </c>
      <c r="B92" s="39" t="s">
        <v>222</v>
      </c>
      <c r="C92" s="15">
        <v>0</v>
      </c>
      <c r="D92" s="15">
        <v>0</v>
      </c>
      <c r="E92" s="15">
        <v>0</v>
      </c>
      <c r="F92" s="15">
        <v>0</v>
      </c>
      <c r="G92" s="15">
        <v>0</v>
      </c>
      <c r="H92" s="15">
        <v>0</v>
      </c>
      <c r="I92" s="15">
        <v>0</v>
      </c>
      <c r="J92" s="15">
        <v>0</v>
      </c>
      <c r="K92" s="15">
        <v>0</v>
      </c>
      <c r="L92" s="15">
        <v>0</v>
      </c>
      <c r="M92" s="15">
        <v>0</v>
      </c>
      <c r="N92" s="15">
        <v>0</v>
      </c>
    </row>
    <row r="93" spans="1:14" x14ac:dyDescent="0.3">
      <c r="A93" s="11" t="s">
        <v>411</v>
      </c>
      <c r="B93" s="39" t="s">
        <v>223</v>
      </c>
      <c r="C93" s="15" t="s">
        <v>265</v>
      </c>
      <c r="D93" s="15" t="s">
        <v>265</v>
      </c>
      <c r="E93" s="15">
        <v>0</v>
      </c>
      <c r="F93" s="15">
        <v>0</v>
      </c>
      <c r="G93" s="15">
        <v>0</v>
      </c>
      <c r="H93" s="15">
        <v>0</v>
      </c>
      <c r="I93" s="15">
        <v>0</v>
      </c>
      <c r="J93" s="15">
        <v>0</v>
      </c>
      <c r="K93" s="15">
        <v>0</v>
      </c>
      <c r="L93" s="15">
        <v>0</v>
      </c>
      <c r="M93" s="15">
        <v>0</v>
      </c>
      <c r="N93" s="15">
        <v>0</v>
      </c>
    </row>
    <row r="94" spans="1:14" x14ac:dyDescent="0.3">
      <c r="A94" s="11" t="s">
        <v>411</v>
      </c>
      <c r="B94" s="39" t="s">
        <v>224</v>
      </c>
      <c r="C94" s="15">
        <v>30</v>
      </c>
      <c r="D94" s="15">
        <v>10</v>
      </c>
      <c r="E94" s="15">
        <v>0</v>
      </c>
      <c r="F94" s="15">
        <v>0</v>
      </c>
      <c r="G94" s="15">
        <v>0</v>
      </c>
      <c r="H94" s="15">
        <v>0</v>
      </c>
      <c r="I94" s="15" t="s">
        <v>265</v>
      </c>
      <c r="J94" s="15">
        <v>0</v>
      </c>
      <c r="K94" s="15" t="s">
        <v>265</v>
      </c>
      <c r="L94" s="15">
        <v>0</v>
      </c>
      <c r="M94" s="15">
        <v>15</v>
      </c>
      <c r="N94" s="15">
        <v>0</v>
      </c>
    </row>
    <row r="95" spans="1:14" x14ac:dyDescent="0.3">
      <c r="A95" s="11" t="s">
        <v>411</v>
      </c>
      <c r="B95" s="39" t="s">
        <v>225</v>
      </c>
      <c r="C95" s="15">
        <v>265</v>
      </c>
      <c r="D95" s="15">
        <v>215</v>
      </c>
      <c r="E95" s="15" t="s">
        <v>265</v>
      </c>
      <c r="F95" s="15">
        <v>0</v>
      </c>
      <c r="G95" s="15" t="s">
        <v>265</v>
      </c>
      <c r="H95" s="15" t="s">
        <v>265</v>
      </c>
      <c r="I95" s="15">
        <v>5</v>
      </c>
      <c r="J95" s="15">
        <v>0</v>
      </c>
      <c r="K95" s="15">
        <v>5</v>
      </c>
      <c r="L95" s="15">
        <v>0</v>
      </c>
      <c r="M95" s="15">
        <v>35</v>
      </c>
      <c r="N95" s="15">
        <v>0</v>
      </c>
    </row>
    <row r="96" spans="1:14" x14ac:dyDescent="0.3">
      <c r="A96" s="11" t="s">
        <v>411</v>
      </c>
      <c r="B96" s="39" t="s">
        <v>226</v>
      </c>
      <c r="C96" s="15">
        <v>465</v>
      </c>
      <c r="D96" s="15">
        <v>295</v>
      </c>
      <c r="E96" s="15">
        <v>10</v>
      </c>
      <c r="F96" s="15" t="s">
        <v>265</v>
      </c>
      <c r="G96" s="15">
        <v>5</v>
      </c>
      <c r="H96" s="15">
        <v>10</v>
      </c>
      <c r="I96" s="15">
        <v>35</v>
      </c>
      <c r="J96" s="15">
        <v>0</v>
      </c>
      <c r="K96" s="15">
        <v>15</v>
      </c>
      <c r="L96" s="15">
        <v>10</v>
      </c>
      <c r="M96" s="15">
        <v>80</v>
      </c>
      <c r="N96" s="15">
        <v>0</v>
      </c>
    </row>
    <row r="97" spans="1:14" x14ac:dyDescent="0.3">
      <c r="A97" s="11" t="s">
        <v>411</v>
      </c>
      <c r="B97" s="39" t="s">
        <v>227</v>
      </c>
      <c r="C97" s="15">
        <v>1080</v>
      </c>
      <c r="D97" s="15">
        <v>555</v>
      </c>
      <c r="E97" s="15">
        <v>55</v>
      </c>
      <c r="F97" s="15" t="s">
        <v>265</v>
      </c>
      <c r="G97" s="15">
        <v>15</v>
      </c>
      <c r="H97" s="15">
        <v>70</v>
      </c>
      <c r="I97" s="15">
        <v>110</v>
      </c>
      <c r="J97" s="15">
        <v>0</v>
      </c>
      <c r="K97" s="15">
        <v>20</v>
      </c>
      <c r="L97" s="15">
        <v>45</v>
      </c>
      <c r="M97" s="15">
        <v>205</v>
      </c>
      <c r="N97" s="15">
        <v>0</v>
      </c>
    </row>
    <row r="98" spans="1:14" x14ac:dyDescent="0.3">
      <c r="A98" s="11" t="s">
        <v>411</v>
      </c>
      <c r="B98" s="39" t="s">
        <v>228</v>
      </c>
      <c r="C98" s="15">
        <v>5770</v>
      </c>
      <c r="D98" s="15">
        <v>1440</v>
      </c>
      <c r="E98" s="15">
        <v>515</v>
      </c>
      <c r="F98" s="15">
        <v>5</v>
      </c>
      <c r="G98" s="15">
        <v>120</v>
      </c>
      <c r="H98" s="15">
        <v>560</v>
      </c>
      <c r="I98" s="15">
        <v>990</v>
      </c>
      <c r="J98" s="15">
        <v>10</v>
      </c>
      <c r="K98" s="15">
        <v>125</v>
      </c>
      <c r="L98" s="15">
        <v>385</v>
      </c>
      <c r="M98" s="15">
        <v>1605</v>
      </c>
      <c r="N98" s="15">
        <v>5</v>
      </c>
    </row>
    <row r="99" spans="1:14" x14ac:dyDescent="0.3">
      <c r="A99" s="11" t="s">
        <v>411</v>
      </c>
      <c r="B99" s="39" t="s">
        <v>229</v>
      </c>
      <c r="C99" s="15">
        <v>12025</v>
      </c>
      <c r="D99" s="15">
        <v>2450</v>
      </c>
      <c r="E99" s="15">
        <v>1170</v>
      </c>
      <c r="F99" s="15">
        <v>30</v>
      </c>
      <c r="G99" s="15">
        <v>265</v>
      </c>
      <c r="H99" s="15">
        <v>1205</v>
      </c>
      <c r="I99" s="15">
        <v>2170</v>
      </c>
      <c r="J99" s="15">
        <v>25</v>
      </c>
      <c r="K99" s="15">
        <v>280</v>
      </c>
      <c r="L99" s="15">
        <v>915</v>
      </c>
      <c r="M99" s="15">
        <v>3500</v>
      </c>
      <c r="N99" s="15">
        <v>20</v>
      </c>
    </row>
    <row r="100" spans="1:14" x14ac:dyDescent="0.3">
      <c r="A100" s="11" t="s">
        <v>411</v>
      </c>
      <c r="B100" s="39" t="s">
        <v>230</v>
      </c>
      <c r="C100" s="15">
        <v>17720</v>
      </c>
      <c r="D100" s="15">
        <v>3360</v>
      </c>
      <c r="E100" s="15">
        <v>1695</v>
      </c>
      <c r="F100" s="15">
        <v>40</v>
      </c>
      <c r="G100" s="15">
        <v>380</v>
      </c>
      <c r="H100" s="15">
        <v>1840</v>
      </c>
      <c r="I100" s="15">
        <v>3270</v>
      </c>
      <c r="J100" s="15">
        <v>40</v>
      </c>
      <c r="K100" s="15">
        <v>435</v>
      </c>
      <c r="L100" s="15">
        <v>1330</v>
      </c>
      <c r="M100" s="15">
        <v>5300</v>
      </c>
      <c r="N100" s="15">
        <v>35</v>
      </c>
    </row>
    <row r="101" spans="1:14" x14ac:dyDescent="0.3">
      <c r="A101" s="11" t="s">
        <v>411</v>
      </c>
      <c r="B101" s="39" t="s">
        <v>231</v>
      </c>
      <c r="C101" s="15">
        <v>25285</v>
      </c>
      <c r="D101" s="15">
        <v>4680</v>
      </c>
      <c r="E101" s="15">
        <v>2440</v>
      </c>
      <c r="F101" s="15">
        <v>55</v>
      </c>
      <c r="G101" s="15">
        <v>535</v>
      </c>
      <c r="H101" s="15">
        <v>2625</v>
      </c>
      <c r="I101" s="15">
        <v>4765</v>
      </c>
      <c r="J101" s="15">
        <v>50</v>
      </c>
      <c r="K101" s="15">
        <v>605</v>
      </c>
      <c r="L101" s="15">
        <v>1890</v>
      </c>
      <c r="M101" s="15">
        <v>7580</v>
      </c>
      <c r="N101" s="15">
        <v>50</v>
      </c>
    </row>
    <row r="102" spans="1:14" x14ac:dyDescent="0.3">
      <c r="A102" s="11" t="s">
        <v>411</v>
      </c>
      <c r="B102" s="39" t="s">
        <v>232</v>
      </c>
      <c r="C102" s="15">
        <v>31110</v>
      </c>
      <c r="D102" s="15">
        <v>5740</v>
      </c>
      <c r="E102" s="15">
        <v>2935</v>
      </c>
      <c r="F102" s="15">
        <v>65</v>
      </c>
      <c r="G102" s="15">
        <v>665</v>
      </c>
      <c r="H102" s="15">
        <v>3325</v>
      </c>
      <c r="I102" s="15">
        <v>5885</v>
      </c>
      <c r="J102" s="15">
        <v>60</v>
      </c>
      <c r="K102" s="15">
        <v>730</v>
      </c>
      <c r="L102" s="15">
        <v>2320</v>
      </c>
      <c r="M102" s="15">
        <v>9320</v>
      </c>
      <c r="N102" s="15">
        <v>55</v>
      </c>
    </row>
    <row r="103" spans="1:14" x14ac:dyDescent="0.3">
      <c r="A103" s="11" t="s">
        <v>411</v>
      </c>
      <c r="B103" s="39" t="s">
        <v>233</v>
      </c>
      <c r="C103" s="15">
        <v>38225</v>
      </c>
      <c r="D103" s="15">
        <v>7015</v>
      </c>
      <c r="E103" s="15">
        <v>3650</v>
      </c>
      <c r="F103" s="15">
        <v>85</v>
      </c>
      <c r="G103" s="15">
        <v>800</v>
      </c>
      <c r="H103" s="15">
        <v>4135</v>
      </c>
      <c r="I103" s="15">
        <v>7335</v>
      </c>
      <c r="J103" s="15">
        <v>85</v>
      </c>
      <c r="K103" s="15">
        <v>905</v>
      </c>
      <c r="L103" s="15">
        <v>2830</v>
      </c>
      <c r="M103" s="15">
        <v>11300</v>
      </c>
      <c r="N103" s="15">
        <v>80</v>
      </c>
    </row>
    <row r="104" spans="1:14" x14ac:dyDescent="0.3">
      <c r="A104" s="11" t="s">
        <v>411</v>
      </c>
      <c r="B104" s="39" t="s">
        <v>234</v>
      </c>
      <c r="C104" s="15">
        <v>44740</v>
      </c>
      <c r="D104" s="15">
        <v>8250</v>
      </c>
      <c r="E104" s="15">
        <v>4290</v>
      </c>
      <c r="F104" s="15">
        <v>90</v>
      </c>
      <c r="G104" s="15">
        <v>920</v>
      </c>
      <c r="H104" s="15">
        <v>4890</v>
      </c>
      <c r="I104" s="15">
        <v>8655</v>
      </c>
      <c r="J104" s="15">
        <v>100</v>
      </c>
      <c r="K104" s="15">
        <v>1080</v>
      </c>
      <c r="L104" s="15">
        <v>3255</v>
      </c>
      <c r="M104" s="15">
        <v>13120</v>
      </c>
      <c r="N104" s="15">
        <v>85</v>
      </c>
    </row>
    <row r="105" spans="1:14" x14ac:dyDescent="0.3">
      <c r="A105" s="11" t="s">
        <v>411</v>
      </c>
      <c r="B105" s="39" t="s">
        <v>235</v>
      </c>
      <c r="C105" s="15">
        <v>51315</v>
      </c>
      <c r="D105" s="15">
        <v>9480</v>
      </c>
      <c r="E105" s="15">
        <v>4915</v>
      </c>
      <c r="F105" s="15">
        <v>100</v>
      </c>
      <c r="G105" s="15">
        <v>1065</v>
      </c>
      <c r="H105" s="15">
        <v>5580</v>
      </c>
      <c r="I105" s="15">
        <v>9920</v>
      </c>
      <c r="J105" s="15">
        <v>120</v>
      </c>
      <c r="K105" s="15">
        <v>1210</v>
      </c>
      <c r="L105" s="15">
        <v>3755</v>
      </c>
      <c r="M105" s="15">
        <v>15065</v>
      </c>
      <c r="N105" s="15">
        <v>95</v>
      </c>
    </row>
    <row r="106" spans="1:14" x14ac:dyDescent="0.3">
      <c r="A106" s="11" t="s">
        <v>411</v>
      </c>
      <c r="B106" s="39" t="s">
        <v>236</v>
      </c>
      <c r="C106" s="15">
        <v>57245</v>
      </c>
      <c r="D106" s="15">
        <v>10670</v>
      </c>
      <c r="E106" s="15">
        <v>5490</v>
      </c>
      <c r="F106" s="15">
        <v>120</v>
      </c>
      <c r="G106" s="15">
        <v>1200</v>
      </c>
      <c r="H106" s="15">
        <v>6295</v>
      </c>
      <c r="I106" s="15">
        <v>11055</v>
      </c>
      <c r="J106" s="15">
        <v>130</v>
      </c>
      <c r="K106" s="15">
        <v>1350</v>
      </c>
      <c r="L106" s="15">
        <v>4150</v>
      </c>
      <c r="M106" s="15">
        <v>16670</v>
      </c>
      <c r="N106" s="15">
        <v>110</v>
      </c>
    </row>
    <row r="107" spans="1:14" x14ac:dyDescent="0.3">
      <c r="A107" s="11" t="s">
        <v>411</v>
      </c>
      <c r="B107" s="39" t="s">
        <v>237</v>
      </c>
      <c r="C107" s="15">
        <v>65995</v>
      </c>
      <c r="D107" s="15">
        <v>13085</v>
      </c>
      <c r="E107" s="15">
        <v>6445</v>
      </c>
      <c r="F107" s="15">
        <v>140</v>
      </c>
      <c r="G107" s="15">
        <v>1355</v>
      </c>
      <c r="H107" s="15">
        <v>7255</v>
      </c>
      <c r="I107" s="15">
        <v>12670</v>
      </c>
      <c r="J107" s="15">
        <v>150</v>
      </c>
      <c r="K107" s="15">
        <v>1515</v>
      </c>
      <c r="L107" s="15">
        <v>4645</v>
      </c>
      <c r="M107" s="15">
        <v>18600</v>
      </c>
      <c r="N107" s="15">
        <v>125</v>
      </c>
    </row>
    <row r="108" spans="1:14" x14ac:dyDescent="0.3">
      <c r="A108" s="11" t="s">
        <v>411</v>
      </c>
      <c r="B108" s="39" t="s">
        <v>238</v>
      </c>
      <c r="C108" s="15">
        <v>74855</v>
      </c>
      <c r="D108" s="15">
        <v>15340</v>
      </c>
      <c r="E108" s="15">
        <v>7390</v>
      </c>
      <c r="F108" s="15">
        <v>150</v>
      </c>
      <c r="G108" s="15">
        <v>1505</v>
      </c>
      <c r="H108" s="15">
        <v>8210</v>
      </c>
      <c r="I108" s="15">
        <v>14325</v>
      </c>
      <c r="J108" s="15">
        <v>165</v>
      </c>
      <c r="K108" s="15">
        <v>1700</v>
      </c>
      <c r="L108" s="15">
        <v>5240</v>
      </c>
      <c r="M108" s="15">
        <v>20705</v>
      </c>
      <c r="N108" s="15">
        <v>125</v>
      </c>
    </row>
    <row r="109" spans="1:14" x14ac:dyDescent="0.3">
      <c r="A109" s="11" t="s">
        <v>411</v>
      </c>
      <c r="B109" s="39" t="s">
        <v>239</v>
      </c>
      <c r="C109" s="15">
        <v>83115</v>
      </c>
      <c r="D109" s="15">
        <v>17645</v>
      </c>
      <c r="E109" s="15">
        <v>8280</v>
      </c>
      <c r="F109" s="15">
        <v>155</v>
      </c>
      <c r="G109" s="15">
        <v>1615</v>
      </c>
      <c r="H109" s="15">
        <v>9120</v>
      </c>
      <c r="I109" s="15">
        <v>15820</v>
      </c>
      <c r="J109" s="15">
        <v>175</v>
      </c>
      <c r="K109" s="15">
        <v>1860</v>
      </c>
      <c r="L109" s="15">
        <v>5760</v>
      </c>
      <c r="M109" s="15">
        <v>22545</v>
      </c>
      <c r="N109" s="15">
        <v>135</v>
      </c>
    </row>
    <row r="110" spans="1:14" x14ac:dyDescent="0.3">
      <c r="A110" s="11" t="s">
        <v>411</v>
      </c>
      <c r="B110" s="39" t="s">
        <v>240</v>
      </c>
      <c r="C110" s="15">
        <v>94075</v>
      </c>
      <c r="D110" s="15">
        <v>21295</v>
      </c>
      <c r="E110" s="15">
        <v>9570</v>
      </c>
      <c r="F110" s="15">
        <v>150</v>
      </c>
      <c r="G110" s="15">
        <v>1745</v>
      </c>
      <c r="H110" s="15">
        <v>10300</v>
      </c>
      <c r="I110" s="15">
        <v>17795</v>
      </c>
      <c r="J110" s="15">
        <v>180</v>
      </c>
      <c r="K110" s="15">
        <v>2085</v>
      </c>
      <c r="L110" s="15">
        <v>6340</v>
      </c>
      <c r="M110" s="15">
        <v>24465</v>
      </c>
      <c r="N110" s="15">
        <v>140</v>
      </c>
    </row>
    <row r="111" spans="1:14" x14ac:dyDescent="0.3">
      <c r="A111" s="11" t="s">
        <v>411</v>
      </c>
      <c r="B111" s="39" t="s">
        <v>241</v>
      </c>
      <c r="C111" s="15">
        <v>109565</v>
      </c>
      <c r="D111" s="15">
        <v>27055</v>
      </c>
      <c r="E111" s="15">
        <v>11605</v>
      </c>
      <c r="F111" s="15">
        <v>160</v>
      </c>
      <c r="G111" s="15">
        <v>1920</v>
      </c>
      <c r="H111" s="15">
        <v>11910</v>
      </c>
      <c r="I111" s="15">
        <v>20480</v>
      </c>
      <c r="J111" s="15">
        <v>180</v>
      </c>
      <c r="K111" s="15">
        <v>2310</v>
      </c>
      <c r="L111" s="15">
        <v>7070</v>
      </c>
      <c r="M111" s="15">
        <v>26730</v>
      </c>
      <c r="N111" s="15">
        <v>145</v>
      </c>
    </row>
    <row r="112" spans="1:14" x14ac:dyDescent="0.3">
      <c r="A112" s="11" t="s">
        <v>411</v>
      </c>
      <c r="B112" s="39" t="s">
        <v>242</v>
      </c>
      <c r="C112" s="15">
        <v>123655</v>
      </c>
      <c r="D112" s="15">
        <v>32895</v>
      </c>
      <c r="E112" s="15">
        <v>13335</v>
      </c>
      <c r="F112" s="15">
        <v>145</v>
      </c>
      <c r="G112" s="15">
        <v>2050</v>
      </c>
      <c r="H112" s="15">
        <v>13490</v>
      </c>
      <c r="I112" s="15">
        <v>22705</v>
      </c>
      <c r="J112" s="15">
        <v>170</v>
      </c>
      <c r="K112" s="15">
        <v>2450</v>
      </c>
      <c r="L112" s="15">
        <v>7700</v>
      </c>
      <c r="M112" s="15">
        <v>28550</v>
      </c>
      <c r="N112" s="15">
        <v>145</v>
      </c>
    </row>
    <row r="113" spans="1:14" x14ac:dyDescent="0.3">
      <c r="A113" s="11" t="s">
        <v>411</v>
      </c>
      <c r="B113" s="39" t="s">
        <v>243</v>
      </c>
      <c r="C113" s="15">
        <v>138635</v>
      </c>
      <c r="D113" s="15">
        <v>40260</v>
      </c>
      <c r="E113" s="15">
        <v>14870</v>
      </c>
      <c r="F113" s="15">
        <v>110</v>
      </c>
      <c r="G113" s="15">
        <v>2155</v>
      </c>
      <c r="H113" s="15">
        <v>15000</v>
      </c>
      <c r="I113" s="15">
        <v>24610</v>
      </c>
      <c r="J113" s="15">
        <v>145</v>
      </c>
      <c r="K113" s="15">
        <v>2585</v>
      </c>
      <c r="L113" s="15">
        <v>8395</v>
      </c>
      <c r="M113" s="15">
        <v>30360</v>
      </c>
      <c r="N113" s="15">
        <v>125</v>
      </c>
    </row>
    <row r="114" spans="1:14" x14ac:dyDescent="0.3">
      <c r="A114" s="11" t="s">
        <v>411</v>
      </c>
      <c r="B114" s="39" t="s">
        <v>244</v>
      </c>
      <c r="C114" s="15">
        <v>154420</v>
      </c>
      <c r="D114" s="15">
        <v>48510</v>
      </c>
      <c r="E114" s="15">
        <v>16370</v>
      </c>
      <c r="F114" s="15">
        <v>110</v>
      </c>
      <c r="G114" s="15">
        <v>2320</v>
      </c>
      <c r="H114" s="15">
        <v>16585</v>
      </c>
      <c r="I114" s="15">
        <v>26555</v>
      </c>
      <c r="J114" s="15">
        <v>135</v>
      </c>
      <c r="K114" s="15">
        <v>2670</v>
      </c>
      <c r="L114" s="15">
        <v>9060</v>
      </c>
      <c r="M114" s="15">
        <v>31955</v>
      </c>
      <c r="N114" s="15">
        <v>125</v>
      </c>
    </row>
    <row r="115" spans="1:14" x14ac:dyDescent="0.3">
      <c r="A115" s="11" t="s">
        <v>411</v>
      </c>
      <c r="B115" s="39" t="s">
        <v>245</v>
      </c>
      <c r="C115" s="15">
        <v>169920</v>
      </c>
      <c r="D115" s="15">
        <v>57220</v>
      </c>
      <c r="E115" s="15">
        <v>17730</v>
      </c>
      <c r="F115" s="15">
        <v>115</v>
      </c>
      <c r="G115" s="15">
        <v>2420</v>
      </c>
      <c r="H115" s="15">
        <v>18115</v>
      </c>
      <c r="I115" s="15">
        <v>28200</v>
      </c>
      <c r="J115" s="15">
        <v>140</v>
      </c>
      <c r="K115" s="15">
        <v>2730</v>
      </c>
      <c r="L115" s="15">
        <v>9735</v>
      </c>
      <c r="M115" s="15">
        <v>33365</v>
      </c>
      <c r="N115" s="15">
        <v>125</v>
      </c>
    </row>
    <row r="116" spans="1:14" x14ac:dyDescent="0.3">
      <c r="A116" s="11" t="s">
        <v>411</v>
      </c>
      <c r="B116" s="39" t="s">
        <v>246</v>
      </c>
      <c r="C116" s="15">
        <v>183750</v>
      </c>
      <c r="D116" s="15">
        <v>64250</v>
      </c>
      <c r="E116" s="15">
        <v>18990</v>
      </c>
      <c r="F116" s="15">
        <v>110</v>
      </c>
      <c r="G116" s="15">
        <v>2525</v>
      </c>
      <c r="H116" s="15">
        <v>19570</v>
      </c>
      <c r="I116" s="15">
        <v>29990</v>
      </c>
      <c r="J116" s="15">
        <v>140</v>
      </c>
      <c r="K116" s="15">
        <v>2870</v>
      </c>
      <c r="L116" s="15">
        <v>10310</v>
      </c>
      <c r="M116" s="15">
        <v>34855</v>
      </c>
      <c r="N116" s="15">
        <v>115</v>
      </c>
    </row>
    <row r="117" spans="1:14" x14ac:dyDescent="0.3">
      <c r="A117" s="11" t="s">
        <v>411</v>
      </c>
      <c r="B117" s="39" t="s">
        <v>247</v>
      </c>
      <c r="C117" s="15">
        <v>199815</v>
      </c>
      <c r="D117" s="15">
        <v>71175</v>
      </c>
      <c r="E117" s="15">
        <v>20625</v>
      </c>
      <c r="F117" s="15">
        <v>105</v>
      </c>
      <c r="G117" s="15">
        <v>2620</v>
      </c>
      <c r="H117" s="15">
        <v>21490</v>
      </c>
      <c r="I117" s="15">
        <v>32600</v>
      </c>
      <c r="J117" s="15">
        <v>140</v>
      </c>
      <c r="K117" s="15">
        <v>3030</v>
      </c>
      <c r="L117" s="15">
        <v>11180</v>
      </c>
      <c r="M117" s="15">
        <v>36685</v>
      </c>
      <c r="N117" s="15">
        <v>115</v>
      </c>
    </row>
    <row r="118" spans="1:14" x14ac:dyDescent="0.3">
      <c r="A118" s="11" t="s">
        <v>411</v>
      </c>
      <c r="B118" s="39" t="s">
        <v>248</v>
      </c>
      <c r="C118" s="15">
        <v>214705</v>
      </c>
      <c r="D118" s="15">
        <v>78385</v>
      </c>
      <c r="E118" s="15">
        <v>22015</v>
      </c>
      <c r="F118" s="15">
        <v>95</v>
      </c>
      <c r="G118" s="15">
        <v>2760</v>
      </c>
      <c r="H118" s="15">
        <v>23425</v>
      </c>
      <c r="I118" s="15">
        <v>34385</v>
      </c>
      <c r="J118" s="15">
        <v>135</v>
      </c>
      <c r="K118" s="15">
        <v>3120</v>
      </c>
      <c r="L118" s="15">
        <v>12025</v>
      </c>
      <c r="M118" s="15">
        <v>38210</v>
      </c>
      <c r="N118" s="15">
        <v>115</v>
      </c>
    </row>
    <row r="119" spans="1:14" x14ac:dyDescent="0.3">
      <c r="A119" s="11" t="s">
        <v>411</v>
      </c>
      <c r="B119" s="39" t="s">
        <v>249</v>
      </c>
      <c r="C119" s="15">
        <v>228890</v>
      </c>
      <c r="D119" s="15">
        <v>84520</v>
      </c>
      <c r="E119" s="15">
        <v>23520</v>
      </c>
      <c r="F119" s="15">
        <v>95</v>
      </c>
      <c r="G119" s="15">
        <v>2880</v>
      </c>
      <c r="H119" s="15">
        <v>25210</v>
      </c>
      <c r="I119" s="15">
        <v>36330</v>
      </c>
      <c r="J119" s="15">
        <v>130</v>
      </c>
      <c r="K119" s="15">
        <v>3275</v>
      </c>
      <c r="L119" s="15">
        <v>12795</v>
      </c>
      <c r="M119" s="15">
        <v>39980</v>
      </c>
      <c r="N119" s="15">
        <v>115</v>
      </c>
    </row>
    <row r="120" spans="1:14" x14ac:dyDescent="0.3">
      <c r="A120" s="11" t="s">
        <v>411</v>
      </c>
      <c r="B120" s="39" t="s">
        <v>250</v>
      </c>
      <c r="C120" s="15">
        <v>244665</v>
      </c>
      <c r="D120" s="15">
        <v>91105</v>
      </c>
      <c r="E120" s="15">
        <v>25245</v>
      </c>
      <c r="F120" s="15">
        <v>95</v>
      </c>
      <c r="G120" s="15">
        <v>3005</v>
      </c>
      <c r="H120" s="15">
        <v>27215</v>
      </c>
      <c r="I120" s="15">
        <v>38605</v>
      </c>
      <c r="J120" s="15">
        <v>130</v>
      </c>
      <c r="K120" s="15">
        <v>3445</v>
      </c>
      <c r="L120" s="15">
        <v>13590</v>
      </c>
      <c r="M120" s="15">
        <v>42060</v>
      </c>
      <c r="N120" s="15">
        <v>125</v>
      </c>
    </row>
    <row r="121" spans="1:14" x14ac:dyDescent="0.3">
      <c r="A121" s="11" t="s">
        <v>411</v>
      </c>
      <c r="B121" s="39" t="s">
        <v>251</v>
      </c>
      <c r="C121" s="15">
        <v>258820</v>
      </c>
      <c r="D121" s="15">
        <v>96325</v>
      </c>
      <c r="E121" s="15">
        <v>26875</v>
      </c>
      <c r="F121" s="15">
        <v>95</v>
      </c>
      <c r="G121" s="15">
        <v>3185</v>
      </c>
      <c r="H121" s="15">
        <v>29150</v>
      </c>
      <c r="I121" s="15">
        <v>40705</v>
      </c>
      <c r="J121" s="15">
        <v>130</v>
      </c>
      <c r="K121" s="15">
        <v>3605</v>
      </c>
      <c r="L121" s="15">
        <v>14395</v>
      </c>
      <c r="M121" s="15">
        <v>44170</v>
      </c>
      <c r="N121" s="15">
        <v>135</v>
      </c>
    </row>
    <row r="122" spans="1:14" x14ac:dyDescent="0.3">
      <c r="A122" s="11" t="s">
        <v>411</v>
      </c>
      <c r="B122" s="39" t="s">
        <v>252</v>
      </c>
      <c r="C122" s="15">
        <v>273540</v>
      </c>
      <c r="D122" s="15">
        <v>100995</v>
      </c>
      <c r="E122" s="15">
        <v>28595</v>
      </c>
      <c r="F122" s="15">
        <v>105</v>
      </c>
      <c r="G122" s="15">
        <v>3370</v>
      </c>
      <c r="H122" s="15">
        <v>31245</v>
      </c>
      <c r="I122" s="15">
        <v>43150</v>
      </c>
      <c r="J122" s="15">
        <v>130</v>
      </c>
      <c r="K122" s="15">
        <v>3805</v>
      </c>
      <c r="L122" s="15">
        <v>15310</v>
      </c>
      <c r="M122" s="15">
        <v>46650</v>
      </c>
      <c r="N122" s="15">
        <v>140</v>
      </c>
    </row>
    <row r="123" spans="1:14" x14ac:dyDescent="0.3">
      <c r="A123" s="11" t="s">
        <v>411</v>
      </c>
      <c r="B123" s="39" t="s">
        <v>253</v>
      </c>
      <c r="C123" s="15">
        <v>288690</v>
      </c>
      <c r="D123" s="15">
        <v>105435</v>
      </c>
      <c r="E123" s="15">
        <v>30420</v>
      </c>
      <c r="F123" s="15">
        <v>115</v>
      </c>
      <c r="G123" s="15">
        <v>3595</v>
      </c>
      <c r="H123" s="15">
        <v>33610</v>
      </c>
      <c r="I123" s="15">
        <v>45735</v>
      </c>
      <c r="J123" s="15">
        <v>140</v>
      </c>
      <c r="K123" s="15">
        <v>4005</v>
      </c>
      <c r="L123" s="15">
        <v>16355</v>
      </c>
      <c r="M123" s="15">
        <v>49100</v>
      </c>
      <c r="N123" s="15">
        <v>145</v>
      </c>
    </row>
    <row r="124" spans="1:14" x14ac:dyDescent="0.3">
      <c r="A124" s="11" t="s">
        <v>411</v>
      </c>
      <c r="B124" s="39" t="s">
        <v>254</v>
      </c>
      <c r="C124" s="15">
        <v>302090</v>
      </c>
      <c r="D124" s="15">
        <v>108860</v>
      </c>
      <c r="E124" s="15">
        <v>32035</v>
      </c>
      <c r="F124" s="15">
        <v>125</v>
      </c>
      <c r="G124" s="15">
        <v>3780</v>
      </c>
      <c r="H124" s="15">
        <v>35465</v>
      </c>
      <c r="I124" s="15">
        <v>48090</v>
      </c>
      <c r="J124" s="15">
        <v>140</v>
      </c>
      <c r="K124" s="15">
        <v>4150</v>
      </c>
      <c r="L124" s="15">
        <v>17305</v>
      </c>
      <c r="M124" s="15">
        <v>51960</v>
      </c>
      <c r="N124" s="15">
        <v>135</v>
      </c>
    </row>
    <row r="125" spans="1:14" x14ac:dyDescent="0.3">
      <c r="A125" s="11" t="s">
        <v>411</v>
      </c>
      <c r="B125" s="39" t="s">
        <v>255</v>
      </c>
      <c r="C125" s="15">
        <v>315360</v>
      </c>
      <c r="D125" s="15">
        <v>111840</v>
      </c>
      <c r="E125" s="15">
        <v>33490</v>
      </c>
      <c r="F125" s="15">
        <v>125</v>
      </c>
      <c r="G125" s="15">
        <v>4005</v>
      </c>
      <c r="H125" s="15">
        <v>37255</v>
      </c>
      <c r="I125" s="15">
        <v>50545</v>
      </c>
      <c r="J125" s="15">
        <v>140</v>
      </c>
      <c r="K125" s="15">
        <v>4325</v>
      </c>
      <c r="L125" s="15">
        <v>18290</v>
      </c>
      <c r="M125" s="15">
        <v>55150</v>
      </c>
      <c r="N125" s="15">
        <v>150</v>
      </c>
    </row>
    <row r="126" spans="1:14" x14ac:dyDescent="0.3">
      <c r="A126" s="11" t="s">
        <v>411</v>
      </c>
      <c r="B126" s="39" t="s">
        <v>256</v>
      </c>
      <c r="C126" s="15">
        <v>319175</v>
      </c>
      <c r="D126" s="15">
        <v>112735</v>
      </c>
      <c r="E126" s="15">
        <v>33910</v>
      </c>
      <c r="F126" s="15">
        <v>125</v>
      </c>
      <c r="G126" s="15">
        <v>4080</v>
      </c>
      <c r="H126" s="15">
        <v>37905</v>
      </c>
      <c r="I126" s="15">
        <v>51170</v>
      </c>
      <c r="J126" s="15">
        <v>135</v>
      </c>
      <c r="K126" s="15">
        <v>4355</v>
      </c>
      <c r="L126" s="15">
        <v>18620</v>
      </c>
      <c r="M126" s="15">
        <v>55925</v>
      </c>
      <c r="N126" s="15">
        <v>160</v>
      </c>
    </row>
    <row r="127" spans="1:14" x14ac:dyDescent="0.3">
      <c r="A127" s="11" t="s">
        <v>411</v>
      </c>
      <c r="B127" s="39" t="s">
        <v>257</v>
      </c>
      <c r="C127" s="15">
        <v>318390</v>
      </c>
      <c r="D127" s="15">
        <v>112660</v>
      </c>
      <c r="E127" s="15">
        <v>33835</v>
      </c>
      <c r="F127" s="15">
        <v>115</v>
      </c>
      <c r="G127" s="15">
        <v>4040</v>
      </c>
      <c r="H127" s="15">
        <v>37920</v>
      </c>
      <c r="I127" s="15">
        <v>51000</v>
      </c>
      <c r="J127" s="15">
        <v>130</v>
      </c>
      <c r="K127" s="15">
        <v>4305</v>
      </c>
      <c r="L127" s="15">
        <v>18615</v>
      </c>
      <c r="M127" s="15">
        <v>55560</v>
      </c>
      <c r="N127" s="15">
        <v>150</v>
      </c>
    </row>
    <row r="128" spans="1:14" x14ac:dyDescent="0.3">
      <c r="A128" s="11" t="s">
        <v>411</v>
      </c>
      <c r="B128" s="39" t="s">
        <v>258</v>
      </c>
      <c r="C128" s="15">
        <v>317645</v>
      </c>
      <c r="D128" s="15">
        <v>112560</v>
      </c>
      <c r="E128" s="15">
        <v>33765</v>
      </c>
      <c r="F128" s="15">
        <v>100</v>
      </c>
      <c r="G128" s="15">
        <v>4010</v>
      </c>
      <c r="H128" s="15">
        <v>37905</v>
      </c>
      <c r="I128" s="15">
        <v>50840</v>
      </c>
      <c r="J128" s="15">
        <v>115</v>
      </c>
      <c r="K128" s="15">
        <v>4270</v>
      </c>
      <c r="L128" s="15">
        <v>18570</v>
      </c>
      <c r="M128" s="15">
        <v>55280</v>
      </c>
      <c r="N128" s="15">
        <v>140</v>
      </c>
    </row>
    <row r="129" spans="1:14" x14ac:dyDescent="0.3">
      <c r="A129" s="11" t="s">
        <v>411</v>
      </c>
      <c r="B129" s="39" t="s">
        <v>259</v>
      </c>
      <c r="C129" s="15">
        <v>316680</v>
      </c>
      <c r="D129" s="15">
        <v>112410</v>
      </c>
      <c r="E129" s="15">
        <v>33660</v>
      </c>
      <c r="F129" s="15">
        <v>95</v>
      </c>
      <c r="G129" s="15">
        <v>3970</v>
      </c>
      <c r="H129" s="15">
        <v>37810</v>
      </c>
      <c r="I129" s="15">
        <v>50645</v>
      </c>
      <c r="J129" s="15">
        <v>110</v>
      </c>
      <c r="K129" s="15">
        <v>4220</v>
      </c>
      <c r="L129" s="15">
        <v>18520</v>
      </c>
      <c r="M129" s="15">
        <v>54940</v>
      </c>
      <c r="N129" s="15">
        <v>125</v>
      </c>
    </row>
    <row r="130" spans="1:14" x14ac:dyDescent="0.3">
      <c r="A130" t="s">
        <v>38</v>
      </c>
      <c r="B130" t="s">
        <v>39</v>
      </c>
    </row>
    <row r="131" spans="1:14" x14ac:dyDescent="0.3">
      <c r="A131" t="s">
        <v>137</v>
      </c>
      <c r="B131" t="s">
        <v>138</v>
      </c>
    </row>
    <row r="132" spans="1:14" x14ac:dyDescent="0.3">
      <c r="A132" t="s">
        <v>159</v>
      </c>
      <c r="B132" t="s">
        <v>160</v>
      </c>
    </row>
    <row r="133" spans="1:14" x14ac:dyDescent="0.3">
      <c r="A133" t="s">
        <v>161</v>
      </c>
      <c r="B133" t="s">
        <v>162</v>
      </c>
    </row>
    <row r="134" spans="1:14" x14ac:dyDescent="0.3">
      <c r="A134" t="s">
        <v>163</v>
      </c>
      <c r="B134" t="s">
        <v>164</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7"/>
  <sheetViews>
    <sheetView workbookViewId="0"/>
  </sheetViews>
  <sheetFormatPr defaultColWidth="10.69921875" defaultRowHeight="15.6" x14ac:dyDescent="0.3"/>
  <cols>
    <col min="1" max="1" width="12.69921875" customWidth="1"/>
    <col min="2" max="2" width="150.69921875" customWidth="1"/>
  </cols>
  <sheetData>
    <row r="1" spans="1:2" ht="19.8" x14ac:dyDescent="0.4">
      <c r="A1" s="2" t="s">
        <v>33</v>
      </c>
    </row>
    <row r="2" spans="1:2" x14ac:dyDescent="0.3">
      <c r="A2" t="s">
        <v>34</v>
      </c>
    </row>
    <row r="3" spans="1:2" x14ac:dyDescent="0.3">
      <c r="A3" t="s">
        <v>35</v>
      </c>
    </row>
    <row r="4" spans="1:2" x14ac:dyDescent="0.3">
      <c r="A4" t="s">
        <v>36</v>
      </c>
      <c r="B4" t="s">
        <v>37</v>
      </c>
    </row>
    <row r="5" spans="1:2" x14ac:dyDescent="0.3">
      <c r="A5" t="s">
        <v>38</v>
      </c>
      <c r="B5" s="3" t="s">
        <v>39</v>
      </c>
    </row>
    <row r="6" spans="1:2" ht="46.8" x14ac:dyDescent="0.3">
      <c r="A6" t="s">
        <v>40</v>
      </c>
      <c r="B6" s="3" t="s">
        <v>41</v>
      </c>
    </row>
    <row r="7" spans="1:2" x14ac:dyDescent="0.3">
      <c r="A7" t="s">
        <v>42</v>
      </c>
      <c r="B7" s="3" t="s">
        <v>43</v>
      </c>
    </row>
    <row r="8" spans="1:2" x14ac:dyDescent="0.3">
      <c r="A8" t="s">
        <v>44</v>
      </c>
      <c r="B8" s="3" t="s">
        <v>45</v>
      </c>
    </row>
    <row r="9" spans="1:2" x14ac:dyDescent="0.3">
      <c r="A9" t="s">
        <v>46</v>
      </c>
      <c r="B9" s="3" t="s">
        <v>47</v>
      </c>
    </row>
    <row r="10" spans="1:2" ht="46.8" x14ac:dyDescent="0.3">
      <c r="A10" t="s">
        <v>48</v>
      </c>
      <c r="B10" s="3" t="s">
        <v>49</v>
      </c>
    </row>
    <row r="11" spans="1:2" x14ac:dyDescent="0.3">
      <c r="A11" t="s">
        <v>50</v>
      </c>
      <c r="B11" s="3" t="s">
        <v>51</v>
      </c>
    </row>
    <row r="12" spans="1:2" x14ac:dyDescent="0.3">
      <c r="A12" t="s">
        <v>52</v>
      </c>
      <c r="B12" s="3" t="s">
        <v>53</v>
      </c>
    </row>
    <row r="13" spans="1:2" x14ac:dyDescent="0.3">
      <c r="A13" t="s">
        <v>54</v>
      </c>
      <c r="B13" s="3" t="s">
        <v>55</v>
      </c>
    </row>
    <row r="14" spans="1:2" x14ac:dyDescent="0.3">
      <c r="A14" t="s">
        <v>56</v>
      </c>
      <c r="B14" s="3" t="s">
        <v>57</v>
      </c>
    </row>
    <row r="15" spans="1:2" x14ac:dyDescent="0.3">
      <c r="A15" t="s">
        <v>58</v>
      </c>
      <c r="B15" s="3" t="s">
        <v>59</v>
      </c>
    </row>
    <row r="16" spans="1:2" x14ac:dyDescent="0.3">
      <c r="A16" t="s">
        <v>60</v>
      </c>
      <c r="B16" s="3" t="s">
        <v>61</v>
      </c>
    </row>
    <row r="17" spans="1:2" x14ac:dyDescent="0.3">
      <c r="A17" t="s">
        <v>62</v>
      </c>
      <c r="B17" s="3" t="s">
        <v>63</v>
      </c>
    </row>
    <row r="18" spans="1:2" x14ac:dyDescent="0.3">
      <c r="A18" t="s">
        <v>64</v>
      </c>
      <c r="B18" s="3" t="s">
        <v>65</v>
      </c>
    </row>
    <row r="19" spans="1:2" x14ac:dyDescent="0.3">
      <c r="A19" t="s">
        <v>66</v>
      </c>
      <c r="B19" s="3" t="s">
        <v>67</v>
      </c>
    </row>
    <row r="20" spans="1:2" x14ac:dyDescent="0.3">
      <c r="A20" t="s">
        <v>68</v>
      </c>
      <c r="B20" s="3" t="s">
        <v>69</v>
      </c>
    </row>
    <row r="21" spans="1:2" x14ac:dyDescent="0.3">
      <c r="A21" t="s">
        <v>70</v>
      </c>
      <c r="B21" s="3" t="s">
        <v>568</v>
      </c>
    </row>
    <row r="22" spans="1:2" ht="46.8" x14ac:dyDescent="0.3">
      <c r="A22" t="s">
        <v>71</v>
      </c>
      <c r="B22" s="3" t="s">
        <v>72</v>
      </c>
    </row>
    <row r="23" spans="1:2" x14ac:dyDescent="0.3">
      <c r="A23" t="s">
        <v>73</v>
      </c>
      <c r="B23" s="3" t="s">
        <v>74</v>
      </c>
    </row>
    <row r="24" spans="1:2" x14ac:dyDescent="0.3">
      <c r="A24" t="s">
        <v>75</v>
      </c>
      <c r="B24" s="3" t="s">
        <v>76</v>
      </c>
    </row>
    <row r="25" spans="1:2" ht="31.2" x14ac:dyDescent="0.3">
      <c r="A25" t="s">
        <v>77</v>
      </c>
      <c r="B25" s="3" t="s">
        <v>78</v>
      </c>
    </row>
    <row r="26" spans="1:2" x14ac:dyDescent="0.3">
      <c r="A26" t="s">
        <v>79</v>
      </c>
      <c r="B26" s="3" t="s">
        <v>80</v>
      </c>
    </row>
    <row r="27" spans="1:2" ht="31.2" x14ac:dyDescent="0.3">
      <c r="A27" t="s">
        <v>81</v>
      </c>
      <c r="B27" s="3" t="s">
        <v>82</v>
      </c>
    </row>
    <row r="28" spans="1:2" x14ac:dyDescent="0.3">
      <c r="A28" t="s">
        <v>83</v>
      </c>
      <c r="B28" s="3" t="s">
        <v>84</v>
      </c>
    </row>
    <row r="29" spans="1:2" ht="31.2" x14ac:dyDescent="0.3">
      <c r="A29" t="s">
        <v>85</v>
      </c>
      <c r="B29" s="3" t="s">
        <v>86</v>
      </c>
    </row>
    <row r="30" spans="1:2" x14ac:dyDescent="0.3">
      <c r="A30" t="s">
        <v>87</v>
      </c>
      <c r="B30" s="3" t="s">
        <v>88</v>
      </c>
    </row>
    <row r="31" spans="1:2" x14ac:dyDescent="0.3">
      <c r="A31" t="s">
        <v>89</v>
      </c>
      <c r="B31" s="3" t="s">
        <v>90</v>
      </c>
    </row>
    <row r="32" spans="1:2" x14ac:dyDescent="0.3">
      <c r="A32" t="s">
        <v>91</v>
      </c>
      <c r="B32" s="3" t="s">
        <v>92</v>
      </c>
    </row>
    <row r="33" spans="1:2" x14ac:dyDescent="0.3">
      <c r="A33" t="s">
        <v>93</v>
      </c>
      <c r="B33" s="3" t="s">
        <v>94</v>
      </c>
    </row>
    <row r="34" spans="1:2" ht="31.2" x14ac:dyDescent="0.3">
      <c r="A34" t="s">
        <v>95</v>
      </c>
      <c r="B34" s="3" t="s">
        <v>96</v>
      </c>
    </row>
    <row r="35" spans="1:2" ht="46.8" x14ac:dyDescent="0.3">
      <c r="A35" t="s">
        <v>97</v>
      </c>
      <c r="B35" s="3" t="s">
        <v>98</v>
      </c>
    </row>
    <row r="36" spans="1:2" x14ac:dyDescent="0.3">
      <c r="A36" t="s">
        <v>99</v>
      </c>
      <c r="B36" s="3" t="s">
        <v>100</v>
      </c>
    </row>
    <row r="37" spans="1:2" x14ac:dyDescent="0.3">
      <c r="A37" t="s">
        <v>101</v>
      </c>
      <c r="B37" s="3" t="s">
        <v>102</v>
      </c>
    </row>
    <row r="38" spans="1:2" ht="31.2" x14ac:dyDescent="0.3">
      <c r="A38" t="s">
        <v>103</v>
      </c>
      <c r="B38" s="3" t="s">
        <v>104</v>
      </c>
    </row>
    <row r="39" spans="1:2" ht="31.2" x14ac:dyDescent="0.3">
      <c r="A39" t="s">
        <v>105</v>
      </c>
      <c r="B39" s="3" t="s">
        <v>106</v>
      </c>
    </row>
    <row r="40" spans="1:2" ht="31.2" x14ac:dyDescent="0.3">
      <c r="A40" t="s">
        <v>107</v>
      </c>
      <c r="B40" s="3" t="s">
        <v>108</v>
      </c>
    </row>
    <row r="41" spans="1:2" ht="31.2" x14ac:dyDescent="0.3">
      <c r="A41" t="s">
        <v>109</v>
      </c>
      <c r="B41" s="3" t="s">
        <v>110</v>
      </c>
    </row>
    <row r="42" spans="1:2" x14ac:dyDescent="0.3">
      <c r="A42" t="s">
        <v>111</v>
      </c>
      <c r="B42" s="3" t="s">
        <v>112</v>
      </c>
    </row>
    <row r="43" spans="1:2" ht="46.8" x14ac:dyDescent="0.3">
      <c r="A43" t="s">
        <v>113</v>
      </c>
      <c r="B43" s="3" t="s">
        <v>114</v>
      </c>
    </row>
    <row r="44" spans="1:2" ht="46.8" x14ac:dyDescent="0.3">
      <c r="A44" t="s">
        <v>115</v>
      </c>
      <c r="B44" s="3" t="s">
        <v>116</v>
      </c>
    </row>
    <row r="45" spans="1:2" ht="31.2" x14ac:dyDescent="0.3">
      <c r="A45" t="s">
        <v>117</v>
      </c>
      <c r="B45" s="3" t="s">
        <v>118</v>
      </c>
    </row>
    <row r="46" spans="1:2" ht="31.2" x14ac:dyDescent="0.3">
      <c r="A46" t="s">
        <v>119</v>
      </c>
      <c r="B46" s="3" t="s">
        <v>120</v>
      </c>
    </row>
    <row r="47" spans="1:2" x14ac:dyDescent="0.3">
      <c r="A47" t="s">
        <v>121</v>
      </c>
      <c r="B47" s="3" t="s">
        <v>122</v>
      </c>
    </row>
    <row r="48" spans="1:2" x14ac:dyDescent="0.3">
      <c r="A48" t="s">
        <v>123</v>
      </c>
      <c r="B48" s="3" t="s">
        <v>124</v>
      </c>
    </row>
    <row r="49" spans="1:2" ht="31.2" x14ac:dyDescent="0.3">
      <c r="A49" t="s">
        <v>125</v>
      </c>
      <c r="B49" s="3" t="s">
        <v>126</v>
      </c>
    </row>
    <row r="50" spans="1:2" x14ac:dyDescent="0.3">
      <c r="A50" t="s">
        <v>127</v>
      </c>
      <c r="B50" s="3" t="s">
        <v>128</v>
      </c>
    </row>
    <row r="51" spans="1:2" x14ac:dyDescent="0.3">
      <c r="A51" t="s">
        <v>129</v>
      </c>
      <c r="B51" s="3" t="s">
        <v>130</v>
      </c>
    </row>
    <row r="52" spans="1:2" x14ac:dyDescent="0.3">
      <c r="A52" t="s">
        <v>131</v>
      </c>
      <c r="B52" s="3" t="s">
        <v>132</v>
      </c>
    </row>
    <row r="53" spans="1:2" x14ac:dyDescent="0.3">
      <c r="A53" t="s">
        <v>133</v>
      </c>
      <c r="B53" s="3" t="s">
        <v>134</v>
      </c>
    </row>
    <row r="54" spans="1:2" ht="31.2" x14ac:dyDescent="0.3">
      <c r="A54" t="s">
        <v>135</v>
      </c>
      <c r="B54" s="3" t="s">
        <v>136</v>
      </c>
    </row>
    <row r="55" spans="1:2" x14ac:dyDescent="0.3">
      <c r="A55" t="s">
        <v>137</v>
      </c>
      <c r="B55" s="3" t="s">
        <v>138</v>
      </c>
    </row>
    <row r="56" spans="1:2" ht="31.2" x14ac:dyDescent="0.3">
      <c r="A56" t="s">
        <v>139</v>
      </c>
      <c r="B56" s="3" t="s">
        <v>140</v>
      </c>
    </row>
    <row r="57" spans="1:2" x14ac:dyDescent="0.3">
      <c r="A57" t="s">
        <v>141</v>
      </c>
      <c r="B57" s="3" t="s">
        <v>142</v>
      </c>
    </row>
    <row r="58" spans="1:2" ht="31.2" x14ac:dyDescent="0.3">
      <c r="A58" t="s">
        <v>143</v>
      </c>
      <c r="B58" s="3" t="s">
        <v>144</v>
      </c>
    </row>
    <row r="59" spans="1:2" ht="31.2" x14ac:dyDescent="0.3">
      <c r="A59" t="s">
        <v>145</v>
      </c>
      <c r="B59" s="3" t="s">
        <v>146</v>
      </c>
    </row>
    <row r="60" spans="1:2" ht="31.2" x14ac:dyDescent="0.3">
      <c r="A60" t="s">
        <v>147</v>
      </c>
      <c r="B60" s="3" t="s">
        <v>148</v>
      </c>
    </row>
    <row r="61" spans="1:2" x14ac:dyDescent="0.3">
      <c r="A61" t="s">
        <v>149</v>
      </c>
      <c r="B61" s="3" t="s">
        <v>150</v>
      </c>
    </row>
    <row r="62" spans="1:2" x14ac:dyDescent="0.3">
      <c r="A62" t="s">
        <v>151</v>
      </c>
      <c r="B62" s="3" t="s">
        <v>152</v>
      </c>
    </row>
    <row r="63" spans="1:2" x14ac:dyDescent="0.3">
      <c r="A63" t="s">
        <v>153</v>
      </c>
      <c r="B63" s="3" t="s">
        <v>154</v>
      </c>
    </row>
    <row r="64" spans="1:2" x14ac:dyDescent="0.3">
      <c r="A64" t="s">
        <v>155</v>
      </c>
      <c r="B64" s="3" t="s">
        <v>156</v>
      </c>
    </row>
    <row r="65" spans="1:2" x14ac:dyDescent="0.3">
      <c r="A65" t="s">
        <v>157</v>
      </c>
      <c r="B65" s="3" t="s">
        <v>158</v>
      </c>
    </row>
    <row r="66" spans="1:2" x14ac:dyDescent="0.3">
      <c r="A66" t="s">
        <v>159</v>
      </c>
      <c r="B66" s="3" t="s">
        <v>160</v>
      </c>
    </row>
    <row r="67" spans="1:2" ht="31.2" x14ac:dyDescent="0.3">
      <c r="A67" t="s">
        <v>161</v>
      </c>
      <c r="B67" s="3" t="s">
        <v>162</v>
      </c>
    </row>
    <row r="68" spans="1:2" ht="31.2" x14ac:dyDescent="0.3">
      <c r="A68" t="s">
        <v>163</v>
      </c>
      <c r="B68" s="3" t="s">
        <v>164</v>
      </c>
    </row>
    <row r="69" spans="1:2" x14ac:dyDescent="0.3">
      <c r="A69" t="s">
        <v>165</v>
      </c>
      <c r="B69" s="3" t="s">
        <v>166</v>
      </c>
    </row>
    <row r="70" spans="1:2" ht="31.2" x14ac:dyDescent="0.3">
      <c r="A70" t="s">
        <v>167</v>
      </c>
      <c r="B70" s="3" t="s">
        <v>168</v>
      </c>
    </row>
    <row r="71" spans="1:2" x14ac:dyDescent="0.3">
      <c r="A71" t="s">
        <v>169</v>
      </c>
      <c r="B71" s="3" t="s">
        <v>170</v>
      </c>
    </row>
    <row r="72" spans="1:2" x14ac:dyDescent="0.3">
      <c r="A72" t="s">
        <v>171</v>
      </c>
      <c r="B72" s="3" t="s">
        <v>172</v>
      </c>
    </row>
    <row r="73" spans="1:2" x14ac:dyDescent="0.3">
      <c r="A73" t="s">
        <v>173</v>
      </c>
      <c r="B73" s="3" t="s">
        <v>174</v>
      </c>
    </row>
    <row r="74" spans="1:2" x14ac:dyDescent="0.3">
      <c r="A74" t="s">
        <v>175</v>
      </c>
      <c r="B74" s="3" t="s">
        <v>176</v>
      </c>
    </row>
    <row r="75" spans="1:2" ht="31.2" x14ac:dyDescent="0.3">
      <c r="A75" t="s">
        <v>177</v>
      </c>
      <c r="B75" s="3" t="s">
        <v>178</v>
      </c>
    </row>
    <row r="76" spans="1:2" ht="31.2" x14ac:dyDescent="0.3">
      <c r="A76" t="s">
        <v>179</v>
      </c>
      <c r="B76" s="3" t="s">
        <v>180</v>
      </c>
    </row>
    <row r="77" spans="1:2" x14ac:dyDescent="0.3">
      <c r="A77" t="s">
        <v>181</v>
      </c>
      <c r="B77" s="3" t="s">
        <v>182</v>
      </c>
    </row>
    <row r="78" spans="1:2" x14ac:dyDescent="0.3">
      <c r="A78" t="s">
        <v>183</v>
      </c>
      <c r="B78" s="3" t="s">
        <v>184</v>
      </c>
    </row>
    <row r="79" spans="1:2" x14ac:dyDescent="0.3">
      <c r="A79" t="s">
        <v>185</v>
      </c>
      <c r="B79" s="3" t="s">
        <v>186</v>
      </c>
    </row>
    <row r="80" spans="1:2" ht="31.2" x14ac:dyDescent="0.3">
      <c r="A80" t="s">
        <v>187</v>
      </c>
      <c r="B80" s="3" t="s">
        <v>188</v>
      </c>
    </row>
    <row r="81" spans="1:2" x14ac:dyDescent="0.3">
      <c r="A81" t="s">
        <v>189</v>
      </c>
      <c r="B81" s="3" t="s">
        <v>190</v>
      </c>
    </row>
    <row r="82" spans="1:2" x14ac:dyDescent="0.3">
      <c r="A82" t="s">
        <v>191</v>
      </c>
      <c r="B82" s="3" t="s">
        <v>192</v>
      </c>
    </row>
    <row r="83" spans="1:2" ht="31.2" x14ac:dyDescent="0.3">
      <c r="A83" t="s">
        <v>193</v>
      </c>
      <c r="B83" s="3" t="s">
        <v>194</v>
      </c>
    </row>
    <row r="84" spans="1:2" ht="31.2" x14ac:dyDescent="0.3">
      <c r="A84" t="s">
        <v>195</v>
      </c>
      <c r="B84" s="3" t="s">
        <v>196</v>
      </c>
    </row>
    <row r="85" spans="1:2" ht="46.8" x14ac:dyDescent="0.3">
      <c r="A85" t="s">
        <v>197</v>
      </c>
      <c r="B85" s="3" t="s">
        <v>198</v>
      </c>
    </row>
    <row r="86" spans="1:2" ht="31.2" x14ac:dyDescent="0.3">
      <c r="A86" t="s">
        <v>199</v>
      </c>
      <c r="B86" s="3" t="s">
        <v>200</v>
      </c>
    </row>
    <row r="87" spans="1:2" ht="31.2" x14ac:dyDescent="0.3">
      <c r="A87" t="s">
        <v>556</v>
      </c>
      <c r="B87" s="3" t="s">
        <v>557</v>
      </c>
    </row>
  </sheetData>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C17"/>
  <sheetViews>
    <sheetView showGridLines="0" workbookViewId="0"/>
  </sheetViews>
  <sheetFormatPr defaultColWidth="10.69921875" defaultRowHeight="15.6" x14ac:dyDescent="0.3"/>
  <cols>
    <col min="1" max="3" width="20.69921875" customWidth="1"/>
  </cols>
  <sheetData>
    <row r="1" spans="1:3" ht="19.8" x14ac:dyDescent="0.4">
      <c r="A1" s="2" t="s">
        <v>470</v>
      </c>
    </row>
    <row r="2" spans="1:3" x14ac:dyDescent="0.3">
      <c r="A2" t="s">
        <v>202</v>
      </c>
    </row>
    <row r="3" spans="1:3" x14ac:dyDescent="0.3">
      <c r="A3" t="s">
        <v>203</v>
      </c>
    </row>
    <row r="4" spans="1:3" x14ac:dyDescent="0.3">
      <c r="A4" t="s">
        <v>471</v>
      </c>
    </row>
    <row r="5" spans="1:3" x14ac:dyDescent="0.3">
      <c r="A5" t="s">
        <v>205</v>
      </c>
    </row>
    <row r="6" spans="1:3" x14ac:dyDescent="0.3">
      <c r="A6" s="10" t="s">
        <v>315</v>
      </c>
      <c r="B6" s="13" t="s">
        <v>434</v>
      </c>
      <c r="C6" s="13" t="s">
        <v>472</v>
      </c>
    </row>
    <row r="7" spans="1:3" x14ac:dyDescent="0.3">
      <c r="A7" s="34" t="s">
        <v>218</v>
      </c>
      <c r="B7" s="35">
        <v>484055</v>
      </c>
      <c r="C7" s="36">
        <v>1</v>
      </c>
    </row>
    <row r="8" spans="1:3" x14ac:dyDescent="0.3">
      <c r="A8" s="11" t="s">
        <v>319</v>
      </c>
      <c r="B8" s="15">
        <v>5025</v>
      </c>
      <c r="C8" s="17">
        <v>0.01</v>
      </c>
    </row>
    <row r="9" spans="1:3" x14ac:dyDescent="0.3">
      <c r="A9" s="11" t="s">
        <v>320</v>
      </c>
      <c r="B9" s="15">
        <v>28670</v>
      </c>
      <c r="C9" s="17">
        <v>0.06</v>
      </c>
    </row>
    <row r="10" spans="1:3" x14ac:dyDescent="0.3">
      <c r="A10" s="11" t="s">
        <v>321</v>
      </c>
      <c r="B10" s="15">
        <v>57975</v>
      </c>
      <c r="C10" s="17">
        <v>0.12</v>
      </c>
    </row>
    <row r="11" spans="1:3" x14ac:dyDescent="0.3">
      <c r="A11" s="11" t="s">
        <v>322</v>
      </c>
      <c r="B11" s="15">
        <v>73120</v>
      </c>
      <c r="C11" s="17">
        <v>0.15</v>
      </c>
    </row>
    <row r="12" spans="1:3" x14ac:dyDescent="0.3">
      <c r="A12" s="11" t="s">
        <v>323</v>
      </c>
      <c r="B12" s="15">
        <v>86640</v>
      </c>
      <c r="C12" s="17">
        <v>0.18</v>
      </c>
    </row>
    <row r="13" spans="1:3" x14ac:dyDescent="0.3">
      <c r="A13" s="11" t="s">
        <v>324</v>
      </c>
      <c r="B13" s="15">
        <v>135190</v>
      </c>
      <c r="C13" s="17">
        <v>0.28000000000000003</v>
      </c>
    </row>
    <row r="14" spans="1:3" x14ac:dyDescent="0.3">
      <c r="A14" s="11" t="s">
        <v>325</v>
      </c>
      <c r="B14" s="15">
        <v>97435</v>
      </c>
      <c r="C14" s="17">
        <v>0.2</v>
      </c>
    </row>
    <row r="15" spans="1:3" x14ac:dyDescent="0.3">
      <c r="A15" t="s">
        <v>38</v>
      </c>
      <c r="B15" t="s">
        <v>39</v>
      </c>
    </row>
    <row r="16" spans="1:3" x14ac:dyDescent="0.3">
      <c r="A16" t="s">
        <v>101</v>
      </c>
      <c r="B16" t="s">
        <v>102</v>
      </c>
    </row>
    <row r="17" spans="1:2" x14ac:dyDescent="0.3">
      <c r="A17" t="s">
        <v>137</v>
      </c>
      <c r="B17" t="s">
        <v>138</v>
      </c>
    </row>
  </sheetData>
  <conditionalFormatting sqref="C7:C14">
    <cfRule type="dataBar" priority="1">
      <dataBar>
        <cfvo type="num" val="0"/>
        <cfvo type="num" val="1"/>
        <color theme="7" tint="0.39997558519241921"/>
      </dataBar>
      <extLst>
        <ext xmlns:x14="http://schemas.microsoft.com/office/spreadsheetml/2009/9/main" uri="{B025F937-C7B1-47D3-B67F-A62EFF666E3E}">
          <x14:id>{4D518552-71BD-40C5-8CCA-B394AAB19624}</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4D518552-71BD-40C5-8CCA-B394AAB19624}">
            <x14:dataBar minLength="0" maxLength="100" gradient="0">
              <x14:cfvo type="num">
                <xm:f>0</xm:f>
              </x14:cfvo>
              <x14:cfvo type="num">
                <xm:f>1</xm:f>
              </x14:cfvo>
              <x14:negativeFillColor rgb="FFFF0000"/>
              <x14:axisColor rgb="FF000000"/>
            </x14:dataBar>
          </x14:cfRule>
          <xm:sqref>C7:C14</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122"/>
  <sheetViews>
    <sheetView showGridLines="0" workbookViewId="0"/>
  </sheetViews>
  <sheetFormatPr defaultColWidth="10.69921875" defaultRowHeight="15.6" x14ac:dyDescent="0.3"/>
  <cols>
    <col min="1" max="1" width="20.69921875" customWidth="1"/>
    <col min="2" max="2" width="94.19921875" customWidth="1"/>
    <col min="3" max="10" width="20.69921875" customWidth="1"/>
  </cols>
  <sheetData>
    <row r="1" spans="1:10" ht="19.8" x14ac:dyDescent="0.4">
      <c r="A1" s="2" t="s">
        <v>473</v>
      </c>
    </row>
    <row r="2" spans="1:10" x14ac:dyDescent="0.3">
      <c r="A2" t="s">
        <v>363</v>
      </c>
    </row>
    <row r="3" spans="1:10" x14ac:dyDescent="0.3">
      <c r="A3" t="s">
        <v>364</v>
      </c>
    </row>
    <row r="4" spans="1:10" x14ac:dyDescent="0.3">
      <c r="A4" t="s">
        <v>474</v>
      </c>
    </row>
    <row r="5" spans="1:10" x14ac:dyDescent="0.3">
      <c r="A5" t="s">
        <v>205</v>
      </c>
    </row>
    <row r="6" spans="1:10" x14ac:dyDescent="0.3">
      <c r="A6" s="9" t="s">
        <v>477</v>
      </c>
    </row>
    <row r="7" spans="1:10" s="91" customFormat="1" ht="46.8" x14ac:dyDescent="0.3">
      <c r="A7" s="90" t="s">
        <v>398</v>
      </c>
      <c r="B7" s="90" t="s">
        <v>281</v>
      </c>
      <c r="C7" s="90" t="s">
        <v>475</v>
      </c>
      <c r="D7" s="90" t="s">
        <v>476</v>
      </c>
      <c r="E7" s="90" t="s">
        <v>267</v>
      </c>
      <c r="F7" s="90" t="s">
        <v>268</v>
      </c>
      <c r="G7" s="90" t="s">
        <v>269</v>
      </c>
      <c r="H7" s="90" t="s">
        <v>270</v>
      </c>
      <c r="I7" s="90" t="s">
        <v>271</v>
      </c>
      <c r="J7" s="90" t="s">
        <v>272</v>
      </c>
    </row>
    <row r="8" spans="1:10" x14ac:dyDescent="0.3">
      <c r="A8" s="18" t="s">
        <v>409</v>
      </c>
      <c r="B8" s="38" t="s">
        <v>218</v>
      </c>
      <c r="C8" s="19">
        <v>484055</v>
      </c>
      <c r="D8" s="20">
        <v>1</v>
      </c>
      <c r="E8" s="32">
        <v>141560</v>
      </c>
      <c r="F8" s="19">
        <v>18465</v>
      </c>
      <c r="G8" s="19">
        <v>323545</v>
      </c>
      <c r="H8" s="20">
        <v>0.28999999999999998</v>
      </c>
      <c r="I8" s="20">
        <v>0.04</v>
      </c>
      <c r="J8" s="20">
        <v>0.67</v>
      </c>
    </row>
    <row r="9" spans="1:10" x14ac:dyDescent="0.3">
      <c r="A9" s="11" t="s">
        <v>409</v>
      </c>
      <c r="B9" s="39" t="s">
        <v>282</v>
      </c>
      <c r="C9" s="15">
        <v>1325</v>
      </c>
      <c r="D9" s="17">
        <v>0</v>
      </c>
      <c r="E9" s="67">
        <v>285</v>
      </c>
      <c r="F9" s="29">
        <v>45</v>
      </c>
      <c r="G9" s="15">
        <v>995</v>
      </c>
      <c r="H9" s="17">
        <v>0.22</v>
      </c>
      <c r="I9" s="17">
        <v>0.03</v>
      </c>
      <c r="J9" s="17">
        <v>0.75</v>
      </c>
    </row>
    <row r="10" spans="1:10" x14ac:dyDescent="0.3">
      <c r="A10" s="11" t="s">
        <v>409</v>
      </c>
      <c r="B10" s="39" t="s">
        <v>283</v>
      </c>
      <c r="C10" s="15">
        <v>16790</v>
      </c>
      <c r="D10" s="17">
        <v>0.03</v>
      </c>
      <c r="E10" s="15">
        <v>3015</v>
      </c>
      <c r="F10" s="29">
        <v>330</v>
      </c>
      <c r="G10" s="15">
        <v>13400</v>
      </c>
      <c r="H10" s="17">
        <v>0.18</v>
      </c>
      <c r="I10" s="17">
        <v>0.02</v>
      </c>
      <c r="J10" s="17">
        <v>0.8</v>
      </c>
    </row>
    <row r="11" spans="1:10" x14ac:dyDescent="0.3">
      <c r="A11" s="11" t="s">
        <v>409</v>
      </c>
      <c r="B11" s="39" t="s">
        <v>284</v>
      </c>
      <c r="C11" s="15">
        <v>1510</v>
      </c>
      <c r="D11" s="17">
        <v>0</v>
      </c>
      <c r="E11" s="15">
        <v>390</v>
      </c>
      <c r="F11" s="29">
        <v>85</v>
      </c>
      <c r="G11" s="15">
        <v>1030</v>
      </c>
      <c r="H11" s="17">
        <v>0.26</v>
      </c>
      <c r="I11" s="17">
        <v>0.06</v>
      </c>
      <c r="J11" s="17">
        <v>0.68</v>
      </c>
    </row>
    <row r="12" spans="1:10" x14ac:dyDescent="0.3">
      <c r="A12" s="11" t="s">
        <v>409</v>
      </c>
      <c r="B12" s="39" t="s">
        <v>285</v>
      </c>
      <c r="C12" s="15">
        <v>9560</v>
      </c>
      <c r="D12" s="17">
        <v>0.02</v>
      </c>
      <c r="E12" s="15">
        <v>2880</v>
      </c>
      <c r="F12" s="29">
        <v>570</v>
      </c>
      <c r="G12" s="15">
        <v>6095</v>
      </c>
      <c r="H12" s="17">
        <v>0.3</v>
      </c>
      <c r="I12" s="17">
        <v>0.06</v>
      </c>
      <c r="J12" s="17">
        <v>0.64</v>
      </c>
    </row>
    <row r="13" spans="1:10" x14ac:dyDescent="0.3">
      <c r="A13" s="11" t="s">
        <v>409</v>
      </c>
      <c r="B13" s="39" t="s">
        <v>286</v>
      </c>
      <c r="C13" s="15">
        <v>193140</v>
      </c>
      <c r="D13" s="17">
        <v>0.4</v>
      </c>
      <c r="E13" s="15">
        <v>73935</v>
      </c>
      <c r="F13" s="29">
        <v>4110</v>
      </c>
      <c r="G13" s="15">
        <v>114885</v>
      </c>
      <c r="H13" s="17">
        <v>0.38</v>
      </c>
      <c r="I13" s="17">
        <v>0.02</v>
      </c>
      <c r="J13" s="17">
        <v>0.59</v>
      </c>
    </row>
    <row r="14" spans="1:10" x14ac:dyDescent="0.3">
      <c r="A14" s="11" t="s">
        <v>409</v>
      </c>
      <c r="B14" s="39" t="s">
        <v>287</v>
      </c>
      <c r="C14" s="15">
        <v>35760</v>
      </c>
      <c r="D14" s="17">
        <v>7.0000000000000007E-2</v>
      </c>
      <c r="E14" s="15">
        <v>6125</v>
      </c>
      <c r="F14" s="29">
        <v>2095</v>
      </c>
      <c r="G14" s="15">
        <v>27515</v>
      </c>
      <c r="H14" s="17">
        <v>0.17</v>
      </c>
      <c r="I14" s="17">
        <v>0.06</v>
      </c>
      <c r="J14" s="17">
        <v>0.77</v>
      </c>
    </row>
    <row r="15" spans="1:10" x14ac:dyDescent="0.3">
      <c r="A15" s="11" t="s">
        <v>409</v>
      </c>
      <c r="B15" s="39" t="s">
        <v>288</v>
      </c>
      <c r="C15" s="15">
        <v>5635</v>
      </c>
      <c r="D15" s="17">
        <v>0.01</v>
      </c>
      <c r="E15" s="15">
        <v>335</v>
      </c>
      <c r="F15" s="29">
        <v>410</v>
      </c>
      <c r="G15" s="15">
        <v>4885</v>
      </c>
      <c r="H15" s="17">
        <v>0.06</v>
      </c>
      <c r="I15" s="17">
        <v>7.0000000000000007E-2</v>
      </c>
      <c r="J15" s="17">
        <v>0.87</v>
      </c>
    </row>
    <row r="16" spans="1:10" x14ac:dyDescent="0.3">
      <c r="A16" s="11" t="s">
        <v>409</v>
      </c>
      <c r="B16" s="39" t="s">
        <v>289</v>
      </c>
      <c r="C16" s="15">
        <v>4155</v>
      </c>
      <c r="D16" s="17">
        <v>0.01</v>
      </c>
      <c r="E16" s="15">
        <v>1110</v>
      </c>
      <c r="F16" s="29">
        <v>270</v>
      </c>
      <c r="G16" s="15">
        <v>2770</v>
      </c>
      <c r="H16" s="17">
        <v>0.27</v>
      </c>
      <c r="I16" s="17">
        <v>7.0000000000000007E-2</v>
      </c>
      <c r="J16" s="17">
        <v>0.67</v>
      </c>
    </row>
    <row r="17" spans="1:10" x14ac:dyDescent="0.3">
      <c r="A17" s="11" t="s">
        <v>409</v>
      </c>
      <c r="B17" s="39" t="s">
        <v>290</v>
      </c>
      <c r="C17" s="15">
        <v>26350</v>
      </c>
      <c r="D17" s="17">
        <v>0.05</v>
      </c>
      <c r="E17" s="15">
        <v>5005</v>
      </c>
      <c r="F17" s="29">
        <v>1700</v>
      </c>
      <c r="G17" s="15">
        <v>19620</v>
      </c>
      <c r="H17" s="17">
        <v>0.19</v>
      </c>
      <c r="I17" s="17">
        <v>0.06</v>
      </c>
      <c r="J17" s="17">
        <v>0.74</v>
      </c>
    </row>
    <row r="18" spans="1:10" x14ac:dyDescent="0.3">
      <c r="A18" s="11" t="s">
        <v>409</v>
      </c>
      <c r="B18" s="39" t="s">
        <v>291</v>
      </c>
      <c r="C18" s="15">
        <v>22085</v>
      </c>
      <c r="D18" s="17">
        <v>0.05</v>
      </c>
      <c r="E18" s="15">
        <v>3820</v>
      </c>
      <c r="F18" s="29">
        <v>2145</v>
      </c>
      <c r="G18" s="15">
        <v>16105</v>
      </c>
      <c r="H18" s="17">
        <v>0.17</v>
      </c>
      <c r="I18" s="17">
        <v>0.1</v>
      </c>
      <c r="J18" s="17">
        <v>0.73</v>
      </c>
    </row>
    <row r="19" spans="1:10" x14ac:dyDescent="0.3">
      <c r="A19" s="11" t="s">
        <v>409</v>
      </c>
      <c r="B19" s="39" t="s">
        <v>292</v>
      </c>
      <c r="C19" s="15">
        <v>8245</v>
      </c>
      <c r="D19" s="17">
        <v>0.02</v>
      </c>
      <c r="E19" s="15">
        <v>3585</v>
      </c>
      <c r="F19" s="29">
        <v>220</v>
      </c>
      <c r="G19" s="15">
        <v>4425</v>
      </c>
      <c r="H19" s="17">
        <v>0.44</v>
      </c>
      <c r="I19" s="17">
        <v>0.03</v>
      </c>
      <c r="J19" s="17">
        <v>0.54</v>
      </c>
    </row>
    <row r="20" spans="1:10" x14ac:dyDescent="0.3">
      <c r="A20" s="11" t="s">
        <v>409</v>
      </c>
      <c r="B20" s="39" t="s">
        <v>293</v>
      </c>
      <c r="C20" s="15">
        <v>3825</v>
      </c>
      <c r="D20" s="17">
        <v>0.01</v>
      </c>
      <c r="E20" s="15">
        <v>1245</v>
      </c>
      <c r="F20" s="29">
        <v>125</v>
      </c>
      <c r="G20" s="15">
        <v>2450</v>
      </c>
      <c r="H20" s="17">
        <v>0.33</v>
      </c>
      <c r="I20" s="17">
        <v>0.03</v>
      </c>
      <c r="J20" s="17">
        <v>0.64</v>
      </c>
    </row>
    <row r="21" spans="1:10" x14ac:dyDescent="0.3">
      <c r="A21" s="11" t="s">
        <v>409</v>
      </c>
      <c r="B21" s="39" t="s">
        <v>294</v>
      </c>
      <c r="C21" s="15">
        <v>116650</v>
      </c>
      <c r="D21" s="17">
        <v>0.24</v>
      </c>
      <c r="E21" s="15">
        <v>31335</v>
      </c>
      <c r="F21" s="29">
        <v>3535</v>
      </c>
      <c r="G21" s="15">
        <v>81700</v>
      </c>
      <c r="H21" s="17">
        <v>0.27</v>
      </c>
      <c r="I21" s="17">
        <v>0.03</v>
      </c>
      <c r="J21" s="17">
        <v>0.7</v>
      </c>
    </row>
    <row r="22" spans="1:10" x14ac:dyDescent="0.3">
      <c r="A22" s="11" t="s">
        <v>409</v>
      </c>
      <c r="B22" s="39" t="s">
        <v>295</v>
      </c>
      <c r="C22" s="15">
        <v>3790</v>
      </c>
      <c r="D22" s="17">
        <v>0.01</v>
      </c>
      <c r="E22" s="15">
        <v>1205</v>
      </c>
      <c r="F22" s="29">
        <v>140</v>
      </c>
      <c r="G22" s="15">
        <v>2440</v>
      </c>
      <c r="H22" s="17">
        <v>0.32</v>
      </c>
      <c r="I22" s="17">
        <v>0.04</v>
      </c>
      <c r="J22" s="17">
        <v>0.64</v>
      </c>
    </row>
    <row r="23" spans="1:10" x14ac:dyDescent="0.3">
      <c r="A23" s="11" t="s">
        <v>409</v>
      </c>
      <c r="B23" s="39" t="s">
        <v>296</v>
      </c>
      <c r="C23" s="15">
        <v>5</v>
      </c>
      <c r="D23" s="17">
        <v>0</v>
      </c>
      <c r="E23" s="15">
        <v>0</v>
      </c>
      <c r="F23" s="29">
        <v>0</v>
      </c>
      <c r="G23" s="15">
        <v>5</v>
      </c>
      <c r="H23" s="17">
        <v>0</v>
      </c>
      <c r="I23" s="17">
        <v>0</v>
      </c>
      <c r="J23" s="17">
        <v>1</v>
      </c>
    </row>
    <row r="24" spans="1:10" x14ac:dyDescent="0.3">
      <c r="A24" s="11" t="s">
        <v>409</v>
      </c>
      <c r="B24" s="39" t="s">
        <v>297</v>
      </c>
      <c r="C24" s="15">
        <v>6465</v>
      </c>
      <c r="D24" s="17">
        <v>0.01</v>
      </c>
      <c r="E24" s="15">
        <v>770</v>
      </c>
      <c r="F24" s="29">
        <v>180</v>
      </c>
      <c r="G24" s="15">
        <v>5515</v>
      </c>
      <c r="H24" s="17">
        <v>0.12</v>
      </c>
      <c r="I24" s="17">
        <v>0.03</v>
      </c>
      <c r="J24" s="17">
        <v>0.85</v>
      </c>
    </row>
    <row r="25" spans="1:10" x14ac:dyDescent="0.3">
      <c r="A25" s="11" t="s">
        <v>409</v>
      </c>
      <c r="B25" s="39" t="s">
        <v>298</v>
      </c>
      <c r="C25" s="15">
        <v>14210</v>
      </c>
      <c r="D25" s="17">
        <v>0.03</v>
      </c>
      <c r="E25" s="15">
        <v>3150</v>
      </c>
      <c r="F25" s="29">
        <v>1740</v>
      </c>
      <c r="G25" s="15">
        <v>9300</v>
      </c>
      <c r="H25" s="17">
        <v>0.22</v>
      </c>
      <c r="I25" s="17">
        <v>0.12</v>
      </c>
      <c r="J25" s="17">
        <v>0.65</v>
      </c>
    </row>
    <row r="26" spans="1:10" x14ac:dyDescent="0.3">
      <c r="A26" s="11" t="s">
        <v>409</v>
      </c>
      <c r="B26" s="39" t="s">
        <v>299</v>
      </c>
      <c r="C26" s="15">
        <v>8255</v>
      </c>
      <c r="D26" s="17">
        <v>0.02</v>
      </c>
      <c r="E26" s="15">
        <v>2130</v>
      </c>
      <c r="F26" s="29">
        <v>390</v>
      </c>
      <c r="G26" s="15">
        <v>5715</v>
      </c>
      <c r="H26" s="17">
        <v>0.26</v>
      </c>
      <c r="I26" s="17">
        <v>0.05</v>
      </c>
      <c r="J26" s="17">
        <v>0.69</v>
      </c>
    </row>
    <row r="27" spans="1:10" x14ac:dyDescent="0.3">
      <c r="A27" s="11" t="s">
        <v>409</v>
      </c>
      <c r="B27" s="39" t="s">
        <v>300</v>
      </c>
      <c r="C27" s="15">
        <v>2375</v>
      </c>
      <c r="D27" s="17">
        <v>0</v>
      </c>
      <c r="E27" s="15">
        <v>370</v>
      </c>
      <c r="F27" s="29">
        <v>135</v>
      </c>
      <c r="G27" s="15">
        <v>1865</v>
      </c>
      <c r="H27" s="17">
        <v>0.16</v>
      </c>
      <c r="I27" s="17">
        <v>0.06</v>
      </c>
      <c r="J27" s="17">
        <v>0.79</v>
      </c>
    </row>
    <row r="28" spans="1:10" x14ac:dyDescent="0.3">
      <c r="A28" s="11" t="s">
        <v>409</v>
      </c>
      <c r="B28" s="39" t="s">
        <v>302</v>
      </c>
      <c r="C28" s="15">
        <v>1150</v>
      </c>
      <c r="D28" s="17">
        <v>0</v>
      </c>
      <c r="E28" s="15">
        <v>420</v>
      </c>
      <c r="F28" s="29">
        <v>50</v>
      </c>
      <c r="G28" s="15">
        <v>680</v>
      </c>
      <c r="H28" s="17">
        <v>0.36</v>
      </c>
      <c r="I28" s="17">
        <v>0.04</v>
      </c>
      <c r="J28" s="17">
        <v>0.59</v>
      </c>
    </row>
    <row r="29" spans="1:10" x14ac:dyDescent="0.3">
      <c r="A29" s="11" t="s">
        <v>409</v>
      </c>
      <c r="B29" s="39" t="s">
        <v>303</v>
      </c>
      <c r="C29" s="15">
        <v>1860</v>
      </c>
      <c r="D29" s="17">
        <v>0</v>
      </c>
      <c r="E29" s="15">
        <v>195</v>
      </c>
      <c r="F29" s="29">
        <v>90</v>
      </c>
      <c r="G29" s="15">
        <v>1565</v>
      </c>
      <c r="H29" s="17">
        <v>0.11</v>
      </c>
      <c r="I29" s="17">
        <v>0.05</v>
      </c>
      <c r="J29" s="17">
        <v>0.84</v>
      </c>
    </row>
    <row r="30" spans="1:10" x14ac:dyDescent="0.3">
      <c r="A30" s="11" t="s">
        <v>409</v>
      </c>
      <c r="B30" s="39" t="s">
        <v>301</v>
      </c>
      <c r="C30" s="15">
        <v>915</v>
      </c>
      <c r="D30" s="17">
        <v>0</v>
      </c>
      <c r="E30" s="15">
        <v>250</v>
      </c>
      <c r="F30" s="29">
        <v>80</v>
      </c>
      <c r="G30" s="15">
        <v>575</v>
      </c>
      <c r="H30" s="17">
        <v>0.27</v>
      </c>
      <c r="I30" s="17">
        <v>0.09</v>
      </c>
      <c r="J30" s="17">
        <v>0.63</v>
      </c>
    </row>
    <row r="31" spans="1:10" x14ac:dyDescent="0.3">
      <c r="A31" s="34" t="s">
        <v>410</v>
      </c>
      <c r="B31" s="47" t="s">
        <v>218</v>
      </c>
      <c r="C31" s="35">
        <v>167375</v>
      </c>
      <c r="D31" s="36">
        <v>1</v>
      </c>
      <c r="E31" s="35">
        <v>67970</v>
      </c>
      <c r="F31" s="74">
        <v>10270</v>
      </c>
      <c r="G31" s="35">
        <v>88815</v>
      </c>
      <c r="H31" s="36">
        <v>0.41</v>
      </c>
      <c r="I31" s="36">
        <v>0.06</v>
      </c>
      <c r="J31" s="36">
        <v>0.53</v>
      </c>
    </row>
    <row r="32" spans="1:10" x14ac:dyDescent="0.3">
      <c r="A32" s="11" t="s">
        <v>410</v>
      </c>
      <c r="B32" s="39" t="s">
        <v>282</v>
      </c>
      <c r="C32" s="15">
        <v>290</v>
      </c>
      <c r="D32" s="17">
        <v>0</v>
      </c>
      <c r="E32" s="15">
        <v>115</v>
      </c>
      <c r="F32" s="29">
        <v>15</v>
      </c>
      <c r="G32" s="15">
        <v>160</v>
      </c>
      <c r="H32" s="17">
        <v>0.4</v>
      </c>
      <c r="I32" s="17">
        <v>0.05</v>
      </c>
      <c r="J32" s="17">
        <v>0.55000000000000004</v>
      </c>
    </row>
    <row r="33" spans="1:10" x14ac:dyDescent="0.3">
      <c r="A33" s="11" t="s">
        <v>410</v>
      </c>
      <c r="B33" s="39" t="s">
        <v>283</v>
      </c>
      <c r="C33" s="15">
        <v>7835</v>
      </c>
      <c r="D33" s="17">
        <v>0.05</v>
      </c>
      <c r="E33" s="15">
        <v>1615</v>
      </c>
      <c r="F33" s="29">
        <v>185</v>
      </c>
      <c r="G33" s="15">
        <v>6010</v>
      </c>
      <c r="H33" s="17">
        <v>0.21</v>
      </c>
      <c r="I33" s="17">
        <v>0.02</v>
      </c>
      <c r="J33" s="17">
        <v>0.77</v>
      </c>
    </row>
    <row r="34" spans="1:10" x14ac:dyDescent="0.3">
      <c r="A34" s="11" t="s">
        <v>410</v>
      </c>
      <c r="B34" s="39" t="s">
        <v>284</v>
      </c>
      <c r="C34" s="15">
        <v>620</v>
      </c>
      <c r="D34" s="17">
        <v>0</v>
      </c>
      <c r="E34" s="15">
        <v>220</v>
      </c>
      <c r="F34" s="29">
        <v>60</v>
      </c>
      <c r="G34" s="15">
        <v>340</v>
      </c>
      <c r="H34" s="17">
        <v>0.36</v>
      </c>
      <c r="I34" s="17">
        <v>0.1</v>
      </c>
      <c r="J34" s="17">
        <v>0.54</v>
      </c>
    </row>
    <row r="35" spans="1:10" x14ac:dyDescent="0.3">
      <c r="A35" s="11" t="s">
        <v>410</v>
      </c>
      <c r="B35" s="39" t="s">
        <v>285</v>
      </c>
      <c r="C35" s="15">
        <v>4515</v>
      </c>
      <c r="D35" s="17">
        <v>0.03</v>
      </c>
      <c r="E35" s="15">
        <v>1810</v>
      </c>
      <c r="F35" s="29">
        <v>395</v>
      </c>
      <c r="G35" s="15">
        <v>2300</v>
      </c>
      <c r="H35" s="17">
        <v>0.4</v>
      </c>
      <c r="I35" s="17">
        <v>0.09</v>
      </c>
      <c r="J35" s="17">
        <v>0.51</v>
      </c>
    </row>
    <row r="36" spans="1:10" x14ac:dyDescent="0.3">
      <c r="A36" s="11" t="s">
        <v>410</v>
      </c>
      <c r="B36" s="39" t="s">
        <v>286</v>
      </c>
      <c r="C36" s="15">
        <v>72845</v>
      </c>
      <c r="D36" s="17">
        <v>0.44</v>
      </c>
      <c r="E36" s="15">
        <v>35965</v>
      </c>
      <c r="F36" s="29">
        <v>2155</v>
      </c>
      <c r="G36" s="15">
        <v>34595</v>
      </c>
      <c r="H36" s="17">
        <v>0.49</v>
      </c>
      <c r="I36" s="17">
        <v>0.03</v>
      </c>
      <c r="J36" s="17">
        <v>0.47</v>
      </c>
    </row>
    <row r="37" spans="1:10" x14ac:dyDescent="0.3">
      <c r="A37" s="11" t="s">
        <v>410</v>
      </c>
      <c r="B37" s="39" t="s">
        <v>287</v>
      </c>
      <c r="C37" s="15">
        <v>9640</v>
      </c>
      <c r="D37" s="17">
        <v>0.06</v>
      </c>
      <c r="E37" s="15">
        <v>2895</v>
      </c>
      <c r="F37" s="29">
        <v>945</v>
      </c>
      <c r="G37" s="15">
        <v>5785</v>
      </c>
      <c r="H37" s="17">
        <v>0.3</v>
      </c>
      <c r="I37" s="17">
        <v>0.1</v>
      </c>
      <c r="J37" s="17">
        <v>0.6</v>
      </c>
    </row>
    <row r="38" spans="1:10" x14ac:dyDescent="0.3">
      <c r="A38" s="11" t="s">
        <v>410</v>
      </c>
      <c r="B38" s="39" t="s">
        <v>288</v>
      </c>
      <c r="C38" s="15">
        <v>1165</v>
      </c>
      <c r="D38" s="17">
        <v>0.01</v>
      </c>
      <c r="E38" s="15">
        <v>200</v>
      </c>
      <c r="F38" s="29">
        <v>135</v>
      </c>
      <c r="G38" s="15">
        <v>825</v>
      </c>
      <c r="H38" s="17">
        <v>0.17</v>
      </c>
      <c r="I38" s="17">
        <v>0.12</v>
      </c>
      <c r="J38" s="17">
        <v>0.71</v>
      </c>
    </row>
    <row r="39" spans="1:10" x14ac:dyDescent="0.3">
      <c r="A39" s="11" t="s">
        <v>410</v>
      </c>
      <c r="B39" s="39" t="s">
        <v>289</v>
      </c>
      <c r="C39" s="15">
        <v>1540</v>
      </c>
      <c r="D39" s="17">
        <v>0.01</v>
      </c>
      <c r="E39" s="15">
        <v>510</v>
      </c>
      <c r="F39" s="29">
        <v>170</v>
      </c>
      <c r="G39" s="15">
        <v>860</v>
      </c>
      <c r="H39" s="17">
        <v>0.33</v>
      </c>
      <c r="I39" s="17">
        <v>0.11</v>
      </c>
      <c r="J39" s="17">
        <v>0.56000000000000005</v>
      </c>
    </row>
    <row r="40" spans="1:10" x14ac:dyDescent="0.3">
      <c r="A40" s="11" t="s">
        <v>410</v>
      </c>
      <c r="B40" s="39" t="s">
        <v>290</v>
      </c>
      <c r="C40" s="15">
        <v>9205</v>
      </c>
      <c r="D40" s="17">
        <v>0.05</v>
      </c>
      <c r="E40" s="15">
        <v>2405</v>
      </c>
      <c r="F40" s="29">
        <v>1110</v>
      </c>
      <c r="G40" s="15">
        <v>5670</v>
      </c>
      <c r="H40" s="17">
        <v>0.26</v>
      </c>
      <c r="I40" s="17">
        <v>0.12</v>
      </c>
      <c r="J40" s="17">
        <v>0.62</v>
      </c>
    </row>
    <row r="41" spans="1:10" x14ac:dyDescent="0.3">
      <c r="A41" s="11" t="s">
        <v>410</v>
      </c>
      <c r="B41" s="39" t="s">
        <v>291</v>
      </c>
      <c r="C41" s="15">
        <v>7875</v>
      </c>
      <c r="D41" s="17">
        <v>0.05</v>
      </c>
      <c r="E41" s="15">
        <v>2000</v>
      </c>
      <c r="F41" s="29">
        <v>1460</v>
      </c>
      <c r="G41" s="15">
        <v>4410</v>
      </c>
      <c r="H41" s="17">
        <v>0.25</v>
      </c>
      <c r="I41" s="17">
        <v>0.19</v>
      </c>
      <c r="J41" s="17">
        <v>0.56000000000000005</v>
      </c>
    </row>
    <row r="42" spans="1:10" x14ac:dyDescent="0.3">
      <c r="A42" s="11" t="s">
        <v>410</v>
      </c>
      <c r="B42" s="39" t="s">
        <v>292</v>
      </c>
      <c r="C42" s="15">
        <v>3960</v>
      </c>
      <c r="D42" s="17">
        <v>0.02</v>
      </c>
      <c r="E42" s="15">
        <v>2165</v>
      </c>
      <c r="F42" s="29">
        <v>150</v>
      </c>
      <c r="G42" s="15">
        <v>1630</v>
      </c>
      <c r="H42" s="17">
        <v>0.55000000000000004</v>
      </c>
      <c r="I42" s="17">
        <v>0.04</v>
      </c>
      <c r="J42" s="17">
        <v>0.41</v>
      </c>
    </row>
    <row r="43" spans="1:10" x14ac:dyDescent="0.3">
      <c r="A43" s="11" t="s">
        <v>410</v>
      </c>
      <c r="B43" s="39" t="s">
        <v>293</v>
      </c>
      <c r="C43" s="15">
        <v>1230</v>
      </c>
      <c r="D43" s="17">
        <v>0.01</v>
      </c>
      <c r="E43" s="15">
        <v>590</v>
      </c>
      <c r="F43" s="29">
        <v>75</v>
      </c>
      <c r="G43" s="15">
        <v>565</v>
      </c>
      <c r="H43" s="17">
        <v>0.48</v>
      </c>
      <c r="I43" s="17">
        <v>0.06</v>
      </c>
      <c r="J43" s="17">
        <v>0.46</v>
      </c>
    </row>
    <row r="44" spans="1:10" x14ac:dyDescent="0.3">
      <c r="A44" s="11" t="s">
        <v>410</v>
      </c>
      <c r="B44" s="39" t="s">
        <v>294</v>
      </c>
      <c r="C44" s="15">
        <v>33390</v>
      </c>
      <c r="D44" s="17">
        <v>0.2</v>
      </c>
      <c r="E44" s="15">
        <v>12715</v>
      </c>
      <c r="F44" s="29">
        <v>2390</v>
      </c>
      <c r="G44" s="15">
        <v>18235</v>
      </c>
      <c r="H44" s="17">
        <v>0.38</v>
      </c>
      <c r="I44" s="17">
        <v>7.0000000000000007E-2</v>
      </c>
      <c r="J44" s="17">
        <v>0.55000000000000004</v>
      </c>
    </row>
    <row r="45" spans="1:10" x14ac:dyDescent="0.3">
      <c r="A45" s="11" t="s">
        <v>410</v>
      </c>
      <c r="B45" s="39" t="s">
        <v>295</v>
      </c>
      <c r="C45" s="15">
        <v>1900</v>
      </c>
      <c r="D45" s="17">
        <v>0.01</v>
      </c>
      <c r="E45" s="15">
        <v>815</v>
      </c>
      <c r="F45" s="29">
        <v>95</v>
      </c>
      <c r="G45" s="15">
        <v>985</v>
      </c>
      <c r="H45" s="17">
        <v>0.43</v>
      </c>
      <c r="I45" s="17">
        <v>0.05</v>
      </c>
      <c r="J45" s="17">
        <v>0.52</v>
      </c>
    </row>
    <row r="46" spans="1:10" x14ac:dyDescent="0.3">
      <c r="A46" s="11" t="s">
        <v>410</v>
      </c>
      <c r="B46" s="39" t="s">
        <v>296</v>
      </c>
      <c r="C46" s="15" t="s">
        <v>265</v>
      </c>
      <c r="D46" s="17" t="s">
        <v>265</v>
      </c>
      <c r="E46" s="15">
        <v>0</v>
      </c>
      <c r="F46" s="29">
        <v>0</v>
      </c>
      <c r="G46" s="15" t="s">
        <v>265</v>
      </c>
      <c r="H46" s="17">
        <v>0</v>
      </c>
      <c r="I46" s="17">
        <v>0</v>
      </c>
      <c r="J46" s="17" t="s">
        <v>265</v>
      </c>
    </row>
    <row r="47" spans="1:10" x14ac:dyDescent="0.3">
      <c r="A47" s="11" t="s">
        <v>410</v>
      </c>
      <c r="B47" s="39" t="s">
        <v>297</v>
      </c>
      <c r="C47" s="15">
        <v>1320</v>
      </c>
      <c r="D47" s="17">
        <v>0.01</v>
      </c>
      <c r="E47" s="15">
        <v>325</v>
      </c>
      <c r="F47" s="29">
        <v>70</v>
      </c>
      <c r="G47" s="15">
        <v>925</v>
      </c>
      <c r="H47" s="17">
        <v>0.25</v>
      </c>
      <c r="I47" s="17">
        <v>0.05</v>
      </c>
      <c r="J47" s="17">
        <v>0.7</v>
      </c>
    </row>
    <row r="48" spans="1:10" x14ac:dyDescent="0.3">
      <c r="A48" s="11" t="s">
        <v>410</v>
      </c>
      <c r="B48" s="39" t="s">
        <v>298</v>
      </c>
      <c r="C48" s="15">
        <v>6015</v>
      </c>
      <c r="D48" s="17">
        <v>0.04</v>
      </c>
      <c r="E48" s="15">
        <v>2255</v>
      </c>
      <c r="F48" s="29">
        <v>520</v>
      </c>
      <c r="G48" s="15">
        <v>3225</v>
      </c>
      <c r="H48" s="17">
        <v>0.37</v>
      </c>
      <c r="I48" s="17">
        <v>0.09</v>
      </c>
      <c r="J48" s="17">
        <v>0.54</v>
      </c>
    </row>
    <row r="49" spans="1:10" x14ac:dyDescent="0.3">
      <c r="A49" s="11" t="s">
        <v>410</v>
      </c>
      <c r="B49" s="39" t="s">
        <v>299</v>
      </c>
      <c r="C49" s="15">
        <v>3095</v>
      </c>
      <c r="D49" s="17">
        <v>0.02</v>
      </c>
      <c r="E49" s="15">
        <v>1100</v>
      </c>
      <c r="F49" s="29">
        <v>255</v>
      </c>
      <c r="G49" s="15">
        <v>1730</v>
      </c>
      <c r="H49" s="17">
        <v>0.36</v>
      </c>
      <c r="I49" s="17">
        <v>0.08</v>
      </c>
      <c r="J49" s="17">
        <v>0.56000000000000005</v>
      </c>
    </row>
    <row r="50" spans="1:10" x14ac:dyDescent="0.3">
      <c r="A50" s="11" t="s">
        <v>410</v>
      </c>
      <c r="B50" s="39" t="s">
        <v>300</v>
      </c>
      <c r="C50" s="15">
        <v>435</v>
      </c>
      <c r="D50" s="17">
        <v>0</v>
      </c>
      <c r="E50" s="15">
        <v>100</v>
      </c>
      <c r="F50" s="29">
        <v>35</v>
      </c>
      <c r="G50" s="15">
        <v>300</v>
      </c>
      <c r="H50" s="17">
        <v>0.23</v>
      </c>
      <c r="I50" s="17">
        <v>0.08</v>
      </c>
      <c r="J50" s="17">
        <v>0.69</v>
      </c>
    </row>
    <row r="51" spans="1:10" x14ac:dyDescent="0.3">
      <c r="A51" s="11" t="s">
        <v>410</v>
      </c>
      <c r="B51" s="39" t="s">
        <v>302</v>
      </c>
      <c r="C51" s="15">
        <v>10</v>
      </c>
      <c r="D51" s="17">
        <v>0</v>
      </c>
      <c r="E51" s="15">
        <v>0</v>
      </c>
      <c r="F51" s="29" t="s">
        <v>265</v>
      </c>
      <c r="G51" s="15">
        <v>10</v>
      </c>
      <c r="H51" s="17">
        <v>0</v>
      </c>
      <c r="I51" s="17" t="s">
        <v>265</v>
      </c>
      <c r="J51" s="17" t="s">
        <v>265</v>
      </c>
    </row>
    <row r="52" spans="1:10" x14ac:dyDescent="0.3">
      <c r="A52" s="11" t="s">
        <v>410</v>
      </c>
      <c r="B52" s="39" t="s">
        <v>303</v>
      </c>
      <c r="C52" s="15">
        <v>105</v>
      </c>
      <c r="D52" s="17">
        <v>0</v>
      </c>
      <c r="E52" s="15">
        <v>20</v>
      </c>
      <c r="F52" s="29">
        <v>10</v>
      </c>
      <c r="G52" s="15">
        <v>75</v>
      </c>
      <c r="H52" s="17">
        <v>0.18</v>
      </c>
      <c r="I52" s="17">
        <v>0.08</v>
      </c>
      <c r="J52" s="17">
        <v>0.7</v>
      </c>
    </row>
    <row r="53" spans="1:10" x14ac:dyDescent="0.3">
      <c r="A53" s="11" t="s">
        <v>410</v>
      </c>
      <c r="B53" s="39" t="s">
        <v>301</v>
      </c>
      <c r="C53" s="15">
        <v>380</v>
      </c>
      <c r="D53" s="17">
        <v>0</v>
      </c>
      <c r="E53" s="15">
        <v>145</v>
      </c>
      <c r="F53" s="29">
        <v>40</v>
      </c>
      <c r="G53" s="15">
        <v>195</v>
      </c>
      <c r="H53" s="17">
        <v>0.38</v>
      </c>
      <c r="I53" s="17">
        <v>0.11</v>
      </c>
      <c r="J53" s="17">
        <v>0.51</v>
      </c>
    </row>
    <row r="54" spans="1:10" x14ac:dyDescent="0.3">
      <c r="A54" s="34" t="s">
        <v>411</v>
      </c>
      <c r="B54" s="47" t="s">
        <v>218</v>
      </c>
      <c r="C54" s="35">
        <v>316680</v>
      </c>
      <c r="D54" s="36">
        <v>1</v>
      </c>
      <c r="E54" s="35">
        <v>73590</v>
      </c>
      <c r="F54" s="74">
        <v>8195</v>
      </c>
      <c r="G54" s="35">
        <v>234730</v>
      </c>
      <c r="H54" s="36">
        <v>0.23</v>
      </c>
      <c r="I54" s="36">
        <v>0.03</v>
      </c>
      <c r="J54" s="36">
        <v>0.74</v>
      </c>
    </row>
    <row r="55" spans="1:10" x14ac:dyDescent="0.3">
      <c r="A55" s="11" t="s">
        <v>411</v>
      </c>
      <c r="B55" s="39" t="s">
        <v>282</v>
      </c>
      <c r="C55" s="15">
        <v>1035</v>
      </c>
      <c r="D55" s="17">
        <v>0</v>
      </c>
      <c r="E55" s="15">
        <v>170</v>
      </c>
      <c r="F55" s="29">
        <v>30</v>
      </c>
      <c r="G55" s="15">
        <v>835</v>
      </c>
      <c r="H55" s="17">
        <v>0.17</v>
      </c>
      <c r="I55" s="17">
        <v>0.03</v>
      </c>
      <c r="J55" s="17">
        <v>0.81</v>
      </c>
    </row>
    <row r="56" spans="1:10" x14ac:dyDescent="0.3">
      <c r="A56" s="11" t="s">
        <v>411</v>
      </c>
      <c r="B56" s="39" t="s">
        <v>283</v>
      </c>
      <c r="C56" s="15">
        <v>8955</v>
      </c>
      <c r="D56" s="17">
        <v>0.03</v>
      </c>
      <c r="E56" s="15">
        <v>1400</v>
      </c>
      <c r="F56" s="29">
        <v>145</v>
      </c>
      <c r="G56" s="15">
        <v>7395</v>
      </c>
      <c r="H56" s="17">
        <v>0.16</v>
      </c>
      <c r="I56" s="17">
        <v>0.02</v>
      </c>
      <c r="J56" s="17">
        <v>0.83</v>
      </c>
    </row>
    <row r="57" spans="1:10" x14ac:dyDescent="0.3">
      <c r="A57" s="11" t="s">
        <v>411</v>
      </c>
      <c r="B57" s="39" t="s">
        <v>284</v>
      </c>
      <c r="C57" s="15">
        <v>890</v>
      </c>
      <c r="D57" s="17">
        <v>0</v>
      </c>
      <c r="E57" s="15">
        <v>165</v>
      </c>
      <c r="F57" s="29">
        <v>25</v>
      </c>
      <c r="G57" s="15">
        <v>695</v>
      </c>
      <c r="H57" s="17">
        <v>0.19</v>
      </c>
      <c r="I57" s="17">
        <v>0.03</v>
      </c>
      <c r="J57" s="17">
        <v>0.78</v>
      </c>
    </row>
    <row r="58" spans="1:10" x14ac:dyDescent="0.3">
      <c r="A58" s="11" t="s">
        <v>411</v>
      </c>
      <c r="B58" s="39" t="s">
        <v>285</v>
      </c>
      <c r="C58" s="15">
        <v>5045</v>
      </c>
      <c r="D58" s="17">
        <v>0.02</v>
      </c>
      <c r="E58" s="15">
        <v>1070</v>
      </c>
      <c r="F58" s="29">
        <v>175</v>
      </c>
      <c r="G58" s="15">
        <v>3795</v>
      </c>
      <c r="H58" s="17">
        <v>0.21</v>
      </c>
      <c r="I58" s="17">
        <v>0.04</v>
      </c>
      <c r="J58" s="17">
        <v>0.75</v>
      </c>
    </row>
    <row r="59" spans="1:10" x14ac:dyDescent="0.3">
      <c r="A59" s="11" t="s">
        <v>411</v>
      </c>
      <c r="B59" s="39" t="s">
        <v>286</v>
      </c>
      <c r="C59" s="15">
        <v>120300</v>
      </c>
      <c r="D59" s="17">
        <v>0.38</v>
      </c>
      <c r="E59" s="15">
        <v>37970</v>
      </c>
      <c r="F59" s="29">
        <v>1955</v>
      </c>
      <c r="G59" s="15">
        <v>80290</v>
      </c>
      <c r="H59" s="17">
        <v>0.32</v>
      </c>
      <c r="I59" s="17">
        <v>0.02</v>
      </c>
      <c r="J59" s="17">
        <v>0.67</v>
      </c>
    </row>
    <row r="60" spans="1:10" x14ac:dyDescent="0.3">
      <c r="A60" s="11" t="s">
        <v>411</v>
      </c>
      <c r="B60" s="39" t="s">
        <v>287</v>
      </c>
      <c r="C60" s="15">
        <v>26115</v>
      </c>
      <c r="D60" s="17">
        <v>0.08</v>
      </c>
      <c r="E60" s="15">
        <v>3230</v>
      </c>
      <c r="F60" s="29">
        <v>1150</v>
      </c>
      <c r="G60" s="15">
        <v>21730</v>
      </c>
      <c r="H60" s="17">
        <v>0.12</v>
      </c>
      <c r="I60" s="17">
        <v>0.04</v>
      </c>
      <c r="J60" s="17">
        <v>0.83</v>
      </c>
    </row>
    <row r="61" spans="1:10" x14ac:dyDescent="0.3">
      <c r="A61" s="11" t="s">
        <v>411</v>
      </c>
      <c r="B61" s="39" t="s">
        <v>288</v>
      </c>
      <c r="C61" s="15">
        <v>4470</v>
      </c>
      <c r="D61" s="17">
        <v>0.01</v>
      </c>
      <c r="E61" s="15">
        <v>135</v>
      </c>
      <c r="F61" s="29">
        <v>275</v>
      </c>
      <c r="G61" s="15">
        <v>4060</v>
      </c>
      <c r="H61" s="17">
        <v>0.03</v>
      </c>
      <c r="I61" s="17">
        <v>0.06</v>
      </c>
      <c r="J61" s="17">
        <v>0.91</v>
      </c>
    </row>
    <row r="62" spans="1:10" x14ac:dyDescent="0.3">
      <c r="A62" s="11" t="s">
        <v>411</v>
      </c>
      <c r="B62" s="39" t="s">
        <v>289</v>
      </c>
      <c r="C62" s="15">
        <v>2610</v>
      </c>
      <c r="D62" s="17">
        <v>0.01</v>
      </c>
      <c r="E62" s="15">
        <v>600</v>
      </c>
      <c r="F62" s="29">
        <v>100</v>
      </c>
      <c r="G62" s="15">
        <v>1910</v>
      </c>
      <c r="H62" s="17">
        <v>0.23</v>
      </c>
      <c r="I62" s="17">
        <v>0.04</v>
      </c>
      <c r="J62" s="17">
        <v>0.73</v>
      </c>
    </row>
    <row r="63" spans="1:10" x14ac:dyDescent="0.3">
      <c r="A63" s="11" t="s">
        <v>411</v>
      </c>
      <c r="B63" s="39" t="s">
        <v>290</v>
      </c>
      <c r="C63" s="15">
        <v>17145</v>
      </c>
      <c r="D63" s="17">
        <v>0.05</v>
      </c>
      <c r="E63" s="15">
        <v>2600</v>
      </c>
      <c r="F63" s="29">
        <v>590</v>
      </c>
      <c r="G63" s="15">
        <v>13950</v>
      </c>
      <c r="H63" s="17">
        <v>0.15</v>
      </c>
      <c r="I63" s="17">
        <v>0.03</v>
      </c>
      <c r="J63" s="17">
        <v>0.81</v>
      </c>
    </row>
    <row r="64" spans="1:10" x14ac:dyDescent="0.3">
      <c r="A64" s="11" t="s">
        <v>411</v>
      </c>
      <c r="B64" s="39" t="s">
        <v>291</v>
      </c>
      <c r="C64" s="15">
        <v>14210</v>
      </c>
      <c r="D64" s="17">
        <v>0.04</v>
      </c>
      <c r="E64" s="15">
        <v>1820</v>
      </c>
      <c r="F64" s="29">
        <v>685</v>
      </c>
      <c r="G64" s="15">
        <v>11700</v>
      </c>
      <c r="H64" s="17">
        <v>0.13</v>
      </c>
      <c r="I64" s="17">
        <v>0.05</v>
      </c>
      <c r="J64" s="17">
        <v>0.82</v>
      </c>
    </row>
    <row r="65" spans="1:10" x14ac:dyDescent="0.3">
      <c r="A65" s="11" t="s">
        <v>411</v>
      </c>
      <c r="B65" s="39" t="s">
        <v>292</v>
      </c>
      <c r="C65" s="15">
        <v>4285</v>
      </c>
      <c r="D65" s="17">
        <v>0.01</v>
      </c>
      <c r="E65" s="15">
        <v>1420</v>
      </c>
      <c r="F65" s="29">
        <v>70</v>
      </c>
      <c r="G65" s="15">
        <v>2795</v>
      </c>
      <c r="H65" s="17">
        <v>0.33</v>
      </c>
      <c r="I65" s="17">
        <v>0.02</v>
      </c>
      <c r="J65" s="17">
        <v>0.65</v>
      </c>
    </row>
    <row r="66" spans="1:10" x14ac:dyDescent="0.3">
      <c r="A66" s="11" t="s">
        <v>411</v>
      </c>
      <c r="B66" s="39" t="s">
        <v>293</v>
      </c>
      <c r="C66" s="15">
        <v>2595</v>
      </c>
      <c r="D66" s="17">
        <v>0.01</v>
      </c>
      <c r="E66" s="15">
        <v>660</v>
      </c>
      <c r="F66" s="29">
        <v>50</v>
      </c>
      <c r="G66" s="15">
        <v>1885</v>
      </c>
      <c r="H66" s="17">
        <v>0.25</v>
      </c>
      <c r="I66" s="17">
        <v>0.02</v>
      </c>
      <c r="J66" s="17">
        <v>0.73</v>
      </c>
    </row>
    <row r="67" spans="1:10" x14ac:dyDescent="0.3">
      <c r="A67" s="11" t="s">
        <v>411</v>
      </c>
      <c r="B67" s="39" t="s">
        <v>294</v>
      </c>
      <c r="C67" s="15">
        <v>83260</v>
      </c>
      <c r="D67" s="17">
        <v>0.26</v>
      </c>
      <c r="E67" s="15">
        <v>18615</v>
      </c>
      <c r="F67" s="29">
        <v>1145</v>
      </c>
      <c r="G67" s="15">
        <v>63465</v>
      </c>
      <c r="H67" s="17">
        <v>0.22</v>
      </c>
      <c r="I67" s="17">
        <v>0.01</v>
      </c>
      <c r="J67" s="17">
        <v>0.76</v>
      </c>
    </row>
    <row r="68" spans="1:10" x14ac:dyDescent="0.3">
      <c r="A68" s="11" t="s">
        <v>411</v>
      </c>
      <c r="B68" s="39" t="s">
        <v>295</v>
      </c>
      <c r="C68" s="15">
        <v>1890</v>
      </c>
      <c r="D68" s="17">
        <v>0.01</v>
      </c>
      <c r="E68" s="15">
        <v>390</v>
      </c>
      <c r="F68" s="29">
        <v>45</v>
      </c>
      <c r="G68" s="15">
        <v>1455</v>
      </c>
      <c r="H68" s="17">
        <v>0.21</v>
      </c>
      <c r="I68" s="17">
        <v>0.02</v>
      </c>
      <c r="J68" s="17">
        <v>0.77</v>
      </c>
    </row>
    <row r="69" spans="1:10" x14ac:dyDescent="0.3">
      <c r="A69" s="11" t="s">
        <v>411</v>
      </c>
      <c r="B69" s="39" t="s">
        <v>296</v>
      </c>
      <c r="C69" s="15">
        <v>5</v>
      </c>
      <c r="D69" s="17">
        <v>0</v>
      </c>
      <c r="E69" s="15">
        <v>0</v>
      </c>
      <c r="F69" s="29">
        <v>0</v>
      </c>
      <c r="G69" s="15">
        <v>5</v>
      </c>
      <c r="H69" s="17">
        <v>0</v>
      </c>
      <c r="I69" s="17">
        <v>0</v>
      </c>
      <c r="J69" s="17">
        <v>1</v>
      </c>
    </row>
    <row r="70" spans="1:10" x14ac:dyDescent="0.3">
      <c r="A70" s="11" t="s">
        <v>411</v>
      </c>
      <c r="B70" s="39" t="s">
        <v>297</v>
      </c>
      <c r="C70" s="15">
        <v>5145</v>
      </c>
      <c r="D70" s="17">
        <v>0.02</v>
      </c>
      <c r="E70" s="15">
        <v>450</v>
      </c>
      <c r="F70" s="29">
        <v>110</v>
      </c>
      <c r="G70" s="15">
        <v>4590</v>
      </c>
      <c r="H70" s="17">
        <v>0.09</v>
      </c>
      <c r="I70" s="17">
        <v>0.02</v>
      </c>
      <c r="J70" s="17">
        <v>0.89</v>
      </c>
    </row>
    <row r="71" spans="1:10" x14ac:dyDescent="0.3">
      <c r="A71" s="11" t="s">
        <v>411</v>
      </c>
      <c r="B71" s="39" t="s">
        <v>298</v>
      </c>
      <c r="C71" s="15">
        <v>8195</v>
      </c>
      <c r="D71" s="17">
        <v>0.03</v>
      </c>
      <c r="E71" s="15">
        <v>895</v>
      </c>
      <c r="F71" s="29">
        <v>1220</v>
      </c>
      <c r="G71" s="15">
        <v>6075</v>
      </c>
      <c r="H71" s="17">
        <v>0.11</v>
      </c>
      <c r="I71" s="17">
        <v>0.15</v>
      </c>
      <c r="J71" s="17">
        <v>0.74</v>
      </c>
    </row>
    <row r="72" spans="1:10" x14ac:dyDescent="0.3">
      <c r="A72" s="11" t="s">
        <v>411</v>
      </c>
      <c r="B72" s="39" t="s">
        <v>299</v>
      </c>
      <c r="C72" s="15">
        <v>5160</v>
      </c>
      <c r="D72" s="17">
        <v>0.02</v>
      </c>
      <c r="E72" s="15">
        <v>1030</v>
      </c>
      <c r="F72" s="29">
        <v>135</v>
      </c>
      <c r="G72" s="15">
        <v>3985</v>
      </c>
      <c r="H72" s="17">
        <v>0.2</v>
      </c>
      <c r="I72" s="17">
        <v>0.03</v>
      </c>
      <c r="J72" s="17">
        <v>0.77</v>
      </c>
    </row>
    <row r="73" spans="1:10" x14ac:dyDescent="0.3">
      <c r="A73" s="11" t="s">
        <v>411</v>
      </c>
      <c r="B73" s="39" t="s">
        <v>300</v>
      </c>
      <c r="C73" s="15">
        <v>1935</v>
      </c>
      <c r="D73" s="17">
        <v>0.01</v>
      </c>
      <c r="E73" s="15">
        <v>270</v>
      </c>
      <c r="F73" s="29">
        <v>100</v>
      </c>
      <c r="G73" s="15">
        <v>1565</v>
      </c>
      <c r="H73" s="17">
        <v>0.14000000000000001</v>
      </c>
      <c r="I73" s="17">
        <v>0.05</v>
      </c>
      <c r="J73" s="17">
        <v>0.81</v>
      </c>
    </row>
    <row r="74" spans="1:10" x14ac:dyDescent="0.3">
      <c r="A74" s="11" t="s">
        <v>411</v>
      </c>
      <c r="B74" s="39" t="s">
        <v>302</v>
      </c>
      <c r="C74" s="15">
        <v>1145</v>
      </c>
      <c r="D74" s="17">
        <v>0</v>
      </c>
      <c r="E74" s="15">
        <v>420</v>
      </c>
      <c r="F74" s="29">
        <v>50</v>
      </c>
      <c r="G74" s="15">
        <v>675</v>
      </c>
      <c r="H74" s="17">
        <v>0.37</v>
      </c>
      <c r="I74" s="17">
        <v>0.04</v>
      </c>
      <c r="J74" s="17">
        <v>0.59</v>
      </c>
    </row>
    <row r="75" spans="1:10" x14ac:dyDescent="0.3">
      <c r="A75" s="11" t="s">
        <v>411</v>
      </c>
      <c r="B75" s="39" t="s">
        <v>303</v>
      </c>
      <c r="C75" s="15">
        <v>1755</v>
      </c>
      <c r="D75" s="17">
        <v>0.01</v>
      </c>
      <c r="E75" s="15">
        <v>180</v>
      </c>
      <c r="F75" s="29">
        <v>85</v>
      </c>
      <c r="G75" s="15">
        <v>1495</v>
      </c>
      <c r="H75" s="17">
        <v>0.1</v>
      </c>
      <c r="I75" s="17">
        <v>0.05</v>
      </c>
      <c r="J75" s="17">
        <v>0.85</v>
      </c>
    </row>
    <row r="76" spans="1:10" x14ac:dyDescent="0.3">
      <c r="A76" s="11" t="s">
        <v>411</v>
      </c>
      <c r="B76" s="39" t="s">
        <v>301</v>
      </c>
      <c r="C76" s="15">
        <v>530</v>
      </c>
      <c r="D76" s="17">
        <v>0</v>
      </c>
      <c r="E76" s="70">
        <v>105</v>
      </c>
      <c r="F76" s="29">
        <v>40</v>
      </c>
      <c r="G76" s="15">
        <v>385</v>
      </c>
      <c r="H76" s="17">
        <v>0.2</v>
      </c>
      <c r="I76" s="17">
        <v>0.08</v>
      </c>
      <c r="J76" s="17">
        <v>0.72</v>
      </c>
    </row>
    <row r="78" spans="1:10" x14ac:dyDescent="0.3">
      <c r="A78" s="9" t="s">
        <v>490</v>
      </c>
    </row>
    <row r="79" spans="1:10" s="91" customFormat="1" ht="46.8" x14ac:dyDescent="0.3">
      <c r="A79" s="90" t="s">
        <v>398</v>
      </c>
      <c r="B79" s="89" t="s">
        <v>281</v>
      </c>
      <c r="C79" s="89" t="s">
        <v>475</v>
      </c>
      <c r="D79" s="89" t="s">
        <v>476</v>
      </c>
      <c r="E79" s="89" t="s">
        <v>267</v>
      </c>
      <c r="F79" s="89" t="s">
        <v>268</v>
      </c>
      <c r="G79" s="89" t="s">
        <v>269</v>
      </c>
      <c r="H79" s="89" t="s">
        <v>270</v>
      </c>
      <c r="I79" s="100" t="s">
        <v>271</v>
      </c>
      <c r="J79" s="93" t="s">
        <v>272</v>
      </c>
    </row>
    <row r="80" spans="1:10" x14ac:dyDescent="0.3">
      <c r="A80" s="18" t="s">
        <v>409</v>
      </c>
      <c r="B80" s="38" t="s">
        <v>478</v>
      </c>
      <c r="C80" s="19">
        <v>193140</v>
      </c>
      <c r="D80" s="20">
        <v>0.4</v>
      </c>
      <c r="E80" s="19">
        <v>73935</v>
      </c>
      <c r="F80" s="19">
        <v>4110</v>
      </c>
      <c r="G80" s="19">
        <v>114885</v>
      </c>
      <c r="H80" s="20">
        <v>0.38</v>
      </c>
      <c r="I80" s="20">
        <v>0.02</v>
      </c>
      <c r="J80" s="20">
        <v>0.59</v>
      </c>
    </row>
    <row r="81" spans="1:10" x14ac:dyDescent="0.3">
      <c r="A81" s="11" t="s">
        <v>409</v>
      </c>
      <c r="B81" s="39" t="s">
        <v>479</v>
      </c>
      <c r="C81" s="15">
        <v>27580</v>
      </c>
      <c r="D81" s="17">
        <v>0.06</v>
      </c>
      <c r="E81" s="15">
        <v>13700</v>
      </c>
      <c r="F81" s="15">
        <v>495</v>
      </c>
      <c r="G81" s="15">
        <v>13350</v>
      </c>
      <c r="H81" s="17">
        <v>0.5</v>
      </c>
      <c r="I81" s="17">
        <v>0.02</v>
      </c>
      <c r="J81" s="17">
        <v>0.48</v>
      </c>
    </row>
    <row r="82" spans="1:10" x14ac:dyDescent="0.3">
      <c r="A82" s="11" t="s">
        <v>409</v>
      </c>
      <c r="B82" s="39" t="s">
        <v>480</v>
      </c>
      <c r="C82" s="15">
        <v>84995</v>
      </c>
      <c r="D82" s="17">
        <v>0.18</v>
      </c>
      <c r="E82" s="15">
        <v>37635</v>
      </c>
      <c r="F82" s="15">
        <v>2440</v>
      </c>
      <c r="G82" s="15">
        <v>44800</v>
      </c>
      <c r="H82" s="17">
        <v>0.44</v>
      </c>
      <c r="I82" s="17">
        <v>0.03</v>
      </c>
      <c r="J82" s="17">
        <v>0.53</v>
      </c>
    </row>
    <row r="83" spans="1:10" x14ac:dyDescent="0.3">
      <c r="A83" s="11" t="s">
        <v>409</v>
      </c>
      <c r="B83" s="39" t="s">
        <v>481</v>
      </c>
      <c r="C83" s="15">
        <v>27930</v>
      </c>
      <c r="D83" s="17">
        <v>0.06</v>
      </c>
      <c r="E83" s="15">
        <v>6465</v>
      </c>
      <c r="F83" s="15">
        <v>615</v>
      </c>
      <c r="G83" s="15">
        <v>20840</v>
      </c>
      <c r="H83" s="17">
        <v>0.23</v>
      </c>
      <c r="I83" s="17">
        <v>0.02</v>
      </c>
      <c r="J83" s="17">
        <v>0.75</v>
      </c>
    </row>
    <row r="84" spans="1:10" x14ac:dyDescent="0.3">
      <c r="A84" s="11" t="s">
        <v>409</v>
      </c>
      <c r="B84" s="39" t="s">
        <v>482</v>
      </c>
      <c r="C84" s="15">
        <v>52630</v>
      </c>
      <c r="D84" s="17">
        <v>0.11</v>
      </c>
      <c r="E84" s="15">
        <v>16135</v>
      </c>
      <c r="F84" s="15">
        <v>560</v>
      </c>
      <c r="G84" s="15">
        <v>35895</v>
      </c>
      <c r="H84" s="17">
        <v>0.31</v>
      </c>
      <c r="I84" s="17">
        <v>0.01</v>
      </c>
      <c r="J84" s="17">
        <v>0.68</v>
      </c>
    </row>
    <row r="85" spans="1:10" x14ac:dyDescent="0.3">
      <c r="A85" s="34" t="s">
        <v>409</v>
      </c>
      <c r="B85" s="47" t="s">
        <v>483</v>
      </c>
      <c r="C85" s="35">
        <v>22085</v>
      </c>
      <c r="D85" s="36">
        <v>0.05</v>
      </c>
      <c r="E85" s="35">
        <v>3820</v>
      </c>
      <c r="F85" s="35">
        <v>2145</v>
      </c>
      <c r="G85" s="35">
        <v>16105</v>
      </c>
      <c r="H85" s="36">
        <v>0.17</v>
      </c>
      <c r="I85" s="36">
        <v>0.1</v>
      </c>
      <c r="J85" s="36">
        <v>0.73</v>
      </c>
    </row>
    <row r="86" spans="1:10" x14ac:dyDescent="0.3">
      <c r="A86" s="11" t="s">
        <v>409</v>
      </c>
      <c r="B86" s="39" t="s">
        <v>484</v>
      </c>
      <c r="C86" s="15">
        <v>21020</v>
      </c>
      <c r="D86" s="17">
        <v>0.04</v>
      </c>
      <c r="E86" s="15">
        <v>3660</v>
      </c>
      <c r="F86" s="15">
        <v>2045</v>
      </c>
      <c r="G86" s="15">
        <v>15305</v>
      </c>
      <c r="H86" s="17">
        <v>0.17</v>
      </c>
      <c r="I86" s="17">
        <v>0.1</v>
      </c>
      <c r="J86" s="17">
        <v>0.73</v>
      </c>
    </row>
    <row r="87" spans="1:10" x14ac:dyDescent="0.3">
      <c r="A87" s="11" t="s">
        <v>409</v>
      </c>
      <c r="B87" s="39" t="s">
        <v>485</v>
      </c>
      <c r="C87" s="15">
        <v>1065</v>
      </c>
      <c r="D87" s="17">
        <v>0</v>
      </c>
      <c r="E87" s="15">
        <v>160</v>
      </c>
      <c r="F87" s="15">
        <v>100</v>
      </c>
      <c r="G87" s="15">
        <v>805</v>
      </c>
      <c r="H87" s="17">
        <v>0.15</v>
      </c>
      <c r="I87" s="17">
        <v>0.09</v>
      </c>
      <c r="J87" s="17">
        <v>0.76</v>
      </c>
    </row>
    <row r="88" spans="1:10" x14ac:dyDescent="0.3">
      <c r="A88" s="34" t="s">
        <v>409</v>
      </c>
      <c r="B88" s="47" t="s">
        <v>486</v>
      </c>
      <c r="C88" s="35">
        <v>116650</v>
      </c>
      <c r="D88" s="36">
        <v>0.24</v>
      </c>
      <c r="E88" s="35">
        <v>31335</v>
      </c>
      <c r="F88" s="35">
        <v>3535</v>
      </c>
      <c r="G88" s="35">
        <v>81700</v>
      </c>
      <c r="H88" s="36">
        <v>0.27</v>
      </c>
      <c r="I88" s="36">
        <v>0.03</v>
      </c>
      <c r="J88" s="36">
        <v>0.7</v>
      </c>
    </row>
    <row r="89" spans="1:10" x14ac:dyDescent="0.3">
      <c r="A89" s="11" t="s">
        <v>409</v>
      </c>
      <c r="B89" s="39" t="s">
        <v>487</v>
      </c>
      <c r="C89" s="15">
        <v>62230</v>
      </c>
      <c r="D89" s="17">
        <v>0.13</v>
      </c>
      <c r="E89" s="15">
        <v>16590</v>
      </c>
      <c r="F89" s="15">
        <v>2200</v>
      </c>
      <c r="G89" s="15">
        <v>43405</v>
      </c>
      <c r="H89" s="17">
        <v>0.27</v>
      </c>
      <c r="I89" s="17">
        <v>0.04</v>
      </c>
      <c r="J89" s="17">
        <v>0.7</v>
      </c>
    </row>
    <row r="90" spans="1:10" x14ac:dyDescent="0.3">
      <c r="A90" s="11" t="s">
        <v>409</v>
      </c>
      <c r="B90" s="39" t="s">
        <v>488</v>
      </c>
      <c r="C90" s="15">
        <v>48030</v>
      </c>
      <c r="D90" s="17">
        <v>0.1</v>
      </c>
      <c r="E90" s="15">
        <v>13055</v>
      </c>
      <c r="F90" s="15">
        <v>1105</v>
      </c>
      <c r="G90" s="15">
        <v>33830</v>
      </c>
      <c r="H90" s="17">
        <v>0.27</v>
      </c>
      <c r="I90" s="17">
        <v>0.02</v>
      </c>
      <c r="J90" s="17">
        <v>0.7</v>
      </c>
    </row>
    <row r="91" spans="1:10" x14ac:dyDescent="0.3">
      <c r="A91" s="11" t="s">
        <v>409</v>
      </c>
      <c r="B91" s="39" t="s">
        <v>489</v>
      </c>
      <c r="C91" s="15">
        <v>6390</v>
      </c>
      <c r="D91" s="17">
        <v>0.01</v>
      </c>
      <c r="E91" s="15">
        <v>1690</v>
      </c>
      <c r="F91" s="15">
        <v>230</v>
      </c>
      <c r="G91" s="15">
        <v>4465</v>
      </c>
      <c r="H91" s="17">
        <v>0.26</v>
      </c>
      <c r="I91" s="17">
        <v>0.04</v>
      </c>
      <c r="J91" s="17">
        <v>0.7</v>
      </c>
    </row>
    <row r="92" spans="1:10" x14ac:dyDescent="0.3">
      <c r="A92" s="34" t="s">
        <v>410</v>
      </c>
      <c r="B92" s="47" t="s">
        <v>478</v>
      </c>
      <c r="C92" s="35">
        <v>72845</v>
      </c>
      <c r="D92" s="36">
        <v>0.44</v>
      </c>
      <c r="E92" s="35">
        <v>35965</v>
      </c>
      <c r="F92" s="35">
        <v>2155</v>
      </c>
      <c r="G92" s="35">
        <v>34595</v>
      </c>
      <c r="H92" s="36">
        <v>0.49</v>
      </c>
      <c r="I92" s="36">
        <v>0.03</v>
      </c>
      <c r="J92" s="36">
        <v>0.47</v>
      </c>
    </row>
    <row r="93" spans="1:10" x14ac:dyDescent="0.3">
      <c r="A93" s="11" t="s">
        <v>410</v>
      </c>
      <c r="B93" s="39" t="s">
        <v>479</v>
      </c>
      <c r="C93" s="15">
        <v>14470</v>
      </c>
      <c r="D93" s="17">
        <v>0.09</v>
      </c>
      <c r="E93" s="15">
        <v>8145</v>
      </c>
      <c r="F93" s="15">
        <v>350</v>
      </c>
      <c r="G93" s="15">
        <v>5950</v>
      </c>
      <c r="H93" s="17">
        <v>0.56000000000000005</v>
      </c>
      <c r="I93" s="17">
        <v>0.02</v>
      </c>
      <c r="J93" s="17">
        <v>0.41</v>
      </c>
    </row>
    <row r="94" spans="1:10" x14ac:dyDescent="0.3">
      <c r="A94" s="11" t="s">
        <v>410</v>
      </c>
      <c r="B94" s="39" t="s">
        <v>480</v>
      </c>
      <c r="C94" s="15">
        <v>31040</v>
      </c>
      <c r="D94" s="17">
        <v>0.19</v>
      </c>
      <c r="E94" s="15">
        <v>16500</v>
      </c>
      <c r="F94" s="15">
        <v>1185</v>
      </c>
      <c r="G94" s="15">
        <v>13285</v>
      </c>
      <c r="H94" s="17">
        <v>0.53</v>
      </c>
      <c r="I94" s="17">
        <v>0.04</v>
      </c>
      <c r="J94" s="17">
        <v>0.43</v>
      </c>
    </row>
    <row r="95" spans="1:10" x14ac:dyDescent="0.3">
      <c r="A95" s="11" t="s">
        <v>410</v>
      </c>
      <c r="B95" s="39" t="s">
        <v>481</v>
      </c>
      <c r="C95" s="15">
        <v>12640</v>
      </c>
      <c r="D95" s="17">
        <v>0.08</v>
      </c>
      <c r="E95" s="15">
        <v>3875</v>
      </c>
      <c r="F95" s="15">
        <v>360</v>
      </c>
      <c r="G95" s="15">
        <v>8390</v>
      </c>
      <c r="H95" s="17">
        <v>0.31</v>
      </c>
      <c r="I95" s="17">
        <v>0.03</v>
      </c>
      <c r="J95" s="17">
        <v>0.66</v>
      </c>
    </row>
    <row r="96" spans="1:10" x14ac:dyDescent="0.3">
      <c r="A96" s="11" t="s">
        <v>410</v>
      </c>
      <c r="B96" s="39" t="s">
        <v>482</v>
      </c>
      <c r="C96" s="15">
        <v>14690</v>
      </c>
      <c r="D96" s="17">
        <v>0.09</v>
      </c>
      <c r="E96" s="15">
        <v>7445</v>
      </c>
      <c r="F96" s="15">
        <v>255</v>
      </c>
      <c r="G96" s="15">
        <v>6970</v>
      </c>
      <c r="H96" s="17">
        <v>0.51</v>
      </c>
      <c r="I96" s="17">
        <v>0.02</v>
      </c>
      <c r="J96" s="17">
        <v>0.47</v>
      </c>
    </row>
    <row r="97" spans="1:10" x14ac:dyDescent="0.3">
      <c r="A97" s="34" t="s">
        <v>410</v>
      </c>
      <c r="B97" s="47" t="s">
        <v>483</v>
      </c>
      <c r="C97" s="35">
        <v>7875</v>
      </c>
      <c r="D97" s="36">
        <v>0.05</v>
      </c>
      <c r="E97" s="35">
        <v>2000</v>
      </c>
      <c r="F97" s="35">
        <v>1460</v>
      </c>
      <c r="G97" s="35">
        <v>4410</v>
      </c>
      <c r="H97" s="36">
        <v>0.25</v>
      </c>
      <c r="I97" s="36">
        <v>0.19</v>
      </c>
      <c r="J97" s="36">
        <v>0.56000000000000005</v>
      </c>
    </row>
    <row r="98" spans="1:10" x14ac:dyDescent="0.3">
      <c r="A98" s="11" t="s">
        <v>410</v>
      </c>
      <c r="B98" s="39" t="s">
        <v>484</v>
      </c>
      <c r="C98" s="15">
        <v>7485</v>
      </c>
      <c r="D98" s="17">
        <v>0.04</v>
      </c>
      <c r="E98" s="15">
        <v>1925</v>
      </c>
      <c r="F98" s="15">
        <v>1400</v>
      </c>
      <c r="G98" s="15">
        <v>4155</v>
      </c>
      <c r="H98" s="17">
        <v>0.26</v>
      </c>
      <c r="I98" s="17">
        <v>0.19</v>
      </c>
      <c r="J98" s="17">
        <v>0.56000000000000005</v>
      </c>
    </row>
    <row r="99" spans="1:10" x14ac:dyDescent="0.3">
      <c r="A99" s="11" t="s">
        <v>410</v>
      </c>
      <c r="B99" s="39" t="s">
        <v>485</v>
      </c>
      <c r="C99" s="15">
        <v>390</v>
      </c>
      <c r="D99" s="17">
        <v>0</v>
      </c>
      <c r="E99" s="15">
        <v>75</v>
      </c>
      <c r="F99" s="15">
        <v>60</v>
      </c>
      <c r="G99" s="15">
        <v>255</v>
      </c>
      <c r="H99" s="17">
        <v>0.2</v>
      </c>
      <c r="I99" s="17">
        <v>0.16</v>
      </c>
      <c r="J99" s="17">
        <v>0.65</v>
      </c>
    </row>
    <row r="100" spans="1:10" x14ac:dyDescent="0.3">
      <c r="A100" s="34" t="s">
        <v>410</v>
      </c>
      <c r="B100" s="47" t="s">
        <v>486</v>
      </c>
      <c r="C100" s="35">
        <v>33390</v>
      </c>
      <c r="D100" s="36">
        <v>0.2</v>
      </c>
      <c r="E100" s="35">
        <v>12715</v>
      </c>
      <c r="F100" s="35">
        <v>2390</v>
      </c>
      <c r="G100" s="35">
        <v>18235</v>
      </c>
      <c r="H100" s="36">
        <v>0.38</v>
      </c>
      <c r="I100" s="36">
        <v>7.0000000000000007E-2</v>
      </c>
      <c r="J100" s="36">
        <v>0.55000000000000004</v>
      </c>
    </row>
    <row r="101" spans="1:10" x14ac:dyDescent="0.3">
      <c r="A101" s="11" t="s">
        <v>410</v>
      </c>
      <c r="B101" s="39" t="s">
        <v>487</v>
      </c>
      <c r="C101" s="15">
        <v>18305</v>
      </c>
      <c r="D101" s="17">
        <v>0.11</v>
      </c>
      <c r="E101" s="15">
        <v>6795</v>
      </c>
      <c r="F101" s="15">
        <v>1530</v>
      </c>
      <c r="G101" s="15">
        <v>9955</v>
      </c>
      <c r="H101" s="17">
        <v>0.37</v>
      </c>
      <c r="I101" s="17">
        <v>0.08</v>
      </c>
      <c r="J101" s="17">
        <v>0.54</v>
      </c>
    </row>
    <row r="102" spans="1:10" x14ac:dyDescent="0.3">
      <c r="A102" s="11" t="s">
        <v>410</v>
      </c>
      <c r="B102" s="39" t="s">
        <v>488</v>
      </c>
      <c r="C102" s="15">
        <v>12830</v>
      </c>
      <c r="D102" s="17">
        <v>0.08</v>
      </c>
      <c r="E102" s="15">
        <v>5105</v>
      </c>
      <c r="F102" s="15">
        <v>705</v>
      </c>
      <c r="G102" s="15">
        <v>7000</v>
      </c>
      <c r="H102" s="17">
        <v>0.4</v>
      </c>
      <c r="I102" s="17">
        <v>0.06</v>
      </c>
      <c r="J102" s="17">
        <v>0.55000000000000004</v>
      </c>
    </row>
    <row r="103" spans="1:10" x14ac:dyDescent="0.3">
      <c r="A103" s="11" t="s">
        <v>410</v>
      </c>
      <c r="B103" s="39" t="s">
        <v>489</v>
      </c>
      <c r="C103" s="15">
        <v>2255</v>
      </c>
      <c r="D103" s="17">
        <v>0.01</v>
      </c>
      <c r="E103" s="15">
        <v>815</v>
      </c>
      <c r="F103" s="15">
        <v>155</v>
      </c>
      <c r="G103" s="15">
        <v>1285</v>
      </c>
      <c r="H103" s="17">
        <v>0.36</v>
      </c>
      <c r="I103" s="17">
        <v>7.0000000000000007E-2</v>
      </c>
      <c r="J103" s="17">
        <v>0.56999999999999995</v>
      </c>
    </row>
    <row r="104" spans="1:10" x14ac:dyDescent="0.3">
      <c r="A104" s="34" t="s">
        <v>411</v>
      </c>
      <c r="B104" s="47" t="s">
        <v>478</v>
      </c>
      <c r="C104" s="35">
        <v>120300</v>
      </c>
      <c r="D104" s="36">
        <v>0.38</v>
      </c>
      <c r="E104" s="35">
        <v>37970</v>
      </c>
      <c r="F104" s="35">
        <v>1955</v>
      </c>
      <c r="G104" s="35">
        <v>80290</v>
      </c>
      <c r="H104" s="36">
        <v>0.32</v>
      </c>
      <c r="I104" s="36">
        <v>0.02</v>
      </c>
      <c r="J104" s="36">
        <v>0.67</v>
      </c>
    </row>
    <row r="105" spans="1:10" x14ac:dyDescent="0.3">
      <c r="A105" s="11" t="s">
        <v>411</v>
      </c>
      <c r="B105" s="39" t="s">
        <v>479</v>
      </c>
      <c r="C105" s="15">
        <v>13110</v>
      </c>
      <c r="D105" s="17">
        <v>0.04</v>
      </c>
      <c r="E105" s="15">
        <v>5555</v>
      </c>
      <c r="F105" s="15">
        <v>145</v>
      </c>
      <c r="G105" s="15">
        <v>7395</v>
      </c>
      <c r="H105" s="17">
        <v>0.42</v>
      </c>
      <c r="I105" s="17">
        <v>0.01</v>
      </c>
      <c r="J105" s="17">
        <v>0.56000000000000005</v>
      </c>
    </row>
    <row r="106" spans="1:10" x14ac:dyDescent="0.3">
      <c r="A106" s="11" t="s">
        <v>411</v>
      </c>
      <c r="B106" s="39" t="s">
        <v>480</v>
      </c>
      <c r="C106" s="15">
        <v>53955</v>
      </c>
      <c r="D106" s="17">
        <v>0.17</v>
      </c>
      <c r="E106" s="15">
        <v>21135</v>
      </c>
      <c r="F106" s="15">
        <v>1250</v>
      </c>
      <c r="G106" s="15">
        <v>31520</v>
      </c>
      <c r="H106" s="17">
        <v>0.39</v>
      </c>
      <c r="I106" s="17">
        <v>0.02</v>
      </c>
      <c r="J106" s="17">
        <v>0.57999999999999996</v>
      </c>
    </row>
    <row r="107" spans="1:10" x14ac:dyDescent="0.3">
      <c r="A107" s="11" t="s">
        <v>411</v>
      </c>
      <c r="B107" s="39" t="s">
        <v>481</v>
      </c>
      <c r="C107" s="15">
        <v>15295</v>
      </c>
      <c r="D107" s="17">
        <v>0.05</v>
      </c>
      <c r="E107" s="15">
        <v>2585</v>
      </c>
      <c r="F107" s="15">
        <v>255</v>
      </c>
      <c r="G107" s="15">
        <v>12450</v>
      </c>
      <c r="H107" s="17">
        <v>0.17</v>
      </c>
      <c r="I107" s="17">
        <v>0.02</v>
      </c>
      <c r="J107" s="17">
        <v>0.81</v>
      </c>
    </row>
    <row r="108" spans="1:10" x14ac:dyDescent="0.3">
      <c r="A108" s="11" t="s">
        <v>411</v>
      </c>
      <c r="B108" s="39" t="s">
        <v>482</v>
      </c>
      <c r="C108" s="15">
        <v>37940</v>
      </c>
      <c r="D108" s="17">
        <v>0.12</v>
      </c>
      <c r="E108" s="15">
        <v>8690</v>
      </c>
      <c r="F108" s="15">
        <v>305</v>
      </c>
      <c r="G108" s="15">
        <v>28930</v>
      </c>
      <c r="H108" s="17">
        <v>0.23</v>
      </c>
      <c r="I108" s="17">
        <v>0.01</v>
      </c>
      <c r="J108" s="17">
        <v>0.76</v>
      </c>
    </row>
    <row r="109" spans="1:10" x14ac:dyDescent="0.3">
      <c r="A109" s="34" t="s">
        <v>411</v>
      </c>
      <c r="B109" s="47" t="s">
        <v>483</v>
      </c>
      <c r="C109" s="35">
        <v>14210</v>
      </c>
      <c r="D109" s="36">
        <v>0.04</v>
      </c>
      <c r="E109" s="35">
        <v>1820</v>
      </c>
      <c r="F109" s="35">
        <v>685</v>
      </c>
      <c r="G109" s="35">
        <v>11700</v>
      </c>
      <c r="H109" s="36">
        <v>0.13</v>
      </c>
      <c r="I109" s="36">
        <v>0.05</v>
      </c>
      <c r="J109" s="36">
        <v>0.82</v>
      </c>
    </row>
    <row r="110" spans="1:10" x14ac:dyDescent="0.3">
      <c r="A110" s="11" t="s">
        <v>411</v>
      </c>
      <c r="B110" s="39" t="s">
        <v>484</v>
      </c>
      <c r="C110" s="15">
        <v>13540</v>
      </c>
      <c r="D110" s="17">
        <v>0.04</v>
      </c>
      <c r="E110" s="15">
        <v>1740</v>
      </c>
      <c r="F110" s="15">
        <v>650</v>
      </c>
      <c r="G110" s="15">
        <v>11150</v>
      </c>
      <c r="H110" s="17">
        <v>0.13</v>
      </c>
      <c r="I110" s="17">
        <v>0.05</v>
      </c>
      <c r="J110" s="17">
        <v>0.82</v>
      </c>
    </row>
    <row r="111" spans="1:10" x14ac:dyDescent="0.3">
      <c r="A111" s="11" t="s">
        <v>411</v>
      </c>
      <c r="B111" s="39" t="s">
        <v>485</v>
      </c>
      <c r="C111" s="15">
        <v>670</v>
      </c>
      <c r="D111" s="17">
        <v>0</v>
      </c>
      <c r="E111" s="15">
        <v>85</v>
      </c>
      <c r="F111" s="15">
        <v>40</v>
      </c>
      <c r="G111" s="15">
        <v>550</v>
      </c>
      <c r="H111" s="17">
        <v>0.12</v>
      </c>
      <c r="I111" s="17">
        <v>0.06</v>
      </c>
      <c r="J111" s="17">
        <v>0.82</v>
      </c>
    </row>
    <row r="112" spans="1:10" x14ac:dyDescent="0.3">
      <c r="A112" s="34" t="s">
        <v>411</v>
      </c>
      <c r="B112" s="47" t="s">
        <v>486</v>
      </c>
      <c r="C112" s="35">
        <v>83260</v>
      </c>
      <c r="D112" s="36">
        <v>0.26</v>
      </c>
      <c r="E112" s="35">
        <v>18615</v>
      </c>
      <c r="F112" s="35">
        <v>1145</v>
      </c>
      <c r="G112" s="35">
        <v>63465</v>
      </c>
      <c r="H112" s="36">
        <v>0.22</v>
      </c>
      <c r="I112" s="36">
        <v>0.01</v>
      </c>
      <c r="J112" s="36">
        <v>0.76</v>
      </c>
    </row>
    <row r="113" spans="1:10" x14ac:dyDescent="0.3">
      <c r="A113" s="11" t="s">
        <v>411</v>
      </c>
      <c r="B113" s="39" t="s">
        <v>487</v>
      </c>
      <c r="C113" s="15">
        <v>43930</v>
      </c>
      <c r="D113" s="17">
        <v>0.14000000000000001</v>
      </c>
      <c r="E113" s="15">
        <v>9795</v>
      </c>
      <c r="F113" s="15">
        <v>670</v>
      </c>
      <c r="G113" s="15">
        <v>33450</v>
      </c>
      <c r="H113" s="17">
        <v>0.22</v>
      </c>
      <c r="I113" s="17">
        <v>0.02</v>
      </c>
      <c r="J113" s="17">
        <v>0.76</v>
      </c>
    </row>
    <row r="114" spans="1:10" x14ac:dyDescent="0.3">
      <c r="A114" s="11" t="s">
        <v>411</v>
      </c>
      <c r="B114" s="39" t="s">
        <v>488</v>
      </c>
      <c r="C114" s="15">
        <v>35195</v>
      </c>
      <c r="D114" s="17">
        <v>0.11</v>
      </c>
      <c r="E114" s="15">
        <v>7950</v>
      </c>
      <c r="F114" s="15">
        <v>400</v>
      </c>
      <c r="G114" s="15">
        <v>26830</v>
      </c>
      <c r="H114" s="17">
        <v>0.23</v>
      </c>
      <c r="I114" s="17">
        <v>0.01</v>
      </c>
      <c r="J114" s="17">
        <v>0.76</v>
      </c>
    </row>
    <row r="115" spans="1:10" x14ac:dyDescent="0.3">
      <c r="A115" s="11" t="s">
        <v>411</v>
      </c>
      <c r="B115" s="39" t="s">
        <v>489</v>
      </c>
      <c r="C115" s="15">
        <v>4135</v>
      </c>
      <c r="D115" s="17">
        <v>0.01</v>
      </c>
      <c r="E115" s="15">
        <v>870</v>
      </c>
      <c r="F115" s="15">
        <v>75</v>
      </c>
      <c r="G115" s="15">
        <v>3180</v>
      </c>
      <c r="H115" s="17">
        <v>0.21</v>
      </c>
      <c r="I115" s="17">
        <v>0.02</v>
      </c>
      <c r="J115" s="17">
        <v>0.77</v>
      </c>
    </row>
    <row r="116" spans="1:10" x14ac:dyDescent="0.3">
      <c r="A116" t="s">
        <v>38</v>
      </c>
      <c r="B116" t="s">
        <v>39</v>
      </c>
    </row>
    <row r="117" spans="1:10" x14ac:dyDescent="0.3">
      <c r="A117" t="s">
        <v>58</v>
      </c>
      <c r="B117" t="s">
        <v>59</v>
      </c>
    </row>
    <row r="118" spans="1:10" x14ac:dyDescent="0.3">
      <c r="A118" t="s">
        <v>137</v>
      </c>
      <c r="B118" t="s">
        <v>138</v>
      </c>
    </row>
    <row r="119" spans="1:10" x14ac:dyDescent="0.3">
      <c r="A119" t="s">
        <v>153</v>
      </c>
      <c r="B119" t="s">
        <v>154</v>
      </c>
    </row>
    <row r="120" spans="1:10" x14ac:dyDescent="0.3">
      <c r="A120" t="s">
        <v>155</v>
      </c>
      <c r="B120" t="s">
        <v>156</v>
      </c>
    </row>
    <row r="121" spans="1:10" x14ac:dyDescent="0.3">
      <c r="A121" t="s">
        <v>161</v>
      </c>
      <c r="B121" t="s">
        <v>162</v>
      </c>
    </row>
    <row r="122" spans="1:10" x14ac:dyDescent="0.3">
      <c r="A122" t="s">
        <v>175</v>
      </c>
      <c r="B122" t="s">
        <v>176</v>
      </c>
    </row>
  </sheetData>
  <conditionalFormatting sqref="H8:J76">
    <cfRule type="dataBar" priority="4">
      <dataBar>
        <cfvo type="num" val="0"/>
        <cfvo type="num" val="1"/>
        <color theme="7" tint="0.39997558519241921"/>
      </dataBar>
      <extLst>
        <ext xmlns:x14="http://schemas.microsoft.com/office/spreadsheetml/2009/9/main" uri="{B025F937-C7B1-47D3-B67F-A62EFF666E3E}">
          <x14:id>{493C540A-9F26-457A-A639-C00883B80359}</x14:id>
        </ext>
      </extLst>
    </cfRule>
  </conditionalFormatting>
  <conditionalFormatting sqref="H80:J115">
    <cfRule type="dataBar" priority="1">
      <dataBar>
        <cfvo type="num" val="0"/>
        <cfvo type="num" val="1"/>
        <color theme="7" tint="0.39997558519241921"/>
      </dataBar>
      <extLst>
        <ext xmlns:x14="http://schemas.microsoft.com/office/spreadsheetml/2009/9/main" uri="{B025F937-C7B1-47D3-B67F-A62EFF666E3E}">
          <x14:id>{F8939DB2-272A-40D5-A4C6-2A67DC90D1B6}</x14:id>
        </ext>
      </extLst>
    </cfRule>
  </conditionalFormatting>
  <conditionalFormatting sqref="D8:D76">
    <cfRule type="dataBar" priority="2">
      <dataBar>
        <cfvo type="num" val="0"/>
        <cfvo type="num" val="1"/>
        <color theme="7" tint="0.39997558519241921"/>
      </dataBar>
      <extLst>
        <ext xmlns:x14="http://schemas.microsoft.com/office/spreadsheetml/2009/9/main" uri="{B025F937-C7B1-47D3-B67F-A62EFF666E3E}">
          <x14:id>{20452DFD-1562-4C64-9573-E68C5DC9EF41}</x14:id>
        </ext>
      </extLst>
    </cfRule>
  </conditionalFormatting>
  <conditionalFormatting sqref="D80:D115">
    <cfRule type="dataBar" priority="3">
      <dataBar>
        <cfvo type="num" val="0"/>
        <cfvo type="num" val="1"/>
        <color theme="7" tint="0.39997558519241921"/>
      </dataBar>
      <extLst>
        <ext xmlns:x14="http://schemas.microsoft.com/office/spreadsheetml/2009/9/main" uri="{B025F937-C7B1-47D3-B67F-A62EFF666E3E}">
          <x14:id>{942D749D-4B0B-42EE-BEDE-1A0370A92292}</x14:id>
        </ext>
      </extLst>
    </cfRule>
  </conditionalFormatting>
  <pageMargins left="0.7" right="0.7" top="0.75" bottom="0.75" header="0.3" footer="0.3"/>
  <pageSetup paperSize="9" orientation="portrait" horizontalDpi="300" verticalDpi="300"/>
  <tableParts count="2">
    <tablePart r:id="rId1"/>
    <tablePart r:id="rId2"/>
  </tableParts>
  <extLst>
    <ext xmlns:x14="http://schemas.microsoft.com/office/spreadsheetml/2009/9/main" uri="{78C0D931-6437-407d-A8EE-F0AAD7539E65}">
      <x14:conditionalFormattings>
        <x14:conditionalFormatting xmlns:xm="http://schemas.microsoft.com/office/excel/2006/main">
          <x14:cfRule type="dataBar" id="{493C540A-9F26-457A-A639-C00883B80359}">
            <x14:dataBar minLength="0" maxLength="100" gradient="0">
              <x14:cfvo type="num">
                <xm:f>0</xm:f>
              </x14:cfvo>
              <x14:cfvo type="num">
                <xm:f>1</xm:f>
              </x14:cfvo>
              <x14:negativeFillColor rgb="FFFF0000"/>
              <x14:axisColor rgb="FF000000"/>
            </x14:dataBar>
          </x14:cfRule>
          <xm:sqref>H8:J76</xm:sqref>
        </x14:conditionalFormatting>
        <x14:conditionalFormatting xmlns:xm="http://schemas.microsoft.com/office/excel/2006/main">
          <x14:cfRule type="dataBar" id="{F8939DB2-272A-40D5-A4C6-2A67DC90D1B6}">
            <x14:dataBar minLength="0" maxLength="100" gradient="0">
              <x14:cfvo type="num">
                <xm:f>0</xm:f>
              </x14:cfvo>
              <x14:cfvo type="num">
                <xm:f>1</xm:f>
              </x14:cfvo>
              <x14:negativeFillColor rgb="FFFF0000"/>
              <x14:axisColor rgb="FF000000"/>
            </x14:dataBar>
          </x14:cfRule>
          <xm:sqref>H80:J115</xm:sqref>
        </x14:conditionalFormatting>
        <x14:conditionalFormatting xmlns:xm="http://schemas.microsoft.com/office/excel/2006/main">
          <x14:cfRule type="dataBar" id="{20452DFD-1562-4C64-9573-E68C5DC9EF41}">
            <x14:dataBar minLength="0" maxLength="100" gradient="0">
              <x14:cfvo type="num">
                <xm:f>0</xm:f>
              </x14:cfvo>
              <x14:cfvo type="num">
                <xm:f>1</xm:f>
              </x14:cfvo>
              <x14:negativeFillColor rgb="FFFF0000"/>
              <x14:axisColor rgb="FF000000"/>
            </x14:dataBar>
          </x14:cfRule>
          <xm:sqref>D8:D76</xm:sqref>
        </x14:conditionalFormatting>
        <x14:conditionalFormatting xmlns:xm="http://schemas.microsoft.com/office/excel/2006/main">
          <x14:cfRule type="dataBar" id="{942D749D-4B0B-42EE-BEDE-1A0370A92292}">
            <x14:dataBar minLength="0" maxLength="100" gradient="0">
              <x14:cfvo type="num">
                <xm:f>0</xm:f>
              </x14:cfvo>
              <x14:cfvo type="num">
                <xm:f>1</xm:f>
              </x14:cfvo>
              <x14:negativeFillColor rgb="FFFF0000"/>
              <x14:axisColor rgb="FF000000"/>
            </x14:dataBar>
          </x14:cfRule>
          <xm:sqref>D80:D115</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122"/>
  <sheetViews>
    <sheetView showGridLines="0" workbookViewId="0"/>
  </sheetViews>
  <sheetFormatPr defaultColWidth="10.69921875" defaultRowHeight="15.6" x14ac:dyDescent="0.3"/>
  <cols>
    <col min="1" max="1" width="20.69921875" customWidth="1"/>
    <col min="2" max="2" width="94.59765625" customWidth="1"/>
    <col min="3" max="11" width="20.69921875" customWidth="1"/>
  </cols>
  <sheetData>
    <row r="1" spans="1:11" ht="19.8" x14ac:dyDescent="0.4">
      <c r="A1" s="2" t="s">
        <v>491</v>
      </c>
    </row>
    <row r="2" spans="1:11" x14ac:dyDescent="0.3">
      <c r="A2" t="s">
        <v>363</v>
      </c>
    </row>
    <row r="3" spans="1:11" x14ac:dyDescent="0.3">
      <c r="A3" t="s">
        <v>364</v>
      </c>
    </row>
    <row r="4" spans="1:11" x14ac:dyDescent="0.3">
      <c r="A4" t="s">
        <v>474</v>
      </c>
    </row>
    <row r="5" spans="1:11" x14ac:dyDescent="0.3">
      <c r="A5" t="s">
        <v>205</v>
      </c>
    </row>
    <row r="6" spans="1:11" x14ac:dyDescent="0.3">
      <c r="A6" s="9" t="s">
        <v>497</v>
      </c>
    </row>
    <row r="7" spans="1:11" ht="31.2" x14ac:dyDescent="0.3">
      <c r="A7" s="90" t="s">
        <v>398</v>
      </c>
      <c r="B7" s="89" t="s">
        <v>281</v>
      </c>
      <c r="C7" s="89" t="s">
        <v>475</v>
      </c>
      <c r="D7" s="89" t="s">
        <v>492</v>
      </c>
      <c r="E7" s="89" t="s">
        <v>493</v>
      </c>
      <c r="F7" s="89" t="s">
        <v>494</v>
      </c>
      <c r="G7" s="89" t="s">
        <v>495</v>
      </c>
      <c r="H7" s="89" t="s">
        <v>276</v>
      </c>
      <c r="I7" s="89" t="s">
        <v>277</v>
      </c>
      <c r="J7" s="89" t="s">
        <v>496</v>
      </c>
      <c r="K7" s="89" t="s">
        <v>451</v>
      </c>
    </row>
    <row r="8" spans="1:11" x14ac:dyDescent="0.3">
      <c r="A8" s="47" t="s">
        <v>409</v>
      </c>
      <c r="B8" s="34" t="s">
        <v>218</v>
      </c>
      <c r="C8" s="74">
        <v>484055</v>
      </c>
      <c r="D8" s="74">
        <v>230405</v>
      </c>
      <c r="E8" s="74">
        <v>234375</v>
      </c>
      <c r="F8" s="74">
        <v>330</v>
      </c>
      <c r="G8" s="74">
        <v>18950</v>
      </c>
      <c r="H8" s="75">
        <v>0.48</v>
      </c>
      <c r="I8" s="75">
        <v>0.48</v>
      </c>
      <c r="J8" s="75">
        <v>0</v>
      </c>
      <c r="K8" s="75">
        <v>0.04</v>
      </c>
    </row>
    <row r="9" spans="1:11" x14ac:dyDescent="0.3">
      <c r="A9" s="11" t="s">
        <v>409</v>
      </c>
      <c r="B9" s="11" t="s">
        <v>282</v>
      </c>
      <c r="C9" s="29">
        <v>1325</v>
      </c>
      <c r="D9" s="29">
        <v>610</v>
      </c>
      <c r="E9" s="29">
        <v>670</v>
      </c>
      <c r="F9" s="29" t="s">
        <v>265</v>
      </c>
      <c r="G9" s="29">
        <v>45</v>
      </c>
      <c r="H9" s="27">
        <v>0.46</v>
      </c>
      <c r="I9" s="27">
        <v>0.5</v>
      </c>
      <c r="J9" s="27" t="s">
        <v>265</v>
      </c>
      <c r="K9" s="27" t="s">
        <v>265</v>
      </c>
    </row>
    <row r="10" spans="1:11" x14ac:dyDescent="0.3">
      <c r="A10" s="11" t="s">
        <v>409</v>
      </c>
      <c r="B10" s="11" t="s">
        <v>283</v>
      </c>
      <c r="C10" s="29">
        <v>16790</v>
      </c>
      <c r="D10" s="29">
        <v>10575</v>
      </c>
      <c r="E10" s="29">
        <v>5840</v>
      </c>
      <c r="F10" s="29" t="s">
        <v>265</v>
      </c>
      <c r="G10" s="29">
        <v>370</v>
      </c>
      <c r="H10" s="27">
        <v>0.63</v>
      </c>
      <c r="I10" s="27">
        <v>0.35</v>
      </c>
      <c r="J10" s="27" t="s">
        <v>265</v>
      </c>
      <c r="K10" s="27" t="s">
        <v>265</v>
      </c>
    </row>
    <row r="11" spans="1:11" x14ac:dyDescent="0.3">
      <c r="A11" s="11" t="s">
        <v>409</v>
      </c>
      <c r="B11" s="11" t="s">
        <v>284</v>
      </c>
      <c r="C11" s="29">
        <v>1510</v>
      </c>
      <c r="D11" s="29">
        <v>570</v>
      </c>
      <c r="E11" s="29">
        <v>850</v>
      </c>
      <c r="F11" s="29">
        <v>0</v>
      </c>
      <c r="G11" s="29">
        <v>90</v>
      </c>
      <c r="H11" s="27">
        <v>0.38</v>
      </c>
      <c r="I11" s="27">
        <v>0.56000000000000005</v>
      </c>
      <c r="J11" s="27">
        <v>0</v>
      </c>
      <c r="K11" s="27">
        <v>0.06</v>
      </c>
    </row>
    <row r="12" spans="1:11" x14ac:dyDescent="0.3">
      <c r="A12" s="11" t="s">
        <v>409</v>
      </c>
      <c r="B12" s="11" t="s">
        <v>285</v>
      </c>
      <c r="C12" s="29">
        <v>9560</v>
      </c>
      <c r="D12" s="29">
        <v>3650</v>
      </c>
      <c r="E12" s="29">
        <v>5325</v>
      </c>
      <c r="F12" s="29" t="s">
        <v>265</v>
      </c>
      <c r="G12" s="29">
        <v>585</v>
      </c>
      <c r="H12" s="27">
        <v>0.38</v>
      </c>
      <c r="I12" s="27">
        <v>0.56000000000000005</v>
      </c>
      <c r="J12" s="27" t="s">
        <v>265</v>
      </c>
      <c r="K12" s="27" t="s">
        <v>265</v>
      </c>
    </row>
    <row r="13" spans="1:11" x14ac:dyDescent="0.3">
      <c r="A13" s="11" t="s">
        <v>409</v>
      </c>
      <c r="B13" s="11" t="s">
        <v>286</v>
      </c>
      <c r="C13" s="29">
        <v>193140</v>
      </c>
      <c r="D13" s="29">
        <v>107310</v>
      </c>
      <c r="E13" s="29">
        <v>81450</v>
      </c>
      <c r="F13" s="29">
        <v>55</v>
      </c>
      <c r="G13" s="29">
        <v>4325</v>
      </c>
      <c r="H13" s="27">
        <v>0.56000000000000005</v>
      </c>
      <c r="I13" s="27">
        <v>0.42</v>
      </c>
      <c r="J13" s="27">
        <v>0</v>
      </c>
      <c r="K13" s="27">
        <v>0.02</v>
      </c>
    </row>
    <row r="14" spans="1:11" x14ac:dyDescent="0.3">
      <c r="A14" s="11" t="s">
        <v>409</v>
      </c>
      <c r="B14" s="11" t="s">
        <v>287</v>
      </c>
      <c r="C14" s="29">
        <v>35760</v>
      </c>
      <c r="D14" s="29">
        <v>19820</v>
      </c>
      <c r="E14" s="29">
        <v>13810</v>
      </c>
      <c r="F14" s="29">
        <v>10</v>
      </c>
      <c r="G14" s="29">
        <v>2120</v>
      </c>
      <c r="H14" s="27">
        <v>0.55000000000000004</v>
      </c>
      <c r="I14" s="27">
        <v>0.39</v>
      </c>
      <c r="J14" s="27">
        <v>0</v>
      </c>
      <c r="K14" s="27">
        <v>0.06</v>
      </c>
    </row>
    <row r="15" spans="1:11" x14ac:dyDescent="0.3">
      <c r="A15" s="11" t="s">
        <v>409</v>
      </c>
      <c r="B15" s="11" t="s">
        <v>288</v>
      </c>
      <c r="C15" s="29">
        <v>5635</v>
      </c>
      <c r="D15" s="29">
        <v>4130</v>
      </c>
      <c r="E15" s="29">
        <v>1085</v>
      </c>
      <c r="F15" s="29">
        <v>5</v>
      </c>
      <c r="G15" s="29">
        <v>415</v>
      </c>
      <c r="H15" s="27">
        <v>0.73</v>
      </c>
      <c r="I15" s="27">
        <v>0.19</v>
      </c>
      <c r="J15" s="27">
        <v>0</v>
      </c>
      <c r="K15" s="27">
        <v>7.0000000000000007E-2</v>
      </c>
    </row>
    <row r="16" spans="1:11" x14ac:dyDescent="0.3">
      <c r="A16" s="11" t="s">
        <v>409</v>
      </c>
      <c r="B16" s="11" t="s">
        <v>289</v>
      </c>
      <c r="C16" s="29">
        <v>4155</v>
      </c>
      <c r="D16" s="29">
        <v>2330</v>
      </c>
      <c r="E16" s="29">
        <v>1545</v>
      </c>
      <c r="F16" s="29">
        <v>5</v>
      </c>
      <c r="G16" s="29">
        <v>275</v>
      </c>
      <c r="H16" s="27">
        <v>0.56000000000000005</v>
      </c>
      <c r="I16" s="27">
        <v>0.37</v>
      </c>
      <c r="J16" s="27">
        <v>0</v>
      </c>
      <c r="K16" s="27">
        <v>7.0000000000000007E-2</v>
      </c>
    </row>
    <row r="17" spans="1:11" x14ac:dyDescent="0.3">
      <c r="A17" s="11" t="s">
        <v>409</v>
      </c>
      <c r="B17" s="11" t="s">
        <v>290</v>
      </c>
      <c r="C17" s="29">
        <v>26350</v>
      </c>
      <c r="D17" s="29">
        <v>12310</v>
      </c>
      <c r="E17" s="29">
        <v>12300</v>
      </c>
      <c r="F17" s="29">
        <v>20</v>
      </c>
      <c r="G17" s="29">
        <v>1725</v>
      </c>
      <c r="H17" s="27">
        <v>0.47</v>
      </c>
      <c r="I17" s="27">
        <v>0.47</v>
      </c>
      <c r="J17" s="27">
        <v>0</v>
      </c>
      <c r="K17" s="27">
        <v>7.0000000000000007E-2</v>
      </c>
    </row>
    <row r="18" spans="1:11" x14ac:dyDescent="0.3">
      <c r="A18" s="11" t="s">
        <v>409</v>
      </c>
      <c r="B18" s="11" t="s">
        <v>291</v>
      </c>
      <c r="C18" s="29">
        <v>22085</v>
      </c>
      <c r="D18" s="29">
        <v>7360</v>
      </c>
      <c r="E18" s="29">
        <v>12560</v>
      </c>
      <c r="F18" s="29">
        <v>5</v>
      </c>
      <c r="G18" s="29">
        <v>2155</v>
      </c>
      <c r="H18" s="27">
        <v>0.33</v>
      </c>
      <c r="I18" s="27">
        <v>0.56999999999999995</v>
      </c>
      <c r="J18" s="27">
        <v>0</v>
      </c>
      <c r="K18" s="27">
        <v>0.1</v>
      </c>
    </row>
    <row r="19" spans="1:11" x14ac:dyDescent="0.3">
      <c r="A19" s="11" t="s">
        <v>409</v>
      </c>
      <c r="B19" s="11" t="s">
        <v>292</v>
      </c>
      <c r="C19" s="29">
        <v>8245</v>
      </c>
      <c r="D19" s="29">
        <v>3035</v>
      </c>
      <c r="E19" s="29">
        <v>4975</v>
      </c>
      <c r="F19" s="29">
        <v>5</v>
      </c>
      <c r="G19" s="29">
        <v>235</v>
      </c>
      <c r="H19" s="27">
        <v>0.37</v>
      </c>
      <c r="I19" s="27">
        <v>0.6</v>
      </c>
      <c r="J19" s="27">
        <v>0</v>
      </c>
      <c r="K19" s="27">
        <v>0.03</v>
      </c>
    </row>
    <row r="20" spans="1:11" x14ac:dyDescent="0.3">
      <c r="A20" s="11" t="s">
        <v>409</v>
      </c>
      <c r="B20" s="11" t="s">
        <v>293</v>
      </c>
      <c r="C20" s="29">
        <v>3825</v>
      </c>
      <c r="D20" s="29">
        <v>1525</v>
      </c>
      <c r="E20" s="29">
        <v>2170</v>
      </c>
      <c r="F20" s="29" t="s">
        <v>265</v>
      </c>
      <c r="G20" s="29">
        <v>130</v>
      </c>
      <c r="H20" s="27">
        <v>0.4</v>
      </c>
      <c r="I20" s="27">
        <v>0.56999999999999995</v>
      </c>
      <c r="J20" s="27" t="s">
        <v>265</v>
      </c>
      <c r="K20" s="27" t="s">
        <v>265</v>
      </c>
    </row>
    <row r="21" spans="1:11" x14ac:dyDescent="0.3">
      <c r="A21" s="11" t="s">
        <v>409</v>
      </c>
      <c r="B21" s="11" t="s">
        <v>294</v>
      </c>
      <c r="C21" s="29">
        <v>116650</v>
      </c>
      <c r="D21" s="29">
        <v>39750</v>
      </c>
      <c r="E21" s="29">
        <v>73235</v>
      </c>
      <c r="F21" s="29">
        <v>50</v>
      </c>
      <c r="G21" s="29">
        <v>3615</v>
      </c>
      <c r="H21" s="27">
        <v>0.34</v>
      </c>
      <c r="I21" s="27">
        <v>0.63</v>
      </c>
      <c r="J21" s="27">
        <v>0</v>
      </c>
      <c r="K21" s="27">
        <v>0.03</v>
      </c>
    </row>
    <row r="22" spans="1:11" x14ac:dyDescent="0.3">
      <c r="A22" s="11" t="s">
        <v>409</v>
      </c>
      <c r="B22" s="11" t="s">
        <v>295</v>
      </c>
      <c r="C22" s="29">
        <v>3790</v>
      </c>
      <c r="D22" s="29">
        <v>1575</v>
      </c>
      <c r="E22" s="29">
        <v>2060</v>
      </c>
      <c r="F22" s="29">
        <v>5</v>
      </c>
      <c r="G22" s="29">
        <v>150</v>
      </c>
      <c r="H22" s="27">
        <v>0.42</v>
      </c>
      <c r="I22" s="27">
        <v>0.54</v>
      </c>
      <c r="J22" s="27">
        <v>0</v>
      </c>
      <c r="K22" s="27">
        <v>0.04</v>
      </c>
    </row>
    <row r="23" spans="1:11" x14ac:dyDescent="0.3">
      <c r="A23" s="11" t="s">
        <v>409</v>
      </c>
      <c r="B23" s="11" t="s">
        <v>296</v>
      </c>
      <c r="C23" s="29">
        <v>5</v>
      </c>
      <c r="D23" s="29">
        <v>5</v>
      </c>
      <c r="E23" s="29" t="s">
        <v>265</v>
      </c>
      <c r="F23" s="29">
        <v>0</v>
      </c>
      <c r="G23" s="29">
        <v>0</v>
      </c>
      <c r="H23" s="27" t="s">
        <v>265</v>
      </c>
      <c r="I23" s="27" t="s">
        <v>265</v>
      </c>
      <c r="J23" s="27">
        <v>0</v>
      </c>
      <c r="K23" s="27">
        <v>0</v>
      </c>
    </row>
    <row r="24" spans="1:11" x14ac:dyDescent="0.3">
      <c r="A24" s="11" t="s">
        <v>409</v>
      </c>
      <c r="B24" s="11" t="s">
        <v>297</v>
      </c>
      <c r="C24" s="29">
        <v>6465</v>
      </c>
      <c r="D24" s="29">
        <v>4235</v>
      </c>
      <c r="E24" s="29">
        <v>2050</v>
      </c>
      <c r="F24" s="29" t="s">
        <v>265</v>
      </c>
      <c r="G24" s="29">
        <v>180</v>
      </c>
      <c r="H24" s="27">
        <v>0.65</v>
      </c>
      <c r="I24" s="27">
        <v>0.32</v>
      </c>
      <c r="J24" s="27" t="s">
        <v>265</v>
      </c>
      <c r="K24" s="27" t="s">
        <v>265</v>
      </c>
    </row>
    <row r="25" spans="1:11" x14ac:dyDescent="0.3">
      <c r="A25" s="11" t="s">
        <v>409</v>
      </c>
      <c r="B25" s="11" t="s">
        <v>298</v>
      </c>
      <c r="C25" s="29">
        <v>14210</v>
      </c>
      <c r="D25" s="29">
        <v>5375</v>
      </c>
      <c r="E25" s="29">
        <v>7075</v>
      </c>
      <c r="F25" s="29" t="s">
        <v>265</v>
      </c>
      <c r="G25" s="29">
        <v>1760</v>
      </c>
      <c r="H25" s="27">
        <v>0.38</v>
      </c>
      <c r="I25" s="27">
        <v>0.5</v>
      </c>
      <c r="J25" s="27" t="s">
        <v>265</v>
      </c>
      <c r="K25" s="27" t="s">
        <v>265</v>
      </c>
    </row>
    <row r="26" spans="1:11" x14ac:dyDescent="0.3">
      <c r="A26" s="11" t="s">
        <v>409</v>
      </c>
      <c r="B26" s="11" t="s">
        <v>299</v>
      </c>
      <c r="C26" s="29">
        <v>8255</v>
      </c>
      <c r="D26" s="29">
        <v>3370</v>
      </c>
      <c r="E26" s="29">
        <v>4475</v>
      </c>
      <c r="F26" s="29">
        <v>5</v>
      </c>
      <c r="G26" s="29">
        <v>410</v>
      </c>
      <c r="H26" s="27">
        <v>0.41</v>
      </c>
      <c r="I26" s="27">
        <v>0.54</v>
      </c>
      <c r="J26" s="27">
        <v>0</v>
      </c>
      <c r="K26" s="27">
        <v>0.05</v>
      </c>
    </row>
    <row r="27" spans="1:11" x14ac:dyDescent="0.3">
      <c r="A27" s="11" t="s">
        <v>409</v>
      </c>
      <c r="B27" s="11" t="s">
        <v>300</v>
      </c>
      <c r="C27" s="29">
        <v>2375</v>
      </c>
      <c r="D27" s="29">
        <v>1045</v>
      </c>
      <c r="E27" s="29">
        <v>1190</v>
      </c>
      <c r="F27" s="29" t="s">
        <v>265</v>
      </c>
      <c r="G27" s="29">
        <v>140</v>
      </c>
      <c r="H27" s="27">
        <v>0.44</v>
      </c>
      <c r="I27" s="27">
        <v>0.5</v>
      </c>
      <c r="J27" s="27" t="s">
        <v>265</v>
      </c>
      <c r="K27" s="27" t="s">
        <v>265</v>
      </c>
    </row>
    <row r="28" spans="1:11" x14ac:dyDescent="0.3">
      <c r="A28" s="11" t="s">
        <v>409</v>
      </c>
      <c r="B28" s="11" t="s">
        <v>302</v>
      </c>
      <c r="C28" s="29">
        <v>1150</v>
      </c>
      <c r="D28" s="29">
        <v>515</v>
      </c>
      <c r="E28" s="29">
        <v>580</v>
      </c>
      <c r="F28" s="29">
        <v>5</v>
      </c>
      <c r="G28" s="29">
        <v>50</v>
      </c>
      <c r="H28" s="27">
        <v>0.45</v>
      </c>
      <c r="I28" s="27">
        <v>0.5</v>
      </c>
      <c r="J28" s="27">
        <v>0.01</v>
      </c>
      <c r="K28" s="27">
        <v>0.04</v>
      </c>
    </row>
    <row r="29" spans="1:11" x14ac:dyDescent="0.3">
      <c r="A29" s="11" t="s">
        <v>409</v>
      </c>
      <c r="B29" s="11" t="s">
        <v>303</v>
      </c>
      <c r="C29" s="29">
        <v>1860</v>
      </c>
      <c r="D29" s="29">
        <v>1040</v>
      </c>
      <c r="E29" s="29">
        <v>580</v>
      </c>
      <c r="F29" s="29">
        <v>145</v>
      </c>
      <c r="G29" s="29">
        <v>100</v>
      </c>
      <c r="H29" s="27">
        <v>0.56000000000000005</v>
      </c>
      <c r="I29" s="27">
        <v>0.31</v>
      </c>
      <c r="J29" s="27">
        <v>0.08</v>
      </c>
      <c r="K29" s="27">
        <v>0.05</v>
      </c>
    </row>
    <row r="30" spans="1:11" x14ac:dyDescent="0.3">
      <c r="A30" s="11" t="s">
        <v>409</v>
      </c>
      <c r="B30" s="11" t="s">
        <v>301</v>
      </c>
      <c r="C30" s="29">
        <v>915</v>
      </c>
      <c r="D30" s="29">
        <v>265</v>
      </c>
      <c r="E30" s="29">
        <v>565</v>
      </c>
      <c r="F30" s="29">
        <v>0</v>
      </c>
      <c r="G30" s="29">
        <v>85</v>
      </c>
      <c r="H30" s="27">
        <v>0.28999999999999998</v>
      </c>
      <c r="I30" s="27">
        <v>0.62</v>
      </c>
      <c r="J30" s="27">
        <v>0</v>
      </c>
      <c r="K30" s="27">
        <v>0.09</v>
      </c>
    </row>
    <row r="31" spans="1:11" x14ac:dyDescent="0.3">
      <c r="A31" s="34" t="s">
        <v>410</v>
      </c>
      <c r="B31" s="34" t="s">
        <v>218</v>
      </c>
      <c r="C31" s="74">
        <v>167375</v>
      </c>
      <c r="D31" s="74">
        <v>61665</v>
      </c>
      <c r="E31" s="74">
        <v>95125</v>
      </c>
      <c r="F31" s="74">
        <v>0</v>
      </c>
      <c r="G31" s="74">
        <v>10585</v>
      </c>
      <c r="H31" s="75">
        <v>0.37</v>
      </c>
      <c r="I31" s="75">
        <v>0.56999999999999995</v>
      </c>
      <c r="J31" s="75">
        <v>0</v>
      </c>
      <c r="K31" s="75">
        <v>0.06</v>
      </c>
    </row>
    <row r="32" spans="1:11" x14ac:dyDescent="0.3">
      <c r="A32" s="11" t="s">
        <v>410</v>
      </c>
      <c r="B32" s="11" t="s">
        <v>282</v>
      </c>
      <c r="C32" s="29">
        <v>290</v>
      </c>
      <c r="D32" s="29">
        <v>105</v>
      </c>
      <c r="E32" s="29">
        <v>165</v>
      </c>
      <c r="F32" s="29">
        <v>0</v>
      </c>
      <c r="G32" s="29">
        <v>15</v>
      </c>
      <c r="H32" s="27">
        <v>0.37</v>
      </c>
      <c r="I32" s="27">
        <v>0.57999999999999996</v>
      </c>
      <c r="J32" s="27">
        <v>0</v>
      </c>
      <c r="K32" s="27">
        <v>0.05</v>
      </c>
    </row>
    <row r="33" spans="1:11" x14ac:dyDescent="0.3">
      <c r="A33" s="11" t="s">
        <v>410</v>
      </c>
      <c r="B33" s="11" t="s">
        <v>283</v>
      </c>
      <c r="C33" s="29">
        <v>7835</v>
      </c>
      <c r="D33" s="29">
        <v>5170</v>
      </c>
      <c r="E33" s="29">
        <v>2455</v>
      </c>
      <c r="F33" s="29">
        <v>0</v>
      </c>
      <c r="G33" s="29">
        <v>210</v>
      </c>
      <c r="H33" s="27">
        <v>0.66</v>
      </c>
      <c r="I33" s="27">
        <v>0.31</v>
      </c>
      <c r="J33" s="27">
        <v>0</v>
      </c>
      <c r="K33" s="27">
        <v>0.03</v>
      </c>
    </row>
    <row r="34" spans="1:11" x14ac:dyDescent="0.3">
      <c r="A34" s="11" t="s">
        <v>410</v>
      </c>
      <c r="B34" s="11" t="s">
        <v>284</v>
      </c>
      <c r="C34" s="29">
        <v>620</v>
      </c>
      <c r="D34" s="29">
        <v>190</v>
      </c>
      <c r="E34" s="29">
        <v>370</v>
      </c>
      <c r="F34" s="29">
        <v>0</v>
      </c>
      <c r="G34" s="29">
        <v>60</v>
      </c>
      <c r="H34" s="27">
        <v>0.31</v>
      </c>
      <c r="I34" s="27">
        <v>0.59</v>
      </c>
      <c r="J34" s="27">
        <v>0</v>
      </c>
      <c r="K34" s="27">
        <v>0.1</v>
      </c>
    </row>
    <row r="35" spans="1:11" x14ac:dyDescent="0.3">
      <c r="A35" s="11" t="s">
        <v>410</v>
      </c>
      <c r="B35" s="11" t="s">
        <v>285</v>
      </c>
      <c r="C35" s="29">
        <v>4515</v>
      </c>
      <c r="D35" s="29">
        <v>1285</v>
      </c>
      <c r="E35" s="29">
        <v>2825</v>
      </c>
      <c r="F35" s="29">
        <v>0</v>
      </c>
      <c r="G35" s="29">
        <v>400</v>
      </c>
      <c r="H35" s="27">
        <v>0.28000000000000003</v>
      </c>
      <c r="I35" s="27">
        <v>0.63</v>
      </c>
      <c r="J35" s="27">
        <v>0</v>
      </c>
      <c r="K35" s="27">
        <v>0.09</v>
      </c>
    </row>
    <row r="36" spans="1:11" x14ac:dyDescent="0.3">
      <c r="A36" s="11" t="s">
        <v>410</v>
      </c>
      <c r="B36" s="11" t="s">
        <v>286</v>
      </c>
      <c r="C36" s="29">
        <v>72845</v>
      </c>
      <c r="D36" s="29">
        <v>31275</v>
      </c>
      <c r="E36" s="29">
        <v>39285</v>
      </c>
      <c r="F36" s="29">
        <v>0</v>
      </c>
      <c r="G36" s="29">
        <v>2285</v>
      </c>
      <c r="H36" s="27">
        <v>0.43</v>
      </c>
      <c r="I36" s="27">
        <v>0.54</v>
      </c>
      <c r="J36" s="27">
        <v>0</v>
      </c>
      <c r="K36" s="27">
        <v>0.03</v>
      </c>
    </row>
    <row r="37" spans="1:11" x14ac:dyDescent="0.3">
      <c r="A37" s="11" t="s">
        <v>410</v>
      </c>
      <c r="B37" s="11" t="s">
        <v>287</v>
      </c>
      <c r="C37" s="29">
        <v>9640</v>
      </c>
      <c r="D37" s="29">
        <v>3890</v>
      </c>
      <c r="E37" s="29">
        <v>4790</v>
      </c>
      <c r="F37" s="29">
        <v>0</v>
      </c>
      <c r="G37" s="29">
        <v>960</v>
      </c>
      <c r="H37" s="27">
        <v>0.4</v>
      </c>
      <c r="I37" s="27">
        <v>0.5</v>
      </c>
      <c r="J37" s="27">
        <v>0</v>
      </c>
      <c r="K37" s="27">
        <v>0.1</v>
      </c>
    </row>
    <row r="38" spans="1:11" x14ac:dyDescent="0.3">
      <c r="A38" s="11" t="s">
        <v>410</v>
      </c>
      <c r="B38" s="11" t="s">
        <v>288</v>
      </c>
      <c r="C38" s="29">
        <v>1165</v>
      </c>
      <c r="D38" s="29">
        <v>600</v>
      </c>
      <c r="E38" s="29">
        <v>425</v>
      </c>
      <c r="F38" s="29">
        <v>0</v>
      </c>
      <c r="G38" s="29">
        <v>140</v>
      </c>
      <c r="H38" s="27">
        <v>0.52</v>
      </c>
      <c r="I38" s="27">
        <v>0.36</v>
      </c>
      <c r="J38" s="27">
        <v>0</v>
      </c>
      <c r="K38" s="27">
        <v>0.12</v>
      </c>
    </row>
    <row r="39" spans="1:11" x14ac:dyDescent="0.3">
      <c r="A39" s="11" t="s">
        <v>410</v>
      </c>
      <c r="B39" s="11" t="s">
        <v>289</v>
      </c>
      <c r="C39" s="29">
        <v>1540</v>
      </c>
      <c r="D39" s="29">
        <v>625</v>
      </c>
      <c r="E39" s="29">
        <v>745</v>
      </c>
      <c r="F39" s="29">
        <v>0</v>
      </c>
      <c r="G39" s="29">
        <v>170</v>
      </c>
      <c r="H39" s="27">
        <v>0.41</v>
      </c>
      <c r="I39" s="27">
        <v>0.48</v>
      </c>
      <c r="J39" s="27">
        <v>0</v>
      </c>
      <c r="K39" s="27">
        <v>0.11</v>
      </c>
    </row>
    <row r="40" spans="1:11" x14ac:dyDescent="0.3">
      <c r="A40" s="11" t="s">
        <v>410</v>
      </c>
      <c r="B40" s="11" t="s">
        <v>290</v>
      </c>
      <c r="C40" s="29">
        <v>9205</v>
      </c>
      <c r="D40" s="29">
        <v>3215</v>
      </c>
      <c r="E40" s="29">
        <v>4860</v>
      </c>
      <c r="F40" s="29">
        <v>0</v>
      </c>
      <c r="G40" s="29">
        <v>1130</v>
      </c>
      <c r="H40" s="27">
        <v>0.35</v>
      </c>
      <c r="I40" s="27">
        <v>0.53</v>
      </c>
      <c r="J40" s="27">
        <v>0</v>
      </c>
      <c r="K40" s="27">
        <v>0.12</v>
      </c>
    </row>
    <row r="41" spans="1:11" x14ac:dyDescent="0.3">
      <c r="A41" s="11" t="s">
        <v>410</v>
      </c>
      <c r="B41" s="11" t="s">
        <v>291</v>
      </c>
      <c r="C41" s="29">
        <v>7875</v>
      </c>
      <c r="D41" s="29">
        <v>1730</v>
      </c>
      <c r="E41" s="29">
        <v>4675</v>
      </c>
      <c r="F41" s="29">
        <v>0</v>
      </c>
      <c r="G41" s="29">
        <v>1465</v>
      </c>
      <c r="H41" s="27">
        <v>0.22</v>
      </c>
      <c r="I41" s="27">
        <v>0.59</v>
      </c>
      <c r="J41" s="27">
        <v>0</v>
      </c>
      <c r="K41" s="27">
        <v>0.19</v>
      </c>
    </row>
    <row r="42" spans="1:11" x14ac:dyDescent="0.3">
      <c r="A42" s="11" t="s">
        <v>410</v>
      </c>
      <c r="B42" s="11" t="s">
        <v>292</v>
      </c>
      <c r="C42" s="29">
        <v>3960</v>
      </c>
      <c r="D42" s="29">
        <v>1210</v>
      </c>
      <c r="E42" s="29">
        <v>2585</v>
      </c>
      <c r="F42" s="29">
        <v>0</v>
      </c>
      <c r="G42" s="29">
        <v>160</v>
      </c>
      <c r="H42" s="27">
        <v>0.31</v>
      </c>
      <c r="I42" s="27">
        <v>0.65</v>
      </c>
      <c r="J42" s="27">
        <v>0</v>
      </c>
      <c r="K42" s="27">
        <v>0.04</v>
      </c>
    </row>
    <row r="43" spans="1:11" x14ac:dyDescent="0.3">
      <c r="A43" s="11" t="s">
        <v>410</v>
      </c>
      <c r="B43" s="11" t="s">
        <v>293</v>
      </c>
      <c r="C43" s="29">
        <v>1230</v>
      </c>
      <c r="D43" s="29">
        <v>325</v>
      </c>
      <c r="E43" s="29">
        <v>825</v>
      </c>
      <c r="F43" s="29">
        <v>0</v>
      </c>
      <c r="G43" s="29">
        <v>80</v>
      </c>
      <c r="H43" s="27">
        <v>0.27</v>
      </c>
      <c r="I43" s="27">
        <v>0.67</v>
      </c>
      <c r="J43" s="27">
        <v>0</v>
      </c>
      <c r="K43" s="27">
        <v>0.06</v>
      </c>
    </row>
    <row r="44" spans="1:11" x14ac:dyDescent="0.3">
      <c r="A44" s="11" t="s">
        <v>410</v>
      </c>
      <c r="B44" s="11" t="s">
        <v>294</v>
      </c>
      <c r="C44" s="29">
        <v>33390</v>
      </c>
      <c r="D44" s="29">
        <v>7965</v>
      </c>
      <c r="E44" s="29">
        <v>22990</v>
      </c>
      <c r="F44" s="29">
        <v>0</v>
      </c>
      <c r="G44" s="29">
        <v>2440</v>
      </c>
      <c r="H44" s="27">
        <v>0.24</v>
      </c>
      <c r="I44" s="27">
        <v>0.69</v>
      </c>
      <c r="J44" s="27">
        <v>0</v>
      </c>
      <c r="K44" s="27">
        <v>7.0000000000000007E-2</v>
      </c>
    </row>
    <row r="45" spans="1:11" x14ac:dyDescent="0.3">
      <c r="A45" s="11" t="s">
        <v>410</v>
      </c>
      <c r="B45" s="11" t="s">
        <v>295</v>
      </c>
      <c r="C45" s="29">
        <v>1900</v>
      </c>
      <c r="D45" s="29">
        <v>690</v>
      </c>
      <c r="E45" s="29">
        <v>1110</v>
      </c>
      <c r="F45" s="29">
        <v>0</v>
      </c>
      <c r="G45" s="29">
        <v>100</v>
      </c>
      <c r="H45" s="27">
        <v>0.36</v>
      </c>
      <c r="I45" s="27">
        <v>0.57999999999999996</v>
      </c>
      <c r="J45" s="27">
        <v>0</v>
      </c>
      <c r="K45" s="27">
        <v>0.05</v>
      </c>
    </row>
    <row r="46" spans="1:11" x14ac:dyDescent="0.3">
      <c r="A46" s="11" t="s">
        <v>410</v>
      </c>
      <c r="B46" s="11" t="s">
        <v>296</v>
      </c>
      <c r="C46" s="29" t="s">
        <v>265</v>
      </c>
      <c r="D46" s="29" t="s">
        <v>265</v>
      </c>
      <c r="E46" s="29">
        <v>0</v>
      </c>
      <c r="F46" s="29">
        <v>0</v>
      </c>
      <c r="G46" s="29">
        <v>0</v>
      </c>
      <c r="H46" s="27" t="s">
        <v>265</v>
      </c>
      <c r="I46" s="27">
        <v>0</v>
      </c>
      <c r="J46" s="27">
        <v>0</v>
      </c>
      <c r="K46" s="27">
        <v>0</v>
      </c>
    </row>
    <row r="47" spans="1:11" x14ac:dyDescent="0.3">
      <c r="A47" s="11" t="s">
        <v>410</v>
      </c>
      <c r="B47" s="11" t="s">
        <v>297</v>
      </c>
      <c r="C47" s="29">
        <v>1320</v>
      </c>
      <c r="D47" s="29">
        <v>715</v>
      </c>
      <c r="E47" s="29">
        <v>535</v>
      </c>
      <c r="F47" s="29">
        <v>0</v>
      </c>
      <c r="G47" s="29">
        <v>70</v>
      </c>
      <c r="H47" s="27">
        <v>0.54</v>
      </c>
      <c r="I47" s="27">
        <v>0.4</v>
      </c>
      <c r="J47" s="27">
        <v>0</v>
      </c>
      <c r="K47" s="27">
        <v>0.05</v>
      </c>
    </row>
    <row r="48" spans="1:11" x14ac:dyDescent="0.3">
      <c r="A48" s="11" t="s">
        <v>410</v>
      </c>
      <c r="B48" s="11" t="s">
        <v>298</v>
      </c>
      <c r="C48" s="29">
        <v>6015</v>
      </c>
      <c r="D48" s="29">
        <v>1440</v>
      </c>
      <c r="E48" s="29">
        <v>4040</v>
      </c>
      <c r="F48" s="29">
        <v>0</v>
      </c>
      <c r="G48" s="29">
        <v>535</v>
      </c>
      <c r="H48" s="27">
        <v>0.24</v>
      </c>
      <c r="I48" s="27">
        <v>0.67</v>
      </c>
      <c r="J48" s="27">
        <v>0</v>
      </c>
      <c r="K48" s="27">
        <v>0.09</v>
      </c>
    </row>
    <row r="49" spans="1:11" x14ac:dyDescent="0.3">
      <c r="A49" s="11" t="s">
        <v>410</v>
      </c>
      <c r="B49" s="11" t="s">
        <v>299</v>
      </c>
      <c r="C49" s="29">
        <v>3095</v>
      </c>
      <c r="D49" s="29">
        <v>905</v>
      </c>
      <c r="E49" s="29">
        <v>1925</v>
      </c>
      <c r="F49" s="29">
        <v>0</v>
      </c>
      <c r="G49" s="29">
        <v>265</v>
      </c>
      <c r="H49" s="27">
        <v>0.28999999999999998</v>
      </c>
      <c r="I49" s="27">
        <v>0.62</v>
      </c>
      <c r="J49" s="27">
        <v>0</v>
      </c>
      <c r="K49" s="27">
        <v>0.09</v>
      </c>
    </row>
    <row r="50" spans="1:11" x14ac:dyDescent="0.3">
      <c r="A50" s="11" t="s">
        <v>410</v>
      </c>
      <c r="B50" s="11" t="s">
        <v>300</v>
      </c>
      <c r="C50" s="29">
        <v>435</v>
      </c>
      <c r="D50" s="29">
        <v>190</v>
      </c>
      <c r="E50" s="29">
        <v>210</v>
      </c>
      <c r="F50" s="29">
        <v>0</v>
      </c>
      <c r="G50" s="29">
        <v>35</v>
      </c>
      <c r="H50" s="27">
        <v>0.43</v>
      </c>
      <c r="I50" s="27">
        <v>0.48</v>
      </c>
      <c r="J50" s="27">
        <v>0</v>
      </c>
      <c r="K50" s="27">
        <v>0.08</v>
      </c>
    </row>
    <row r="51" spans="1:11" x14ac:dyDescent="0.3">
      <c r="A51" s="11" t="s">
        <v>410</v>
      </c>
      <c r="B51" s="11" t="s">
        <v>302</v>
      </c>
      <c r="C51" s="29">
        <v>10</v>
      </c>
      <c r="D51" s="29">
        <v>5</v>
      </c>
      <c r="E51" s="29" t="s">
        <v>265</v>
      </c>
      <c r="F51" s="29">
        <v>0</v>
      </c>
      <c r="G51" s="29" t="s">
        <v>265</v>
      </c>
      <c r="H51" s="27" t="s">
        <v>265</v>
      </c>
      <c r="I51" s="27" t="s">
        <v>265</v>
      </c>
      <c r="J51" s="27">
        <v>0</v>
      </c>
      <c r="K51" s="27" t="s">
        <v>265</v>
      </c>
    </row>
    <row r="52" spans="1:11" x14ac:dyDescent="0.3">
      <c r="A52" s="11" t="s">
        <v>410</v>
      </c>
      <c r="B52" s="11" t="s">
        <v>303</v>
      </c>
      <c r="C52" s="29">
        <v>105</v>
      </c>
      <c r="D52" s="29">
        <v>45</v>
      </c>
      <c r="E52" s="29">
        <v>50</v>
      </c>
      <c r="F52" s="29">
        <v>0</v>
      </c>
      <c r="G52" s="29">
        <v>10</v>
      </c>
      <c r="H52" s="27">
        <v>0.42</v>
      </c>
      <c r="I52" s="27">
        <v>0.46</v>
      </c>
      <c r="J52" s="27">
        <v>0</v>
      </c>
      <c r="K52" s="27">
        <v>0.12</v>
      </c>
    </row>
    <row r="53" spans="1:11" x14ac:dyDescent="0.3">
      <c r="A53" s="11" t="s">
        <v>410</v>
      </c>
      <c r="B53" s="11" t="s">
        <v>301</v>
      </c>
      <c r="C53" s="29">
        <v>380</v>
      </c>
      <c r="D53" s="29">
        <v>85</v>
      </c>
      <c r="E53" s="29">
        <v>250</v>
      </c>
      <c r="F53" s="29">
        <v>0</v>
      </c>
      <c r="G53" s="29">
        <v>45</v>
      </c>
      <c r="H53" s="27">
        <v>0.23</v>
      </c>
      <c r="I53" s="27">
        <v>0.66</v>
      </c>
      <c r="J53" s="27">
        <v>0</v>
      </c>
      <c r="K53" s="27">
        <v>0.11</v>
      </c>
    </row>
    <row r="54" spans="1:11" x14ac:dyDescent="0.3">
      <c r="A54" s="34" t="s">
        <v>411</v>
      </c>
      <c r="B54" s="34" t="s">
        <v>218</v>
      </c>
      <c r="C54" s="74">
        <v>316680</v>
      </c>
      <c r="D54" s="74">
        <v>168740</v>
      </c>
      <c r="E54" s="74">
        <v>139245</v>
      </c>
      <c r="F54" s="74">
        <v>330</v>
      </c>
      <c r="G54" s="74">
        <v>8365</v>
      </c>
      <c r="H54" s="75">
        <v>0.53</v>
      </c>
      <c r="I54" s="75">
        <v>0.44</v>
      </c>
      <c r="J54" s="75">
        <v>0</v>
      </c>
      <c r="K54" s="75">
        <v>0.03</v>
      </c>
    </row>
    <row r="55" spans="1:11" x14ac:dyDescent="0.3">
      <c r="A55" s="11" t="s">
        <v>411</v>
      </c>
      <c r="B55" s="11" t="s">
        <v>282</v>
      </c>
      <c r="C55" s="29">
        <v>1035</v>
      </c>
      <c r="D55" s="29">
        <v>500</v>
      </c>
      <c r="E55" s="29">
        <v>500</v>
      </c>
      <c r="F55" s="29" t="s">
        <v>265</v>
      </c>
      <c r="G55" s="29">
        <v>30</v>
      </c>
      <c r="H55" s="27">
        <v>0.48</v>
      </c>
      <c r="I55" s="27">
        <v>0.48</v>
      </c>
      <c r="J55" s="27" t="s">
        <v>265</v>
      </c>
      <c r="K55" s="27" t="s">
        <v>265</v>
      </c>
    </row>
    <row r="56" spans="1:11" x14ac:dyDescent="0.3">
      <c r="A56" s="11" t="s">
        <v>411</v>
      </c>
      <c r="B56" s="11" t="s">
        <v>283</v>
      </c>
      <c r="C56" s="29">
        <v>8955</v>
      </c>
      <c r="D56" s="29">
        <v>5405</v>
      </c>
      <c r="E56" s="29">
        <v>3385</v>
      </c>
      <c r="F56" s="29" t="s">
        <v>265</v>
      </c>
      <c r="G56" s="29">
        <v>160</v>
      </c>
      <c r="H56" s="27">
        <v>0.6</v>
      </c>
      <c r="I56" s="27">
        <v>0.38</v>
      </c>
      <c r="J56" s="27" t="s">
        <v>265</v>
      </c>
      <c r="K56" s="27" t="s">
        <v>265</v>
      </c>
    </row>
    <row r="57" spans="1:11" x14ac:dyDescent="0.3">
      <c r="A57" s="11" t="s">
        <v>411</v>
      </c>
      <c r="B57" s="11" t="s">
        <v>284</v>
      </c>
      <c r="C57" s="29">
        <v>890</v>
      </c>
      <c r="D57" s="29">
        <v>380</v>
      </c>
      <c r="E57" s="29">
        <v>480</v>
      </c>
      <c r="F57" s="29">
        <v>0</v>
      </c>
      <c r="G57" s="29">
        <v>25</v>
      </c>
      <c r="H57" s="27">
        <v>0.43</v>
      </c>
      <c r="I57" s="27">
        <v>0.54</v>
      </c>
      <c r="J57" s="27">
        <v>0</v>
      </c>
      <c r="K57" s="27">
        <v>0.03</v>
      </c>
    </row>
    <row r="58" spans="1:11" x14ac:dyDescent="0.3">
      <c r="A58" s="11" t="s">
        <v>411</v>
      </c>
      <c r="B58" s="11" t="s">
        <v>285</v>
      </c>
      <c r="C58" s="29">
        <v>5045</v>
      </c>
      <c r="D58" s="29">
        <v>2365</v>
      </c>
      <c r="E58" s="29">
        <v>2500</v>
      </c>
      <c r="F58" s="29" t="s">
        <v>265</v>
      </c>
      <c r="G58" s="29">
        <v>180</v>
      </c>
      <c r="H58" s="27">
        <v>0.47</v>
      </c>
      <c r="I58" s="27">
        <v>0.49</v>
      </c>
      <c r="J58" s="27" t="s">
        <v>265</v>
      </c>
      <c r="K58" s="27" t="s">
        <v>265</v>
      </c>
    </row>
    <row r="59" spans="1:11" x14ac:dyDescent="0.3">
      <c r="A59" s="11" t="s">
        <v>411</v>
      </c>
      <c r="B59" s="11" t="s">
        <v>286</v>
      </c>
      <c r="C59" s="29">
        <v>120300</v>
      </c>
      <c r="D59" s="29">
        <v>76040</v>
      </c>
      <c r="E59" s="29">
        <v>42165</v>
      </c>
      <c r="F59" s="29">
        <v>55</v>
      </c>
      <c r="G59" s="29">
        <v>2035</v>
      </c>
      <c r="H59" s="27">
        <v>0.63</v>
      </c>
      <c r="I59" s="27">
        <v>0.35</v>
      </c>
      <c r="J59" s="27">
        <v>0</v>
      </c>
      <c r="K59" s="27">
        <v>0.02</v>
      </c>
    </row>
    <row r="60" spans="1:11" x14ac:dyDescent="0.3">
      <c r="A60" s="11" t="s">
        <v>411</v>
      </c>
      <c r="B60" s="11" t="s">
        <v>287</v>
      </c>
      <c r="C60" s="29">
        <v>26115</v>
      </c>
      <c r="D60" s="29">
        <v>15930</v>
      </c>
      <c r="E60" s="29">
        <v>9015</v>
      </c>
      <c r="F60" s="29">
        <v>10</v>
      </c>
      <c r="G60" s="29">
        <v>1155</v>
      </c>
      <c r="H60" s="27">
        <v>0.61</v>
      </c>
      <c r="I60" s="27">
        <v>0.35</v>
      </c>
      <c r="J60" s="27">
        <v>0</v>
      </c>
      <c r="K60" s="27">
        <v>0.04</v>
      </c>
    </row>
    <row r="61" spans="1:11" x14ac:dyDescent="0.3">
      <c r="A61" s="11" t="s">
        <v>411</v>
      </c>
      <c r="B61" s="11" t="s">
        <v>288</v>
      </c>
      <c r="C61" s="29">
        <v>4470</v>
      </c>
      <c r="D61" s="29">
        <v>3530</v>
      </c>
      <c r="E61" s="29">
        <v>660</v>
      </c>
      <c r="F61" s="29">
        <v>5</v>
      </c>
      <c r="G61" s="29">
        <v>275</v>
      </c>
      <c r="H61" s="27">
        <v>0.79</v>
      </c>
      <c r="I61" s="27">
        <v>0.15</v>
      </c>
      <c r="J61" s="27">
        <v>0</v>
      </c>
      <c r="K61" s="27">
        <v>0.06</v>
      </c>
    </row>
    <row r="62" spans="1:11" x14ac:dyDescent="0.3">
      <c r="A62" s="11" t="s">
        <v>411</v>
      </c>
      <c r="B62" s="11" t="s">
        <v>289</v>
      </c>
      <c r="C62" s="29">
        <v>2610</v>
      </c>
      <c r="D62" s="29">
        <v>1705</v>
      </c>
      <c r="E62" s="29">
        <v>800</v>
      </c>
      <c r="F62" s="29">
        <v>5</v>
      </c>
      <c r="G62" s="29">
        <v>105</v>
      </c>
      <c r="H62" s="27">
        <v>0.65</v>
      </c>
      <c r="I62" s="27">
        <v>0.31</v>
      </c>
      <c r="J62" s="27">
        <v>0</v>
      </c>
      <c r="K62" s="27">
        <v>0.04</v>
      </c>
    </row>
    <row r="63" spans="1:11" x14ac:dyDescent="0.3">
      <c r="A63" s="11" t="s">
        <v>411</v>
      </c>
      <c r="B63" s="11" t="s">
        <v>290</v>
      </c>
      <c r="C63" s="29">
        <v>17145</v>
      </c>
      <c r="D63" s="29">
        <v>9095</v>
      </c>
      <c r="E63" s="29">
        <v>7435</v>
      </c>
      <c r="F63" s="29">
        <v>20</v>
      </c>
      <c r="G63" s="29">
        <v>595</v>
      </c>
      <c r="H63" s="27">
        <v>0.53</v>
      </c>
      <c r="I63" s="27">
        <v>0.43</v>
      </c>
      <c r="J63" s="27">
        <v>0</v>
      </c>
      <c r="K63" s="27">
        <v>0.03</v>
      </c>
    </row>
    <row r="64" spans="1:11" x14ac:dyDescent="0.3">
      <c r="A64" s="11" t="s">
        <v>411</v>
      </c>
      <c r="B64" s="11" t="s">
        <v>291</v>
      </c>
      <c r="C64" s="29">
        <v>14210</v>
      </c>
      <c r="D64" s="29">
        <v>5630</v>
      </c>
      <c r="E64" s="29">
        <v>7880</v>
      </c>
      <c r="F64" s="29">
        <v>5</v>
      </c>
      <c r="G64" s="29">
        <v>690</v>
      </c>
      <c r="H64" s="27">
        <v>0.4</v>
      </c>
      <c r="I64" s="27">
        <v>0.55000000000000004</v>
      </c>
      <c r="J64" s="27">
        <v>0</v>
      </c>
      <c r="K64" s="27">
        <v>0.05</v>
      </c>
    </row>
    <row r="65" spans="1:11" x14ac:dyDescent="0.3">
      <c r="A65" s="11" t="s">
        <v>411</v>
      </c>
      <c r="B65" s="11" t="s">
        <v>292</v>
      </c>
      <c r="C65" s="29">
        <v>4285</v>
      </c>
      <c r="D65" s="29">
        <v>1825</v>
      </c>
      <c r="E65" s="29">
        <v>2390</v>
      </c>
      <c r="F65" s="29">
        <v>5</v>
      </c>
      <c r="G65" s="29">
        <v>70</v>
      </c>
      <c r="H65" s="27">
        <v>0.43</v>
      </c>
      <c r="I65" s="27">
        <v>0.56000000000000005</v>
      </c>
      <c r="J65" s="27">
        <v>0</v>
      </c>
      <c r="K65" s="27">
        <v>0.02</v>
      </c>
    </row>
    <row r="66" spans="1:11" x14ac:dyDescent="0.3">
      <c r="A66" s="11" t="s">
        <v>411</v>
      </c>
      <c r="B66" s="11" t="s">
        <v>293</v>
      </c>
      <c r="C66" s="29">
        <v>2595</v>
      </c>
      <c r="D66" s="29">
        <v>1200</v>
      </c>
      <c r="E66" s="29">
        <v>1340</v>
      </c>
      <c r="F66" s="29" t="s">
        <v>265</v>
      </c>
      <c r="G66" s="29">
        <v>50</v>
      </c>
      <c r="H66" s="27">
        <v>0.46</v>
      </c>
      <c r="I66" s="27">
        <v>0.52</v>
      </c>
      <c r="J66" s="27" t="s">
        <v>265</v>
      </c>
      <c r="K66" s="27" t="s">
        <v>265</v>
      </c>
    </row>
    <row r="67" spans="1:11" x14ac:dyDescent="0.3">
      <c r="A67" s="11" t="s">
        <v>411</v>
      </c>
      <c r="B67" s="11" t="s">
        <v>294</v>
      </c>
      <c r="C67" s="29">
        <v>83260</v>
      </c>
      <c r="D67" s="29">
        <v>31785</v>
      </c>
      <c r="E67" s="29">
        <v>50245</v>
      </c>
      <c r="F67" s="29">
        <v>50</v>
      </c>
      <c r="G67" s="29">
        <v>1175</v>
      </c>
      <c r="H67" s="27">
        <v>0.38</v>
      </c>
      <c r="I67" s="27">
        <v>0.6</v>
      </c>
      <c r="J67" s="27">
        <v>0</v>
      </c>
      <c r="K67" s="27">
        <v>0.01</v>
      </c>
    </row>
    <row r="68" spans="1:11" x14ac:dyDescent="0.3">
      <c r="A68" s="11" t="s">
        <v>411</v>
      </c>
      <c r="B68" s="11" t="s">
        <v>295</v>
      </c>
      <c r="C68" s="29">
        <v>1890</v>
      </c>
      <c r="D68" s="29">
        <v>890</v>
      </c>
      <c r="E68" s="29">
        <v>950</v>
      </c>
      <c r="F68" s="29">
        <v>5</v>
      </c>
      <c r="G68" s="29">
        <v>45</v>
      </c>
      <c r="H68" s="27">
        <v>0.47</v>
      </c>
      <c r="I68" s="27">
        <v>0.5</v>
      </c>
      <c r="J68" s="27">
        <v>0</v>
      </c>
      <c r="K68" s="27">
        <v>0.02</v>
      </c>
    </row>
    <row r="69" spans="1:11" x14ac:dyDescent="0.3">
      <c r="A69" s="11" t="s">
        <v>411</v>
      </c>
      <c r="B69" s="11" t="s">
        <v>296</v>
      </c>
      <c r="C69" s="29">
        <v>5</v>
      </c>
      <c r="D69" s="29">
        <v>5</v>
      </c>
      <c r="E69" s="29" t="s">
        <v>265</v>
      </c>
      <c r="F69" s="29">
        <v>0</v>
      </c>
      <c r="G69" s="29">
        <v>0</v>
      </c>
      <c r="H69" s="27" t="s">
        <v>265</v>
      </c>
      <c r="I69" s="27" t="s">
        <v>265</v>
      </c>
      <c r="J69" s="27">
        <v>0</v>
      </c>
      <c r="K69" s="27">
        <v>0</v>
      </c>
    </row>
    <row r="70" spans="1:11" x14ac:dyDescent="0.3">
      <c r="A70" s="11" t="s">
        <v>411</v>
      </c>
      <c r="B70" s="11" t="s">
        <v>297</v>
      </c>
      <c r="C70" s="29">
        <v>5145</v>
      </c>
      <c r="D70" s="29">
        <v>3520</v>
      </c>
      <c r="E70" s="29">
        <v>1515</v>
      </c>
      <c r="F70" s="29" t="s">
        <v>265</v>
      </c>
      <c r="G70" s="29">
        <v>110</v>
      </c>
      <c r="H70" s="27">
        <v>0.68</v>
      </c>
      <c r="I70" s="27">
        <v>0.28999999999999998</v>
      </c>
      <c r="J70" s="27" t="s">
        <v>265</v>
      </c>
      <c r="K70" s="27" t="s">
        <v>265</v>
      </c>
    </row>
    <row r="71" spans="1:11" x14ac:dyDescent="0.3">
      <c r="A71" s="11" t="s">
        <v>411</v>
      </c>
      <c r="B71" s="11" t="s">
        <v>298</v>
      </c>
      <c r="C71" s="29">
        <v>8195</v>
      </c>
      <c r="D71" s="29">
        <v>3935</v>
      </c>
      <c r="E71" s="29">
        <v>3030</v>
      </c>
      <c r="F71" s="29" t="s">
        <v>265</v>
      </c>
      <c r="G71" s="29">
        <v>1225</v>
      </c>
      <c r="H71" s="27">
        <v>0.48</v>
      </c>
      <c r="I71" s="27">
        <v>0.37</v>
      </c>
      <c r="J71" s="27" t="s">
        <v>265</v>
      </c>
      <c r="K71" s="27" t="s">
        <v>265</v>
      </c>
    </row>
    <row r="72" spans="1:11" x14ac:dyDescent="0.3">
      <c r="A72" s="11" t="s">
        <v>411</v>
      </c>
      <c r="B72" s="11" t="s">
        <v>299</v>
      </c>
      <c r="C72" s="29">
        <v>5160</v>
      </c>
      <c r="D72" s="29">
        <v>2465</v>
      </c>
      <c r="E72" s="29">
        <v>2550</v>
      </c>
      <c r="F72" s="29">
        <v>5</v>
      </c>
      <c r="G72" s="29">
        <v>140</v>
      </c>
      <c r="H72" s="27">
        <v>0.48</v>
      </c>
      <c r="I72" s="27">
        <v>0.49</v>
      </c>
      <c r="J72" s="27">
        <v>0</v>
      </c>
      <c r="K72" s="27">
        <v>0.03</v>
      </c>
    </row>
    <row r="73" spans="1:11" x14ac:dyDescent="0.3">
      <c r="A73" s="11" t="s">
        <v>411</v>
      </c>
      <c r="B73" s="11" t="s">
        <v>300</v>
      </c>
      <c r="C73" s="29">
        <v>1935</v>
      </c>
      <c r="D73" s="29">
        <v>855</v>
      </c>
      <c r="E73" s="29">
        <v>975</v>
      </c>
      <c r="F73" s="29" t="s">
        <v>265</v>
      </c>
      <c r="G73" s="29">
        <v>100</v>
      </c>
      <c r="H73" s="27">
        <v>0.44</v>
      </c>
      <c r="I73" s="27">
        <v>0.5</v>
      </c>
      <c r="J73" s="27" t="s">
        <v>265</v>
      </c>
      <c r="K73" s="27" t="s">
        <v>265</v>
      </c>
    </row>
    <row r="74" spans="1:11" x14ac:dyDescent="0.3">
      <c r="A74" s="11" t="s">
        <v>411</v>
      </c>
      <c r="B74" s="11" t="s">
        <v>302</v>
      </c>
      <c r="C74" s="29">
        <v>1145</v>
      </c>
      <c r="D74" s="29">
        <v>505</v>
      </c>
      <c r="E74" s="29">
        <v>580</v>
      </c>
      <c r="F74" s="29">
        <v>5</v>
      </c>
      <c r="G74" s="29">
        <v>50</v>
      </c>
      <c r="H74" s="27">
        <v>0.44</v>
      </c>
      <c r="I74" s="27">
        <v>0.51</v>
      </c>
      <c r="J74" s="27">
        <v>0.01</v>
      </c>
      <c r="K74" s="27">
        <v>0.04</v>
      </c>
    </row>
    <row r="75" spans="1:11" x14ac:dyDescent="0.3">
      <c r="A75" s="11" t="s">
        <v>411</v>
      </c>
      <c r="B75" s="11" t="s">
        <v>303</v>
      </c>
      <c r="C75" s="29">
        <v>1755</v>
      </c>
      <c r="D75" s="29">
        <v>995</v>
      </c>
      <c r="E75" s="29">
        <v>530</v>
      </c>
      <c r="F75" s="29">
        <v>145</v>
      </c>
      <c r="G75" s="29">
        <v>85</v>
      </c>
      <c r="H75" s="27">
        <v>0.56999999999999995</v>
      </c>
      <c r="I75" s="27">
        <v>0.3</v>
      </c>
      <c r="J75" s="27">
        <v>0.08</v>
      </c>
      <c r="K75" s="27">
        <v>0.05</v>
      </c>
    </row>
    <row r="76" spans="1:11" x14ac:dyDescent="0.3">
      <c r="A76" s="11" t="s">
        <v>411</v>
      </c>
      <c r="B76" s="11" t="s">
        <v>301</v>
      </c>
      <c r="C76" s="29">
        <v>530</v>
      </c>
      <c r="D76" s="29">
        <v>180</v>
      </c>
      <c r="E76" s="29">
        <v>310</v>
      </c>
      <c r="F76" s="29">
        <v>0</v>
      </c>
      <c r="G76" s="29">
        <v>40</v>
      </c>
      <c r="H76" s="27">
        <v>0.34</v>
      </c>
      <c r="I76" s="27">
        <v>0.57999999999999996</v>
      </c>
      <c r="J76" s="27">
        <v>0</v>
      </c>
      <c r="K76" s="27">
        <v>0.08</v>
      </c>
    </row>
    <row r="78" spans="1:11" x14ac:dyDescent="0.3">
      <c r="A78" s="9" t="s">
        <v>498</v>
      </c>
    </row>
    <row r="79" spans="1:11" s="91" customFormat="1" ht="31.2" x14ac:dyDescent="0.3">
      <c r="A79" s="101" t="s">
        <v>398</v>
      </c>
      <c r="B79" s="96" t="s">
        <v>281</v>
      </c>
      <c r="C79" s="96" t="s">
        <v>475</v>
      </c>
      <c r="D79" s="96" t="s">
        <v>492</v>
      </c>
      <c r="E79" s="96" t="s">
        <v>493</v>
      </c>
      <c r="F79" s="96" t="s">
        <v>494</v>
      </c>
      <c r="G79" s="96" t="s">
        <v>495</v>
      </c>
      <c r="H79" s="96" t="s">
        <v>276</v>
      </c>
      <c r="I79" s="96" t="s">
        <v>277</v>
      </c>
      <c r="J79" s="96" t="s">
        <v>496</v>
      </c>
      <c r="K79" s="96" t="s">
        <v>451</v>
      </c>
    </row>
    <row r="80" spans="1:11" x14ac:dyDescent="0.3">
      <c r="A80" s="34" t="s">
        <v>409</v>
      </c>
      <c r="B80" s="47" t="s">
        <v>478</v>
      </c>
      <c r="C80" s="35">
        <v>193140</v>
      </c>
      <c r="D80" s="35">
        <v>107310</v>
      </c>
      <c r="E80" s="35">
        <v>81450</v>
      </c>
      <c r="F80" s="35">
        <v>55</v>
      </c>
      <c r="G80" s="35">
        <v>4325</v>
      </c>
      <c r="H80" s="36">
        <v>0.56000000000000005</v>
      </c>
      <c r="I80" s="36">
        <v>0.42</v>
      </c>
      <c r="J80" s="36">
        <v>0</v>
      </c>
      <c r="K80" s="36">
        <v>0.02</v>
      </c>
    </row>
    <row r="81" spans="1:11" x14ac:dyDescent="0.3">
      <c r="A81" s="11" t="s">
        <v>409</v>
      </c>
      <c r="B81" s="39" t="s">
        <v>479</v>
      </c>
      <c r="C81" s="15">
        <v>27580</v>
      </c>
      <c r="D81" s="15">
        <v>12235</v>
      </c>
      <c r="E81" s="15">
        <v>14795</v>
      </c>
      <c r="F81" s="15">
        <v>15</v>
      </c>
      <c r="G81" s="15">
        <v>535</v>
      </c>
      <c r="H81" s="17">
        <v>0.44</v>
      </c>
      <c r="I81" s="17">
        <v>0.54</v>
      </c>
      <c r="J81" s="17">
        <v>0</v>
      </c>
      <c r="K81" s="17">
        <v>0.02</v>
      </c>
    </row>
    <row r="82" spans="1:11" x14ac:dyDescent="0.3">
      <c r="A82" s="11" t="s">
        <v>409</v>
      </c>
      <c r="B82" s="39" t="s">
        <v>480</v>
      </c>
      <c r="C82" s="15">
        <v>84995</v>
      </c>
      <c r="D82" s="15">
        <v>37410</v>
      </c>
      <c r="E82" s="15">
        <v>45010</v>
      </c>
      <c r="F82" s="15">
        <v>15</v>
      </c>
      <c r="G82" s="15">
        <v>2560</v>
      </c>
      <c r="H82" s="17">
        <v>0.44</v>
      </c>
      <c r="I82" s="17">
        <v>0.53</v>
      </c>
      <c r="J82" s="17">
        <v>0</v>
      </c>
      <c r="K82" s="17">
        <v>0.03</v>
      </c>
    </row>
    <row r="83" spans="1:11" x14ac:dyDescent="0.3">
      <c r="A83" s="11" t="s">
        <v>409</v>
      </c>
      <c r="B83" s="39" t="s">
        <v>481</v>
      </c>
      <c r="C83" s="15">
        <v>27930</v>
      </c>
      <c r="D83" s="15">
        <v>20355</v>
      </c>
      <c r="E83" s="15">
        <v>6945</v>
      </c>
      <c r="F83" s="15">
        <v>5</v>
      </c>
      <c r="G83" s="15">
        <v>630</v>
      </c>
      <c r="H83" s="17">
        <v>0.73</v>
      </c>
      <c r="I83" s="17">
        <v>0.25</v>
      </c>
      <c r="J83" s="17">
        <v>0</v>
      </c>
      <c r="K83" s="17">
        <v>0.02</v>
      </c>
    </row>
    <row r="84" spans="1:11" x14ac:dyDescent="0.3">
      <c r="A84" s="11" t="s">
        <v>409</v>
      </c>
      <c r="B84" s="39" t="s">
        <v>482</v>
      </c>
      <c r="C84" s="15">
        <v>52630</v>
      </c>
      <c r="D84" s="15">
        <v>37310</v>
      </c>
      <c r="E84" s="15">
        <v>14700</v>
      </c>
      <c r="F84" s="15">
        <v>20</v>
      </c>
      <c r="G84" s="15">
        <v>600</v>
      </c>
      <c r="H84" s="17">
        <v>0.71</v>
      </c>
      <c r="I84" s="17">
        <v>0.28000000000000003</v>
      </c>
      <c r="J84" s="17">
        <v>0</v>
      </c>
      <c r="K84" s="17">
        <v>0.01</v>
      </c>
    </row>
    <row r="85" spans="1:11" x14ac:dyDescent="0.3">
      <c r="A85" s="34" t="s">
        <v>409</v>
      </c>
      <c r="B85" s="47" t="s">
        <v>483</v>
      </c>
      <c r="C85" s="35">
        <v>22085</v>
      </c>
      <c r="D85" s="35">
        <v>7360</v>
      </c>
      <c r="E85" s="35">
        <v>12560</v>
      </c>
      <c r="F85" s="35">
        <v>5</v>
      </c>
      <c r="G85" s="35">
        <v>2155</v>
      </c>
      <c r="H85" s="36">
        <v>0.33</v>
      </c>
      <c r="I85" s="36">
        <v>0.56999999999999995</v>
      </c>
      <c r="J85" s="36">
        <v>0</v>
      </c>
      <c r="K85" s="36">
        <v>0.1</v>
      </c>
    </row>
    <row r="86" spans="1:11" x14ac:dyDescent="0.3">
      <c r="A86" s="11" t="s">
        <v>409</v>
      </c>
      <c r="B86" s="39" t="s">
        <v>484</v>
      </c>
      <c r="C86" s="15">
        <v>21020</v>
      </c>
      <c r="D86" s="15">
        <v>6970</v>
      </c>
      <c r="E86" s="15">
        <v>11985</v>
      </c>
      <c r="F86" s="15">
        <v>5</v>
      </c>
      <c r="G86" s="15">
        <v>2055</v>
      </c>
      <c r="H86" s="17">
        <v>0.33</v>
      </c>
      <c r="I86" s="17">
        <v>0.56999999999999995</v>
      </c>
      <c r="J86" s="17">
        <v>0</v>
      </c>
      <c r="K86" s="17">
        <v>0.1</v>
      </c>
    </row>
    <row r="87" spans="1:11" x14ac:dyDescent="0.3">
      <c r="A87" s="11" t="s">
        <v>409</v>
      </c>
      <c r="B87" s="39" t="s">
        <v>485</v>
      </c>
      <c r="C87" s="15">
        <v>1065</v>
      </c>
      <c r="D87" s="15">
        <v>390</v>
      </c>
      <c r="E87" s="15">
        <v>570</v>
      </c>
      <c r="F87" s="15">
        <v>0</v>
      </c>
      <c r="G87" s="15">
        <v>100</v>
      </c>
      <c r="H87" s="17">
        <v>0.37</v>
      </c>
      <c r="I87" s="17">
        <v>0.54</v>
      </c>
      <c r="J87" s="17">
        <v>0</v>
      </c>
      <c r="K87" s="17">
        <v>0.09</v>
      </c>
    </row>
    <row r="88" spans="1:11" x14ac:dyDescent="0.3">
      <c r="A88" s="34" t="s">
        <v>409</v>
      </c>
      <c r="B88" s="47" t="s">
        <v>486</v>
      </c>
      <c r="C88" s="35">
        <v>116650</v>
      </c>
      <c r="D88" s="35">
        <v>39750</v>
      </c>
      <c r="E88" s="35">
        <v>73235</v>
      </c>
      <c r="F88" s="35">
        <v>50</v>
      </c>
      <c r="G88" s="35">
        <v>3615</v>
      </c>
      <c r="H88" s="36">
        <v>0.34</v>
      </c>
      <c r="I88" s="36">
        <v>0.63</v>
      </c>
      <c r="J88" s="36">
        <v>0</v>
      </c>
      <c r="K88" s="36">
        <v>0.03</v>
      </c>
    </row>
    <row r="89" spans="1:11" x14ac:dyDescent="0.3">
      <c r="A89" s="11" t="s">
        <v>409</v>
      </c>
      <c r="B89" s="39" t="s">
        <v>487</v>
      </c>
      <c r="C89" s="15">
        <v>62230</v>
      </c>
      <c r="D89" s="15">
        <v>20935</v>
      </c>
      <c r="E89" s="15">
        <v>39030</v>
      </c>
      <c r="F89" s="15">
        <v>30</v>
      </c>
      <c r="G89" s="15">
        <v>2235</v>
      </c>
      <c r="H89" s="17">
        <v>0.34</v>
      </c>
      <c r="I89" s="17">
        <v>0.63</v>
      </c>
      <c r="J89" s="17">
        <v>0</v>
      </c>
      <c r="K89" s="17">
        <v>0.04</v>
      </c>
    </row>
    <row r="90" spans="1:11" x14ac:dyDescent="0.3">
      <c r="A90" s="11" t="s">
        <v>409</v>
      </c>
      <c r="B90" s="39" t="s">
        <v>488</v>
      </c>
      <c r="C90" s="15">
        <v>48030</v>
      </c>
      <c r="D90" s="15">
        <v>16495</v>
      </c>
      <c r="E90" s="15">
        <v>30370</v>
      </c>
      <c r="F90" s="15">
        <v>15</v>
      </c>
      <c r="G90" s="15">
        <v>1145</v>
      </c>
      <c r="H90" s="17">
        <v>0.34</v>
      </c>
      <c r="I90" s="17">
        <v>0.63</v>
      </c>
      <c r="J90" s="17">
        <v>0</v>
      </c>
      <c r="K90" s="17">
        <v>0.02</v>
      </c>
    </row>
    <row r="91" spans="1:11" x14ac:dyDescent="0.3">
      <c r="A91" s="11" t="s">
        <v>409</v>
      </c>
      <c r="B91" s="39" t="s">
        <v>489</v>
      </c>
      <c r="C91" s="15">
        <v>6390</v>
      </c>
      <c r="D91" s="15">
        <v>2320</v>
      </c>
      <c r="E91" s="15">
        <v>3835</v>
      </c>
      <c r="F91" s="15" t="s">
        <v>265</v>
      </c>
      <c r="G91" s="15">
        <v>235</v>
      </c>
      <c r="H91" s="17">
        <v>0.36</v>
      </c>
      <c r="I91" s="17">
        <v>0.6</v>
      </c>
      <c r="J91" s="17" t="s">
        <v>265</v>
      </c>
      <c r="K91" s="17" t="s">
        <v>265</v>
      </c>
    </row>
    <row r="92" spans="1:11" x14ac:dyDescent="0.3">
      <c r="A92" s="34" t="s">
        <v>410</v>
      </c>
      <c r="B92" s="47" t="s">
        <v>478</v>
      </c>
      <c r="C92" s="35">
        <v>72845</v>
      </c>
      <c r="D92" s="35">
        <v>31275</v>
      </c>
      <c r="E92" s="35">
        <v>39285</v>
      </c>
      <c r="F92" s="35">
        <v>0</v>
      </c>
      <c r="G92" s="35">
        <v>2285</v>
      </c>
      <c r="H92" s="36">
        <v>0.43</v>
      </c>
      <c r="I92" s="36">
        <v>0.54</v>
      </c>
      <c r="J92" s="36">
        <v>0</v>
      </c>
      <c r="K92" s="36">
        <v>0.03</v>
      </c>
    </row>
    <row r="93" spans="1:11" x14ac:dyDescent="0.3">
      <c r="A93" s="11" t="s">
        <v>410</v>
      </c>
      <c r="B93" s="39" t="s">
        <v>479</v>
      </c>
      <c r="C93" s="15">
        <v>14470</v>
      </c>
      <c r="D93" s="15">
        <v>5240</v>
      </c>
      <c r="E93" s="15">
        <v>8855</v>
      </c>
      <c r="F93" s="15">
        <v>0</v>
      </c>
      <c r="G93" s="15">
        <v>375</v>
      </c>
      <c r="H93" s="17">
        <v>0.36</v>
      </c>
      <c r="I93" s="17">
        <v>0.61</v>
      </c>
      <c r="J93" s="17">
        <v>0</v>
      </c>
      <c r="K93" s="17">
        <v>0.03</v>
      </c>
    </row>
    <row r="94" spans="1:11" x14ac:dyDescent="0.3">
      <c r="A94" s="11" t="s">
        <v>410</v>
      </c>
      <c r="B94" s="39" t="s">
        <v>480</v>
      </c>
      <c r="C94" s="15">
        <v>31040</v>
      </c>
      <c r="D94" s="15">
        <v>10410</v>
      </c>
      <c r="E94" s="15">
        <v>19370</v>
      </c>
      <c r="F94" s="15">
        <v>0</v>
      </c>
      <c r="G94" s="15">
        <v>1260</v>
      </c>
      <c r="H94" s="17">
        <v>0.34</v>
      </c>
      <c r="I94" s="17">
        <v>0.62</v>
      </c>
      <c r="J94" s="17">
        <v>0</v>
      </c>
      <c r="K94" s="17">
        <v>0.04</v>
      </c>
    </row>
    <row r="95" spans="1:11" x14ac:dyDescent="0.3">
      <c r="A95" s="11" t="s">
        <v>410</v>
      </c>
      <c r="B95" s="39" t="s">
        <v>481</v>
      </c>
      <c r="C95" s="15">
        <v>12640</v>
      </c>
      <c r="D95" s="15">
        <v>8065</v>
      </c>
      <c r="E95" s="15">
        <v>4200</v>
      </c>
      <c r="F95" s="15">
        <v>0</v>
      </c>
      <c r="G95" s="15">
        <v>370</v>
      </c>
      <c r="H95" s="17">
        <v>0.64</v>
      </c>
      <c r="I95" s="17">
        <v>0.33</v>
      </c>
      <c r="J95" s="17">
        <v>0</v>
      </c>
      <c r="K95" s="17">
        <v>0.03</v>
      </c>
    </row>
    <row r="96" spans="1:11" x14ac:dyDescent="0.3">
      <c r="A96" s="11" t="s">
        <v>410</v>
      </c>
      <c r="B96" s="39" t="s">
        <v>482</v>
      </c>
      <c r="C96" s="15">
        <v>14690</v>
      </c>
      <c r="D96" s="15">
        <v>7560</v>
      </c>
      <c r="E96" s="15">
        <v>6855</v>
      </c>
      <c r="F96" s="15">
        <v>0</v>
      </c>
      <c r="G96" s="15">
        <v>280</v>
      </c>
      <c r="H96" s="17">
        <v>0.51</v>
      </c>
      <c r="I96" s="17">
        <v>0.47</v>
      </c>
      <c r="J96" s="17">
        <v>0</v>
      </c>
      <c r="K96" s="17">
        <v>0.02</v>
      </c>
    </row>
    <row r="97" spans="1:11" x14ac:dyDescent="0.3">
      <c r="A97" s="34" t="s">
        <v>410</v>
      </c>
      <c r="B97" s="47" t="s">
        <v>483</v>
      </c>
      <c r="C97" s="35">
        <v>7875</v>
      </c>
      <c r="D97" s="35">
        <v>1730</v>
      </c>
      <c r="E97" s="35">
        <v>4675</v>
      </c>
      <c r="F97" s="35">
        <v>0</v>
      </c>
      <c r="G97" s="35">
        <v>1465</v>
      </c>
      <c r="H97" s="36">
        <v>0.22</v>
      </c>
      <c r="I97" s="36">
        <v>0.59</v>
      </c>
      <c r="J97" s="36">
        <v>0</v>
      </c>
      <c r="K97" s="36">
        <v>0.19</v>
      </c>
    </row>
    <row r="98" spans="1:11" x14ac:dyDescent="0.3">
      <c r="A98" s="11" t="s">
        <v>410</v>
      </c>
      <c r="B98" s="39" t="s">
        <v>484</v>
      </c>
      <c r="C98" s="15">
        <v>7485</v>
      </c>
      <c r="D98" s="15">
        <v>1615</v>
      </c>
      <c r="E98" s="15">
        <v>4460</v>
      </c>
      <c r="F98" s="15">
        <v>0</v>
      </c>
      <c r="G98" s="15">
        <v>1405</v>
      </c>
      <c r="H98" s="17">
        <v>0.22</v>
      </c>
      <c r="I98" s="17">
        <v>0.6</v>
      </c>
      <c r="J98" s="17">
        <v>0</v>
      </c>
      <c r="K98" s="17">
        <v>0.19</v>
      </c>
    </row>
    <row r="99" spans="1:11" x14ac:dyDescent="0.3">
      <c r="A99" s="11" t="s">
        <v>410</v>
      </c>
      <c r="B99" s="39" t="s">
        <v>485</v>
      </c>
      <c r="C99" s="15">
        <v>390</v>
      </c>
      <c r="D99" s="15">
        <v>115</v>
      </c>
      <c r="E99" s="15">
        <v>215</v>
      </c>
      <c r="F99" s="15">
        <v>0</v>
      </c>
      <c r="G99" s="15">
        <v>60</v>
      </c>
      <c r="H99" s="17">
        <v>0.3</v>
      </c>
      <c r="I99" s="17">
        <v>0.55000000000000004</v>
      </c>
      <c r="J99" s="17">
        <v>0</v>
      </c>
      <c r="K99" s="17">
        <v>0.16</v>
      </c>
    </row>
    <row r="100" spans="1:11" x14ac:dyDescent="0.3">
      <c r="A100" s="34" t="s">
        <v>410</v>
      </c>
      <c r="B100" s="47" t="s">
        <v>486</v>
      </c>
      <c r="C100" s="35">
        <v>33390</v>
      </c>
      <c r="D100" s="35">
        <v>7965</v>
      </c>
      <c r="E100" s="35">
        <v>22990</v>
      </c>
      <c r="F100" s="35">
        <v>0</v>
      </c>
      <c r="G100" s="35">
        <v>2440</v>
      </c>
      <c r="H100" s="36">
        <v>0.24</v>
      </c>
      <c r="I100" s="36">
        <v>0.69</v>
      </c>
      <c r="J100" s="36">
        <v>0</v>
      </c>
      <c r="K100" s="36">
        <v>7.0000000000000007E-2</v>
      </c>
    </row>
    <row r="101" spans="1:11" x14ac:dyDescent="0.3">
      <c r="A101" s="11" t="s">
        <v>410</v>
      </c>
      <c r="B101" s="39" t="s">
        <v>487</v>
      </c>
      <c r="C101" s="15">
        <v>18305</v>
      </c>
      <c r="D101" s="15">
        <v>3915</v>
      </c>
      <c r="E101" s="15">
        <v>12835</v>
      </c>
      <c r="F101" s="15">
        <v>0</v>
      </c>
      <c r="G101" s="15">
        <v>1555</v>
      </c>
      <c r="H101" s="17">
        <v>0.21</v>
      </c>
      <c r="I101" s="17">
        <v>0.7</v>
      </c>
      <c r="J101" s="17">
        <v>0</v>
      </c>
      <c r="K101" s="17">
        <v>0.08</v>
      </c>
    </row>
    <row r="102" spans="1:11" x14ac:dyDescent="0.3">
      <c r="A102" s="11" t="s">
        <v>410</v>
      </c>
      <c r="B102" s="39" t="s">
        <v>488</v>
      </c>
      <c r="C102" s="15">
        <v>12830</v>
      </c>
      <c r="D102" s="15">
        <v>3475</v>
      </c>
      <c r="E102" s="15">
        <v>8630</v>
      </c>
      <c r="F102" s="15">
        <v>0</v>
      </c>
      <c r="G102" s="15">
        <v>730</v>
      </c>
      <c r="H102" s="17">
        <v>0.27</v>
      </c>
      <c r="I102" s="17">
        <v>0.67</v>
      </c>
      <c r="J102" s="17">
        <v>0</v>
      </c>
      <c r="K102" s="17">
        <v>0.06</v>
      </c>
    </row>
    <row r="103" spans="1:11" x14ac:dyDescent="0.3">
      <c r="A103" s="11" t="s">
        <v>410</v>
      </c>
      <c r="B103" s="39" t="s">
        <v>489</v>
      </c>
      <c r="C103" s="15">
        <v>2255</v>
      </c>
      <c r="D103" s="15">
        <v>575</v>
      </c>
      <c r="E103" s="15">
        <v>1525</v>
      </c>
      <c r="F103" s="15">
        <v>0</v>
      </c>
      <c r="G103" s="15">
        <v>155</v>
      </c>
      <c r="H103" s="17">
        <v>0.26</v>
      </c>
      <c r="I103" s="17">
        <v>0.68</v>
      </c>
      <c r="J103" s="17">
        <v>0</v>
      </c>
      <c r="K103" s="17">
        <v>7.0000000000000007E-2</v>
      </c>
    </row>
    <row r="104" spans="1:11" x14ac:dyDescent="0.3">
      <c r="A104" s="34" t="s">
        <v>411</v>
      </c>
      <c r="B104" s="47" t="s">
        <v>478</v>
      </c>
      <c r="C104" s="35">
        <v>120300</v>
      </c>
      <c r="D104" s="35">
        <v>76040</v>
      </c>
      <c r="E104" s="35">
        <v>42165</v>
      </c>
      <c r="F104" s="35">
        <v>55</v>
      </c>
      <c r="G104" s="35">
        <v>2035</v>
      </c>
      <c r="H104" s="36">
        <v>0.63</v>
      </c>
      <c r="I104" s="36">
        <v>0.35</v>
      </c>
      <c r="J104" s="36">
        <v>0</v>
      </c>
      <c r="K104" s="36">
        <v>0.02</v>
      </c>
    </row>
    <row r="105" spans="1:11" x14ac:dyDescent="0.3">
      <c r="A105" s="11" t="s">
        <v>411</v>
      </c>
      <c r="B105" s="39" t="s">
        <v>479</v>
      </c>
      <c r="C105" s="15">
        <v>13110</v>
      </c>
      <c r="D105" s="15">
        <v>7000</v>
      </c>
      <c r="E105" s="15">
        <v>5940</v>
      </c>
      <c r="F105" s="15">
        <v>15</v>
      </c>
      <c r="G105" s="15">
        <v>155</v>
      </c>
      <c r="H105" s="17">
        <v>0.53</v>
      </c>
      <c r="I105" s="17">
        <v>0.45</v>
      </c>
      <c r="J105" s="17">
        <v>0</v>
      </c>
      <c r="K105" s="17">
        <v>0.01</v>
      </c>
    </row>
    <row r="106" spans="1:11" x14ac:dyDescent="0.3">
      <c r="A106" s="11" t="s">
        <v>411</v>
      </c>
      <c r="B106" s="39" t="s">
        <v>480</v>
      </c>
      <c r="C106" s="15">
        <v>53955</v>
      </c>
      <c r="D106" s="15">
        <v>27000</v>
      </c>
      <c r="E106" s="15">
        <v>25640</v>
      </c>
      <c r="F106" s="15">
        <v>15</v>
      </c>
      <c r="G106" s="15">
        <v>1300</v>
      </c>
      <c r="H106" s="17">
        <v>0.5</v>
      </c>
      <c r="I106" s="17">
        <v>0.48</v>
      </c>
      <c r="J106" s="17">
        <v>0</v>
      </c>
      <c r="K106" s="17">
        <v>0.02</v>
      </c>
    </row>
    <row r="107" spans="1:11" x14ac:dyDescent="0.3">
      <c r="A107" s="11" t="s">
        <v>411</v>
      </c>
      <c r="B107" s="39" t="s">
        <v>481</v>
      </c>
      <c r="C107" s="15">
        <v>15295</v>
      </c>
      <c r="D107" s="15">
        <v>12290</v>
      </c>
      <c r="E107" s="15">
        <v>2740</v>
      </c>
      <c r="F107" s="15">
        <v>5</v>
      </c>
      <c r="G107" s="15">
        <v>260</v>
      </c>
      <c r="H107" s="17">
        <v>0.8</v>
      </c>
      <c r="I107" s="17">
        <v>0.18</v>
      </c>
      <c r="J107" s="17">
        <v>0</v>
      </c>
      <c r="K107" s="17">
        <v>0.02</v>
      </c>
    </row>
    <row r="108" spans="1:11" x14ac:dyDescent="0.3">
      <c r="A108" s="11" t="s">
        <v>411</v>
      </c>
      <c r="B108" s="39" t="s">
        <v>482</v>
      </c>
      <c r="C108" s="15">
        <v>37940</v>
      </c>
      <c r="D108" s="15">
        <v>29750</v>
      </c>
      <c r="E108" s="15">
        <v>7845</v>
      </c>
      <c r="F108" s="15">
        <v>20</v>
      </c>
      <c r="G108" s="15">
        <v>320</v>
      </c>
      <c r="H108" s="17">
        <v>0.78</v>
      </c>
      <c r="I108" s="17">
        <v>0.21</v>
      </c>
      <c r="J108" s="17">
        <v>0</v>
      </c>
      <c r="K108" s="17">
        <v>0.01</v>
      </c>
    </row>
    <row r="109" spans="1:11" x14ac:dyDescent="0.3">
      <c r="A109" s="34" t="s">
        <v>411</v>
      </c>
      <c r="B109" s="47" t="s">
        <v>483</v>
      </c>
      <c r="C109" s="35">
        <v>14210</v>
      </c>
      <c r="D109" s="35">
        <v>5630</v>
      </c>
      <c r="E109" s="35">
        <v>7880</v>
      </c>
      <c r="F109" s="35">
        <v>5</v>
      </c>
      <c r="G109" s="35">
        <v>690</v>
      </c>
      <c r="H109" s="36">
        <v>0.4</v>
      </c>
      <c r="I109" s="36">
        <v>0.55000000000000004</v>
      </c>
      <c r="J109" s="36">
        <v>0</v>
      </c>
      <c r="K109" s="36">
        <v>0.05</v>
      </c>
    </row>
    <row r="110" spans="1:11" x14ac:dyDescent="0.3">
      <c r="A110" s="11" t="s">
        <v>411</v>
      </c>
      <c r="B110" s="39" t="s">
        <v>484</v>
      </c>
      <c r="C110" s="15">
        <v>13540</v>
      </c>
      <c r="D110" s="15">
        <v>5355</v>
      </c>
      <c r="E110" s="15">
        <v>7525</v>
      </c>
      <c r="F110" s="15">
        <v>5</v>
      </c>
      <c r="G110" s="15">
        <v>650</v>
      </c>
      <c r="H110" s="17">
        <v>0.4</v>
      </c>
      <c r="I110" s="17">
        <v>0.56000000000000005</v>
      </c>
      <c r="J110" s="17">
        <v>0</v>
      </c>
      <c r="K110" s="17">
        <v>0.05</v>
      </c>
    </row>
    <row r="111" spans="1:11" x14ac:dyDescent="0.3">
      <c r="A111" s="11" t="s">
        <v>411</v>
      </c>
      <c r="B111" s="39" t="s">
        <v>485</v>
      </c>
      <c r="C111" s="15">
        <v>670</v>
      </c>
      <c r="D111" s="15">
        <v>275</v>
      </c>
      <c r="E111" s="15">
        <v>355</v>
      </c>
      <c r="F111" s="15">
        <v>0</v>
      </c>
      <c r="G111" s="15">
        <v>40</v>
      </c>
      <c r="H111" s="17">
        <v>0.41</v>
      </c>
      <c r="I111" s="17">
        <v>0.53</v>
      </c>
      <c r="J111" s="17">
        <v>0</v>
      </c>
      <c r="K111" s="17">
        <v>0.06</v>
      </c>
    </row>
    <row r="112" spans="1:11" x14ac:dyDescent="0.3">
      <c r="A112" s="34" t="s">
        <v>411</v>
      </c>
      <c r="B112" s="47" t="s">
        <v>486</v>
      </c>
      <c r="C112" s="35">
        <v>83260</v>
      </c>
      <c r="D112" s="35">
        <v>31785</v>
      </c>
      <c r="E112" s="35">
        <v>50245</v>
      </c>
      <c r="F112" s="35">
        <v>50</v>
      </c>
      <c r="G112" s="35">
        <v>1175</v>
      </c>
      <c r="H112" s="36">
        <v>0.38</v>
      </c>
      <c r="I112" s="36">
        <v>0.6</v>
      </c>
      <c r="J112" s="36">
        <v>0</v>
      </c>
      <c r="K112" s="36">
        <v>0.01</v>
      </c>
    </row>
    <row r="113" spans="1:11" x14ac:dyDescent="0.3">
      <c r="A113" s="11" t="s">
        <v>411</v>
      </c>
      <c r="B113" s="39" t="s">
        <v>487</v>
      </c>
      <c r="C113" s="15">
        <v>43930</v>
      </c>
      <c r="D113" s="15">
        <v>17020</v>
      </c>
      <c r="E113" s="15">
        <v>26195</v>
      </c>
      <c r="F113" s="15">
        <v>30</v>
      </c>
      <c r="G113" s="15">
        <v>680</v>
      </c>
      <c r="H113" s="17">
        <v>0.39</v>
      </c>
      <c r="I113" s="17">
        <v>0.6</v>
      </c>
      <c r="J113" s="17">
        <v>0</v>
      </c>
      <c r="K113" s="17">
        <v>0.02</v>
      </c>
    </row>
    <row r="114" spans="1:11" x14ac:dyDescent="0.3">
      <c r="A114" s="11" t="s">
        <v>411</v>
      </c>
      <c r="B114" s="39" t="s">
        <v>488</v>
      </c>
      <c r="C114" s="15">
        <v>35195</v>
      </c>
      <c r="D114" s="15">
        <v>13020</v>
      </c>
      <c r="E114" s="15">
        <v>21740</v>
      </c>
      <c r="F114" s="15">
        <v>15</v>
      </c>
      <c r="G114" s="15">
        <v>420</v>
      </c>
      <c r="H114" s="17">
        <v>0.37</v>
      </c>
      <c r="I114" s="17">
        <v>0.62</v>
      </c>
      <c r="J114" s="17">
        <v>0</v>
      </c>
      <c r="K114" s="17">
        <v>0.01</v>
      </c>
    </row>
    <row r="115" spans="1:11" x14ac:dyDescent="0.3">
      <c r="A115" s="11" t="s">
        <v>411</v>
      </c>
      <c r="B115" s="39" t="s">
        <v>489</v>
      </c>
      <c r="C115" s="15">
        <v>4135</v>
      </c>
      <c r="D115" s="15">
        <v>1745</v>
      </c>
      <c r="E115" s="15">
        <v>2310</v>
      </c>
      <c r="F115" s="15" t="s">
        <v>265</v>
      </c>
      <c r="G115" s="15">
        <v>80</v>
      </c>
      <c r="H115" s="17">
        <v>0.42</v>
      </c>
      <c r="I115" s="17">
        <v>0.56000000000000005</v>
      </c>
      <c r="J115" s="17" t="s">
        <v>265</v>
      </c>
      <c r="K115" s="17" t="s">
        <v>265</v>
      </c>
    </row>
    <row r="116" spans="1:11" x14ac:dyDescent="0.3">
      <c r="A116" t="s">
        <v>38</v>
      </c>
      <c r="B116" t="s">
        <v>39</v>
      </c>
    </row>
    <row r="117" spans="1:11" x14ac:dyDescent="0.3">
      <c r="A117" t="s">
        <v>58</v>
      </c>
      <c r="B117" t="s">
        <v>59</v>
      </c>
    </row>
    <row r="118" spans="1:11" x14ac:dyDescent="0.3">
      <c r="A118" t="s">
        <v>66</v>
      </c>
      <c r="B118" t="s">
        <v>67</v>
      </c>
    </row>
    <row r="119" spans="1:11" x14ac:dyDescent="0.3">
      <c r="A119" t="s">
        <v>137</v>
      </c>
      <c r="B119" t="s">
        <v>138</v>
      </c>
    </row>
    <row r="120" spans="1:11" x14ac:dyDescent="0.3">
      <c r="A120" t="s">
        <v>153</v>
      </c>
      <c r="B120" t="s">
        <v>154</v>
      </c>
    </row>
    <row r="121" spans="1:11" x14ac:dyDescent="0.3">
      <c r="A121" t="s">
        <v>155</v>
      </c>
      <c r="B121" t="s">
        <v>156</v>
      </c>
    </row>
    <row r="122" spans="1:11" x14ac:dyDescent="0.3">
      <c r="A122" t="s">
        <v>161</v>
      </c>
      <c r="B122" t="s">
        <v>162</v>
      </c>
    </row>
  </sheetData>
  <conditionalFormatting sqref="H8:K76">
    <cfRule type="dataBar" priority="1">
      <dataBar>
        <cfvo type="num" val="0"/>
        <cfvo type="num" val="1"/>
        <color theme="7" tint="0.39997558519241921"/>
      </dataBar>
      <extLst>
        <ext xmlns:x14="http://schemas.microsoft.com/office/spreadsheetml/2009/9/main" uri="{B025F937-C7B1-47D3-B67F-A62EFF666E3E}">
          <x14:id>{6F5E8EE6-1FBF-49B2-9930-FD18A81894F4}</x14:id>
        </ext>
      </extLst>
    </cfRule>
  </conditionalFormatting>
  <conditionalFormatting sqref="H80:K115">
    <cfRule type="dataBar" priority="2">
      <dataBar>
        <cfvo type="num" val="0"/>
        <cfvo type="num" val="1"/>
        <color theme="7" tint="0.39997558519241921"/>
      </dataBar>
      <extLst>
        <ext xmlns:x14="http://schemas.microsoft.com/office/spreadsheetml/2009/9/main" uri="{B025F937-C7B1-47D3-B67F-A62EFF666E3E}">
          <x14:id>{026223D8-A021-4F44-952F-ACA802DFD429}</x14:id>
        </ext>
      </extLst>
    </cfRule>
  </conditionalFormatting>
  <pageMargins left="0.7" right="0.7" top="0.75" bottom="0.75" header="0.3" footer="0.3"/>
  <pageSetup paperSize="9" orientation="portrait" horizontalDpi="300" verticalDpi="300"/>
  <tableParts count="2">
    <tablePart r:id="rId1"/>
    <tablePart r:id="rId2"/>
  </tableParts>
  <extLst>
    <ext xmlns:x14="http://schemas.microsoft.com/office/spreadsheetml/2009/9/main" uri="{78C0D931-6437-407d-A8EE-F0AAD7539E65}">
      <x14:conditionalFormattings>
        <x14:conditionalFormatting xmlns:xm="http://schemas.microsoft.com/office/excel/2006/main">
          <x14:cfRule type="dataBar" id="{6F5E8EE6-1FBF-49B2-9930-FD18A81894F4}">
            <x14:dataBar minLength="0" maxLength="100" gradient="0">
              <x14:cfvo type="num">
                <xm:f>0</xm:f>
              </x14:cfvo>
              <x14:cfvo type="num">
                <xm:f>1</xm:f>
              </x14:cfvo>
              <x14:negativeFillColor rgb="FFFF0000"/>
              <x14:axisColor rgb="FF000000"/>
            </x14:dataBar>
          </x14:cfRule>
          <xm:sqref>H8:K76</xm:sqref>
        </x14:conditionalFormatting>
        <x14:conditionalFormatting xmlns:xm="http://schemas.microsoft.com/office/excel/2006/main">
          <x14:cfRule type="dataBar" id="{026223D8-A021-4F44-952F-ACA802DFD429}">
            <x14:dataBar minLength="0" maxLength="100" gradient="0">
              <x14:cfvo type="num">
                <xm:f>0</xm:f>
              </x14:cfvo>
              <x14:cfvo type="num">
                <xm:f>1</xm:f>
              </x14:cfvo>
              <x14:negativeFillColor rgb="FFFF0000"/>
              <x14:axisColor rgb="FF000000"/>
            </x14:dataBar>
          </x14:cfRule>
          <xm:sqref>H80:K115</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122"/>
  <sheetViews>
    <sheetView showGridLines="0" workbookViewId="0"/>
  </sheetViews>
  <sheetFormatPr defaultColWidth="10.69921875" defaultRowHeight="15.6" x14ac:dyDescent="0.3"/>
  <cols>
    <col min="1" max="1" width="20.69921875" customWidth="1"/>
    <col min="2" max="2" width="94.59765625" customWidth="1"/>
    <col min="3" max="9" width="20.69921875" customWidth="1"/>
  </cols>
  <sheetData>
    <row r="1" spans="1:9" ht="19.8" x14ac:dyDescent="0.4">
      <c r="A1" s="2" t="s">
        <v>499</v>
      </c>
    </row>
    <row r="2" spans="1:9" x14ac:dyDescent="0.3">
      <c r="A2" t="s">
        <v>363</v>
      </c>
    </row>
    <row r="3" spans="1:9" x14ac:dyDescent="0.3">
      <c r="A3" t="s">
        <v>364</v>
      </c>
    </row>
    <row r="4" spans="1:9" x14ac:dyDescent="0.3">
      <c r="A4" t="s">
        <v>474</v>
      </c>
    </row>
    <row r="5" spans="1:9" x14ac:dyDescent="0.3">
      <c r="A5" t="s">
        <v>205</v>
      </c>
    </row>
    <row r="6" spans="1:9" x14ac:dyDescent="0.3">
      <c r="A6" s="9" t="s">
        <v>500</v>
      </c>
    </row>
    <row r="7" spans="1:9" ht="31.2" x14ac:dyDescent="0.3">
      <c r="A7" s="90" t="s">
        <v>398</v>
      </c>
      <c r="B7" s="89" t="s">
        <v>281</v>
      </c>
      <c r="C7" s="89" t="s">
        <v>475</v>
      </c>
      <c r="D7" s="89" t="s">
        <v>560</v>
      </c>
      <c r="E7" s="89" t="s">
        <v>561</v>
      </c>
      <c r="F7" s="89" t="s">
        <v>447</v>
      </c>
      <c r="G7" s="89" t="s">
        <v>562</v>
      </c>
      <c r="H7" s="89" t="s">
        <v>563</v>
      </c>
      <c r="I7" s="89" t="s">
        <v>451</v>
      </c>
    </row>
    <row r="8" spans="1:9" x14ac:dyDescent="0.3">
      <c r="A8" s="47" t="s">
        <v>409</v>
      </c>
      <c r="B8" s="47" t="s">
        <v>218</v>
      </c>
      <c r="C8" s="35">
        <v>484055</v>
      </c>
      <c r="D8" s="35">
        <v>194635</v>
      </c>
      <c r="E8" s="35">
        <v>147375</v>
      </c>
      <c r="F8" s="35">
        <v>142045</v>
      </c>
      <c r="G8" s="36">
        <v>0.4</v>
      </c>
      <c r="H8" s="36">
        <v>0.3</v>
      </c>
      <c r="I8" s="36">
        <v>0.28999999999999998</v>
      </c>
    </row>
    <row r="9" spans="1:9" x14ac:dyDescent="0.3">
      <c r="A9" s="11" t="s">
        <v>409</v>
      </c>
      <c r="B9" s="39" t="s">
        <v>282</v>
      </c>
      <c r="C9" s="15">
        <v>1325</v>
      </c>
      <c r="D9" s="15">
        <v>685</v>
      </c>
      <c r="E9" s="15">
        <v>350</v>
      </c>
      <c r="F9" s="15">
        <v>290</v>
      </c>
      <c r="G9" s="17">
        <v>0.52</v>
      </c>
      <c r="H9" s="17">
        <v>0.26</v>
      </c>
      <c r="I9" s="17">
        <v>0.22</v>
      </c>
    </row>
    <row r="10" spans="1:9" x14ac:dyDescent="0.3">
      <c r="A10" s="11" t="s">
        <v>409</v>
      </c>
      <c r="B10" s="39" t="s">
        <v>283</v>
      </c>
      <c r="C10" s="15">
        <v>16790</v>
      </c>
      <c r="D10" s="15">
        <v>10110</v>
      </c>
      <c r="E10" s="15">
        <v>3625</v>
      </c>
      <c r="F10" s="15">
        <v>3055</v>
      </c>
      <c r="G10" s="17">
        <v>0.6</v>
      </c>
      <c r="H10" s="17">
        <v>0.22</v>
      </c>
      <c r="I10" s="17">
        <v>0.18</v>
      </c>
    </row>
    <row r="11" spans="1:9" x14ac:dyDescent="0.3">
      <c r="A11" s="11" t="s">
        <v>409</v>
      </c>
      <c r="B11" s="39" t="s">
        <v>284</v>
      </c>
      <c r="C11" s="15">
        <v>1510</v>
      </c>
      <c r="D11" s="15">
        <v>620</v>
      </c>
      <c r="E11" s="15">
        <v>500</v>
      </c>
      <c r="F11" s="15">
        <v>390</v>
      </c>
      <c r="G11" s="17">
        <v>0.41</v>
      </c>
      <c r="H11" s="17">
        <v>0.33</v>
      </c>
      <c r="I11" s="17">
        <v>0.26</v>
      </c>
    </row>
    <row r="12" spans="1:9" x14ac:dyDescent="0.3">
      <c r="A12" s="11" t="s">
        <v>409</v>
      </c>
      <c r="B12" s="39" t="s">
        <v>285</v>
      </c>
      <c r="C12" s="15">
        <v>9560</v>
      </c>
      <c r="D12" s="15">
        <v>3780</v>
      </c>
      <c r="E12" s="15">
        <v>2890</v>
      </c>
      <c r="F12" s="15">
        <v>2890</v>
      </c>
      <c r="G12" s="17">
        <v>0.4</v>
      </c>
      <c r="H12" s="17">
        <v>0.3</v>
      </c>
      <c r="I12" s="17">
        <v>0.3</v>
      </c>
    </row>
    <row r="13" spans="1:9" x14ac:dyDescent="0.3">
      <c r="A13" s="11" t="s">
        <v>409</v>
      </c>
      <c r="B13" s="39" t="s">
        <v>286</v>
      </c>
      <c r="C13" s="15">
        <v>193140</v>
      </c>
      <c r="D13" s="15">
        <v>62700</v>
      </c>
      <c r="E13" s="15">
        <v>56295</v>
      </c>
      <c r="F13" s="15">
        <v>74145</v>
      </c>
      <c r="G13" s="17">
        <v>0.32</v>
      </c>
      <c r="H13" s="17">
        <v>0.28999999999999998</v>
      </c>
      <c r="I13" s="17">
        <v>0.38</v>
      </c>
    </row>
    <row r="14" spans="1:9" x14ac:dyDescent="0.3">
      <c r="A14" s="11" t="s">
        <v>409</v>
      </c>
      <c r="B14" s="39" t="s">
        <v>287</v>
      </c>
      <c r="C14" s="15">
        <v>35760</v>
      </c>
      <c r="D14" s="15">
        <v>22415</v>
      </c>
      <c r="E14" s="15">
        <v>7195</v>
      </c>
      <c r="F14" s="15">
        <v>6150</v>
      </c>
      <c r="G14" s="17">
        <v>0.63</v>
      </c>
      <c r="H14" s="17">
        <v>0.2</v>
      </c>
      <c r="I14" s="17">
        <v>0.17</v>
      </c>
    </row>
    <row r="15" spans="1:9" x14ac:dyDescent="0.3">
      <c r="A15" s="11" t="s">
        <v>409</v>
      </c>
      <c r="B15" s="39" t="s">
        <v>288</v>
      </c>
      <c r="C15" s="15">
        <v>5635</v>
      </c>
      <c r="D15" s="15">
        <v>4695</v>
      </c>
      <c r="E15" s="15">
        <v>600</v>
      </c>
      <c r="F15" s="15">
        <v>335</v>
      </c>
      <c r="G15" s="17">
        <v>0.83</v>
      </c>
      <c r="H15" s="17">
        <v>0.11</v>
      </c>
      <c r="I15" s="17">
        <v>0.06</v>
      </c>
    </row>
    <row r="16" spans="1:9" x14ac:dyDescent="0.3">
      <c r="A16" s="11" t="s">
        <v>409</v>
      </c>
      <c r="B16" s="39" t="s">
        <v>289</v>
      </c>
      <c r="C16" s="15">
        <v>4155</v>
      </c>
      <c r="D16" s="15">
        <v>1315</v>
      </c>
      <c r="E16" s="15">
        <v>1730</v>
      </c>
      <c r="F16" s="15">
        <v>1110</v>
      </c>
      <c r="G16" s="17">
        <v>0.32</v>
      </c>
      <c r="H16" s="17">
        <v>0.42</v>
      </c>
      <c r="I16" s="17">
        <v>0.27</v>
      </c>
    </row>
    <row r="17" spans="1:9" x14ac:dyDescent="0.3">
      <c r="A17" s="11" t="s">
        <v>409</v>
      </c>
      <c r="B17" s="39" t="s">
        <v>290</v>
      </c>
      <c r="C17" s="15">
        <v>26350</v>
      </c>
      <c r="D17" s="15">
        <v>12850</v>
      </c>
      <c r="E17" s="15">
        <v>8470</v>
      </c>
      <c r="F17" s="15">
        <v>5030</v>
      </c>
      <c r="G17" s="17">
        <v>0.49</v>
      </c>
      <c r="H17" s="17">
        <v>0.32</v>
      </c>
      <c r="I17" s="17">
        <v>0.19</v>
      </c>
    </row>
    <row r="18" spans="1:9" x14ac:dyDescent="0.3">
      <c r="A18" s="11" t="s">
        <v>409</v>
      </c>
      <c r="B18" s="39" t="s">
        <v>291</v>
      </c>
      <c r="C18" s="15">
        <v>22085</v>
      </c>
      <c r="D18" s="15">
        <v>9805</v>
      </c>
      <c r="E18" s="15">
        <v>8450</v>
      </c>
      <c r="F18" s="15">
        <v>3835</v>
      </c>
      <c r="G18" s="17">
        <v>0.44</v>
      </c>
      <c r="H18" s="17">
        <v>0.38</v>
      </c>
      <c r="I18" s="17">
        <v>0.17</v>
      </c>
    </row>
    <row r="19" spans="1:9" x14ac:dyDescent="0.3">
      <c r="A19" s="11" t="s">
        <v>409</v>
      </c>
      <c r="B19" s="39" t="s">
        <v>292</v>
      </c>
      <c r="C19" s="15">
        <v>8245</v>
      </c>
      <c r="D19" s="15">
        <v>2360</v>
      </c>
      <c r="E19" s="15">
        <v>2280</v>
      </c>
      <c r="F19" s="15">
        <v>3600</v>
      </c>
      <c r="G19" s="17">
        <v>0.28999999999999998</v>
      </c>
      <c r="H19" s="17">
        <v>0.28000000000000003</v>
      </c>
      <c r="I19" s="17">
        <v>0.44</v>
      </c>
    </row>
    <row r="20" spans="1:9" x14ac:dyDescent="0.3">
      <c r="A20" s="11" t="s">
        <v>409</v>
      </c>
      <c r="B20" s="39" t="s">
        <v>293</v>
      </c>
      <c r="C20" s="15">
        <v>3825</v>
      </c>
      <c r="D20" s="15">
        <v>1260</v>
      </c>
      <c r="E20" s="15">
        <v>1315</v>
      </c>
      <c r="F20" s="15">
        <v>1250</v>
      </c>
      <c r="G20" s="17">
        <v>0.33</v>
      </c>
      <c r="H20" s="17">
        <v>0.34</v>
      </c>
      <c r="I20" s="17">
        <v>0.33</v>
      </c>
    </row>
    <row r="21" spans="1:9" x14ac:dyDescent="0.3">
      <c r="A21" s="11" t="s">
        <v>409</v>
      </c>
      <c r="B21" s="39" t="s">
        <v>294</v>
      </c>
      <c r="C21" s="15">
        <v>116650</v>
      </c>
      <c r="D21" s="15">
        <v>41660</v>
      </c>
      <c r="E21" s="15">
        <v>43575</v>
      </c>
      <c r="F21" s="15">
        <v>31410</v>
      </c>
      <c r="G21" s="17">
        <v>0.36</v>
      </c>
      <c r="H21" s="17">
        <v>0.37</v>
      </c>
      <c r="I21" s="17">
        <v>0.27</v>
      </c>
    </row>
    <row r="22" spans="1:9" x14ac:dyDescent="0.3">
      <c r="A22" s="11" t="s">
        <v>409</v>
      </c>
      <c r="B22" s="39" t="s">
        <v>295</v>
      </c>
      <c r="C22" s="15">
        <v>3790</v>
      </c>
      <c r="D22" s="15">
        <v>1565</v>
      </c>
      <c r="E22" s="15">
        <v>1010</v>
      </c>
      <c r="F22" s="15">
        <v>1215</v>
      </c>
      <c r="G22" s="17">
        <v>0.41</v>
      </c>
      <c r="H22" s="17">
        <v>0.27</v>
      </c>
      <c r="I22" s="17">
        <v>0.32</v>
      </c>
    </row>
    <row r="23" spans="1:9" x14ac:dyDescent="0.3">
      <c r="A23" s="11" t="s">
        <v>409</v>
      </c>
      <c r="B23" s="39" t="s">
        <v>296</v>
      </c>
      <c r="C23" s="15">
        <v>5</v>
      </c>
      <c r="D23" s="15">
        <v>5</v>
      </c>
      <c r="E23" s="15" t="s">
        <v>265</v>
      </c>
      <c r="F23" s="15">
        <v>0</v>
      </c>
      <c r="G23" s="17" t="s">
        <v>265</v>
      </c>
      <c r="H23" s="17" t="s">
        <v>265</v>
      </c>
      <c r="I23" s="17">
        <v>0</v>
      </c>
    </row>
    <row r="24" spans="1:9" x14ac:dyDescent="0.3">
      <c r="A24" s="11" t="s">
        <v>409</v>
      </c>
      <c r="B24" s="39" t="s">
        <v>297</v>
      </c>
      <c r="C24" s="15">
        <v>6465</v>
      </c>
      <c r="D24" s="15">
        <v>4345</v>
      </c>
      <c r="E24" s="15">
        <v>1350</v>
      </c>
      <c r="F24" s="15">
        <v>770</v>
      </c>
      <c r="G24" s="17">
        <v>0.67</v>
      </c>
      <c r="H24" s="17">
        <v>0.21</v>
      </c>
      <c r="I24" s="17">
        <v>0.12</v>
      </c>
    </row>
    <row r="25" spans="1:9" x14ac:dyDescent="0.3">
      <c r="A25" s="11" t="s">
        <v>409</v>
      </c>
      <c r="B25" s="39" t="s">
        <v>298</v>
      </c>
      <c r="C25" s="15">
        <v>14210</v>
      </c>
      <c r="D25" s="15">
        <v>7335</v>
      </c>
      <c r="E25" s="15">
        <v>3705</v>
      </c>
      <c r="F25" s="15">
        <v>3170</v>
      </c>
      <c r="G25" s="17">
        <v>0.52</v>
      </c>
      <c r="H25" s="17">
        <v>0.26</v>
      </c>
      <c r="I25" s="17">
        <v>0.22</v>
      </c>
    </row>
    <row r="26" spans="1:9" x14ac:dyDescent="0.3">
      <c r="A26" s="11" t="s">
        <v>409</v>
      </c>
      <c r="B26" s="39" t="s">
        <v>299</v>
      </c>
      <c r="C26" s="15">
        <v>8255</v>
      </c>
      <c r="D26" s="15">
        <v>3660</v>
      </c>
      <c r="E26" s="15">
        <v>2445</v>
      </c>
      <c r="F26" s="15">
        <v>2150</v>
      </c>
      <c r="G26" s="17">
        <v>0.44</v>
      </c>
      <c r="H26" s="17">
        <v>0.3</v>
      </c>
      <c r="I26" s="17">
        <v>0.26</v>
      </c>
    </row>
    <row r="27" spans="1:9" x14ac:dyDescent="0.3">
      <c r="A27" s="11" t="s">
        <v>409</v>
      </c>
      <c r="B27" s="39" t="s">
        <v>300</v>
      </c>
      <c r="C27" s="15">
        <v>2375</v>
      </c>
      <c r="D27" s="15">
        <v>1610</v>
      </c>
      <c r="E27" s="15">
        <v>395</v>
      </c>
      <c r="F27" s="15">
        <v>370</v>
      </c>
      <c r="G27" s="17">
        <v>0.68</v>
      </c>
      <c r="H27" s="17">
        <v>0.17</v>
      </c>
      <c r="I27" s="17">
        <v>0.16</v>
      </c>
    </row>
    <row r="28" spans="1:9" x14ac:dyDescent="0.3">
      <c r="A28" s="11" t="s">
        <v>409</v>
      </c>
      <c r="B28" s="39" t="s">
        <v>302</v>
      </c>
      <c r="C28" s="15">
        <v>1150</v>
      </c>
      <c r="D28" s="15">
        <v>365</v>
      </c>
      <c r="E28" s="15">
        <v>365</v>
      </c>
      <c r="F28" s="15">
        <v>420</v>
      </c>
      <c r="G28" s="17">
        <v>0.32</v>
      </c>
      <c r="H28" s="17">
        <v>0.32</v>
      </c>
      <c r="I28" s="17">
        <v>0.37</v>
      </c>
    </row>
    <row r="29" spans="1:9" x14ac:dyDescent="0.3">
      <c r="A29" s="11" t="s">
        <v>409</v>
      </c>
      <c r="B29" s="39" t="s">
        <v>303</v>
      </c>
      <c r="C29" s="15">
        <v>1860</v>
      </c>
      <c r="D29" s="15">
        <v>1175</v>
      </c>
      <c r="E29" s="15">
        <v>480</v>
      </c>
      <c r="F29" s="15">
        <v>205</v>
      </c>
      <c r="G29" s="17">
        <v>0.63</v>
      </c>
      <c r="H29" s="17">
        <v>0.26</v>
      </c>
      <c r="I29" s="17">
        <v>0.11</v>
      </c>
    </row>
    <row r="30" spans="1:9" x14ac:dyDescent="0.3">
      <c r="A30" s="11" t="s">
        <v>409</v>
      </c>
      <c r="B30" s="39" t="s">
        <v>301</v>
      </c>
      <c r="C30" s="15">
        <v>915</v>
      </c>
      <c r="D30" s="15">
        <v>310</v>
      </c>
      <c r="E30" s="15">
        <v>345</v>
      </c>
      <c r="F30" s="15">
        <v>255</v>
      </c>
      <c r="G30" s="17">
        <v>0.34</v>
      </c>
      <c r="H30" s="17">
        <v>0.38</v>
      </c>
      <c r="I30" s="17">
        <v>0.28000000000000003</v>
      </c>
    </row>
    <row r="31" spans="1:9" x14ac:dyDescent="0.3">
      <c r="A31" s="34" t="s">
        <v>410</v>
      </c>
      <c r="B31" s="47" t="s">
        <v>218</v>
      </c>
      <c r="C31" s="35">
        <v>167375</v>
      </c>
      <c r="D31" s="35">
        <v>44500</v>
      </c>
      <c r="E31" s="35">
        <v>54590</v>
      </c>
      <c r="F31" s="35">
        <v>68290</v>
      </c>
      <c r="G31" s="36">
        <v>0.27</v>
      </c>
      <c r="H31" s="36">
        <v>0.33</v>
      </c>
      <c r="I31" s="36">
        <v>0.41</v>
      </c>
    </row>
    <row r="32" spans="1:9" x14ac:dyDescent="0.3">
      <c r="A32" s="11" t="s">
        <v>410</v>
      </c>
      <c r="B32" s="39" t="s">
        <v>282</v>
      </c>
      <c r="C32" s="15">
        <v>290</v>
      </c>
      <c r="D32" s="15">
        <v>95</v>
      </c>
      <c r="E32" s="15">
        <v>75</v>
      </c>
      <c r="F32" s="15">
        <v>115</v>
      </c>
      <c r="G32" s="17">
        <v>0.34</v>
      </c>
      <c r="H32" s="17">
        <v>0.26</v>
      </c>
      <c r="I32" s="17">
        <v>0.4</v>
      </c>
    </row>
    <row r="33" spans="1:9" x14ac:dyDescent="0.3">
      <c r="A33" s="11" t="s">
        <v>410</v>
      </c>
      <c r="B33" s="39" t="s">
        <v>283</v>
      </c>
      <c r="C33" s="15">
        <v>7835</v>
      </c>
      <c r="D33" s="15">
        <v>4485</v>
      </c>
      <c r="E33" s="15">
        <v>1710</v>
      </c>
      <c r="F33" s="15">
        <v>1640</v>
      </c>
      <c r="G33" s="17">
        <v>0.56999999999999995</v>
      </c>
      <c r="H33" s="17">
        <v>0.22</v>
      </c>
      <c r="I33" s="17">
        <v>0.21</v>
      </c>
    </row>
    <row r="34" spans="1:9" x14ac:dyDescent="0.3">
      <c r="A34" s="11" t="s">
        <v>410</v>
      </c>
      <c r="B34" s="39" t="s">
        <v>284</v>
      </c>
      <c r="C34" s="15">
        <v>620</v>
      </c>
      <c r="D34" s="15">
        <v>160</v>
      </c>
      <c r="E34" s="15">
        <v>235</v>
      </c>
      <c r="F34" s="15">
        <v>225</v>
      </c>
      <c r="G34" s="17">
        <v>0.26</v>
      </c>
      <c r="H34" s="17">
        <v>0.38</v>
      </c>
      <c r="I34" s="17">
        <v>0.36</v>
      </c>
    </row>
    <row r="35" spans="1:9" x14ac:dyDescent="0.3">
      <c r="A35" s="11" t="s">
        <v>410</v>
      </c>
      <c r="B35" s="39" t="s">
        <v>285</v>
      </c>
      <c r="C35" s="15">
        <v>4515</v>
      </c>
      <c r="D35" s="15">
        <v>1185</v>
      </c>
      <c r="E35" s="15">
        <v>1510</v>
      </c>
      <c r="F35" s="15">
        <v>1820</v>
      </c>
      <c r="G35" s="17">
        <v>0.26</v>
      </c>
      <c r="H35" s="17">
        <v>0.34</v>
      </c>
      <c r="I35" s="17">
        <v>0.4</v>
      </c>
    </row>
    <row r="36" spans="1:9" x14ac:dyDescent="0.3">
      <c r="A36" s="11" t="s">
        <v>410</v>
      </c>
      <c r="B36" s="39" t="s">
        <v>286</v>
      </c>
      <c r="C36" s="15">
        <v>72845</v>
      </c>
      <c r="D36" s="15">
        <v>16450</v>
      </c>
      <c r="E36" s="15">
        <v>20300</v>
      </c>
      <c r="F36" s="15">
        <v>36095</v>
      </c>
      <c r="G36" s="17">
        <v>0.23</v>
      </c>
      <c r="H36" s="17">
        <v>0.28000000000000003</v>
      </c>
      <c r="I36" s="17">
        <v>0.5</v>
      </c>
    </row>
    <row r="37" spans="1:9" x14ac:dyDescent="0.3">
      <c r="A37" s="11" t="s">
        <v>410</v>
      </c>
      <c r="B37" s="39" t="s">
        <v>287</v>
      </c>
      <c r="C37" s="15">
        <v>9640</v>
      </c>
      <c r="D37" s="15">
        <v>4290</v>
      </c>
      <c r="E37" s="15">
        <v>2440</v>
      </c>
      <c r="F37" s="15">
        <v>2910</v>
      </c>
      <c r="G37" s="17">
        <v>0.44</v>
      </c>
      <c r="H37" s="17">
        <v>0.25</v>
      </c>
      <c r="I37" s="17">
        <v>0.3</v>
      </c>
    </row>
    <row r="38" spans="1:9" x14ac:dyDescent="0.3">
      <c r="A38" s="11" t="s">
        <v>410</v>
      </c>
      <c r="B38" s="39" t="s">
        <v>288</v>
      </c>
      <c r="C38" s="15">
        <v>1165</v>
      </c>
      <c r="D38" s="15">
        <v>705</v>
      </c>
      <c r="E38" s="15">
        <v>260</v>
      </c>
      <c r="F38" s="15">
        <v>205</v>
      </c>
      <c r="G38" s="17">
        <v>0.6</v>
      </c>
      <c r="H38" s="17">
        <v>0.22</v>
      </c>
      <c r="I38" s="17">
        <v>0.17</v>
      </c>
    </row>
    <row r="39" spans="1:9" x14ac:dyDescent="0.3">
      <c r="A39" s="11" t="s">
        <v>410</v>
      </c>
      <c r="B39" s="39" t="s">
        <v>289</v>
      </c>
      <c r="C39" s="15">
        <v>1540</v>
      </c>
      <c r="D39" s="15">
        <v>620</v>
      </c>
      <c r="E39" s="15">
        <v>410</v>
      </c>
      <c r="F39" s="15">
        <v>510</v>
      </c>
      <c r="G39" s="17">
        <v>0.4</v>
      </c>
      <c r="H39" s="17">
        <v>0.27</v>
      </c>
      <c r="I39" s="17">
        <v>0.33</v>
      </c>
    </row>
    <row r="40" spans="1:9" x14ac:dyDescent="0.3">
      <c r="A40" s="11" t="s">
        <v>410</v>
      </c>
      <c r="B40" s="39" t="s">
        <v>290</v>
      </c>
      <c r="C40" s="15">
        <v>9205</v>
      </c>
      <c r="D40" s="15">
        <v>3160</v>
      </c>
      <c r="E40" s="15">
        <v>3620</v>
      </c>
      <c r="F40" s="15">
        <v>2425</v>
      </c>
      <c r="G40" s="17">
        <v>0.34</v>
      </c>
      <c r="H40" s="17">
        <v>0.39</v>
      </c>
      <c r="I40" s="17">
        <v>0.26</v>
      </c>
    </row>
    <row r="41" spans="1:9" x14ac:dyDescent="0.3">
      <c r="A41" s="11" t="s">
        <v>410</v>
      </c>
      <c r="B41" s="39" t="s">
        <v>291</v>
      </c>
      <c r="C41" s="15">
        <v>7875</v>
      </c>
      <c r="D41" s="15">
        <v>2135</v>
      </c>
      <c r="E41" s="15">
        <v>3735</v>
      </c>
      <c r="F41" s="15">
        <v>2005</v>
      </c>
      <c r="G41" s="17">
        <v>0.27</v>
      </c>
      <c r="H41" s="17">
        <v>0.47</v>
      </c>
      <c r="I41" s="17">
        <v>0.25</v>
      </c>
    </row>
    <row r="42" spans="1:9" x14ac:dyDescent="0.3">
      <c r="A42" s="11" t="s">
        <v>410</v>
      </c>
      <c r="B42" s="39" t="s">
        <v>292</v>
      </c>
      <c r="C42" s="15">
        <v>3960</v>
      </c>
      <c r="D42" s="15">
        <v>700</v>
      </c>
      <c r="E42" s="15">
        <v>1080</v>
      </c>
      <c r="F42" s="15">
        <v>2180</v>
      </c>
      <c r="G42" s="17">
        <v>0.18</v>
      </c>
      <c r="H42" s="17">
        <v>0.27</v>
      </c>
      <c r="I42" s="17">
        <v>0.55000000000000004</v>
      </c>
    </row>
    <row r="43" spans="1:9" x14ac:dyDescent="0.3">
      <c r="A43" s="11" t="s">
        <v>410</v>
      </c>
      <c r="B43" s="39" t="s">
        <v>293</v>
      </c>
      <c r="C43" s="15">
        <v>1230</v>
      </c>
      <c r="D43" s="15">
        <v>225</v>
      </c>
      <c r="E43" s="15">
        <v>415</v>
      </c>
      <c r="F43" s="15">
        <v>590</v>
      </c>
      <c r="G43" s="17">
        <v>0.18</v>
      </c>
      <c r="H43" s="17">
        <v>0.34</v>
      </c>
      <c r="I43" s="17">
        <v>0.48</v>
      </c>
    </row>
    <row r="44" spans="1:9" x14ac:dyDescent="0.3">
      <c r="A44" s="11" t="s">
        <v>410</v>
      </c>
      <c r="B44" s="39" t="s">
        <v>294</v>
      </c>
      <c r="C44" s="15">
        <v>33390</v>
      </c>
      <c r="D44" s="15">
        <v>6445</v>
      </c>
      <c r="E44" s="15">
        <v>14185</v>
      </c>
      <c r="F44" s="15">
        <v>12765</v>
      </c>
      <c r="G44" s="17">
        <v>0.19</v>
      </c>
      <c r="H44" s="17">
        <v>0.42</v>
      </c>
      <c r="I44" s="17">
        <v>0.38</v>
      </c>
    </row>
    <row r="45" spans="1:9" x14ac:dyDescent="0.3">
      <c r="A45" s="11" t="s">
        <v>410</v>
      </c>
      <c r="B45" s="39" t="s">
        <v>295</v>
      </c>
      <c r="C45" s="15">
        <v>1900</v>
      </c>
      <c r="D45" s="15">
        <v>590</v>
      </c>
      <c r="E45" s="15">
        <v>490</v>
      </c>
      <c r="F45" s="15">
        <v>825</v>
      </c>
      <c r="G45" s="17">
        <v>0.31</v>
      </c>
      <c r="H45" s="17">
        <v>0.26</v>
      </c>
      <c r="I45" s="17">
        <v>0.43</v>
      </c>
    </row>
    <row r="46" spans="1:9" x14ac:dyDescent="0.3">
      <c r="A46" s="11" t="s">
        <v>410</v>
      </c>
      <c r="B46" s="39" t="s">
        <v>296</v>
      </c>
      <c r="C46" s="15" t="s">
        <v>265</v>
      </c>
      <c r="D46" s="15" t="s">
        <v>265</v>
      </c>
      <c r="E46" s="15" t="s">
        <v>265</v>
      </c>
      <c r="F46" s="15">
        <v>0</v>
      </c>
      <c r="G46" s="17" t="s">
        <v>265</v>
      </c>
      <c r="H46" s="17" t="s">
        <v>265</v>
      </c>
      <c r="I46" s="17">
        <v>0</v>
      </c>
    </row>
    <row r="47" spans="1:9" x14ac:dyDescent="0.3">
      <c r="A47" s="11" t="s">
        <v>410</v>
      </c>
      <c r="B47" s="39" t="s">
        <v>297</v>
      </c>
      <c r="C47" s="15">
        <v>1320</v>
      </c>
      <c r="D47" s="15">
        <v>590</v>
      </c>
      <c r="E47" s="15">
        <v>405</v>
      </c>
      <c r="F47" s="15">
        <v>325</v>
      </c>
      <c r="G47" s="17">
        <v>0.45</v>
      </c>
      <c r="H47" s="17">
        <v>0.31</v>
      </c>
      <c r="I47" s="17">
        <v>0.25</v>
      </c>
    </row>
    <row r="48" spans="1:9" x14ac:dyDescent="0.3">
      <c r="A48" s="11" t="s">
        <v>410</v>
      </c>
      <c r="B48" s="39" t="s">
        <v>298</v>
      </c>
      <c r="C48" s="15">
        <v>6015</v>
      </c>
      <c r="D48" s="15">
        <v>1405</v>
      </c>
      <c r="E48" s="15">
        <v>2345</v>
      </c>
      <c r="F48" s="15">
        <v>2270</v>
      </c>
      <c r="G48" s="17">
        <v>0.23</v>
      </c>
      <c r="H48" s="17">
        <v>0.39</v>
      </c>
      <c r="I48" s="17">
        <v>0.38</v>
      </c>
    </row>
    <row r="49" spans="1:9" x14ac:dyDescent="0.3">
      <c r="A49" s="11" t="s">
        <v>410</v>
      </c>
      <c r="B49" s="39" t="s">
        <v>299</v>
      </c>
      <c r="C49" s="15">
        <v>3095</v>
      </c>
      <c r="D49" s="15">
        <v>890</v>
      </c>
      <c r="E49" s="15">
        <v>1090</v>
      </c>
      <c r="F49" s="15">
        <v>1115</v>
      </c>
      <c r="G49" s="17">
        <v>0.28999999999999998</v>
      </c>
      <c r="H49" s="17">
        <v>0.35</v>
      </c>
      <c r="I49" s="17">
        <v>0.36</v>
      </c>
    </row>
    <row r="50" spans="1:9" x14ac:dyDescent="0.3">
      <c r="A50" s="11" t="s">
        <v>410</v>
      </c>
      <c r="B50" s="39" t="s">
        <v>300</v>
      </c>
      <c r="C50" s="15">
        <v>435</v>
      </c>
      <c r="D50" s="15">
        <v>250</v>
      </c>
      <c r="E50" s="15">
        <v>85</v>
      </c>
      <c r="F50" s="15">
        <v>100</v>
      </c>
      <c r="G50" s="17">
        <v>0.56999999999999995</v>
      </c>
      <c r="H50" s="17">
        <v>0.2</v>
      </c>
      <c r="I50" s="17">
        <v>0.23</v>
      </c>
    </row>
    <row r="51" spans="1:9" x14ac:dyDescent="0.3">
      <c r="A51" s="11" t="s">
        <v>410</v>
      </c>
      <c r="B51" s="39" t="s">
        <v>302</v>
      </c>
      <c r="C51" s="15">
        <v>10</v>
      </c>
      <c r="D51" s="15">
        <v>5</v>
      </c>
      <c r="E51" s="15" t="s">
        <v>265</v>
      </c>
      <c r="F51" s="15">
        <v>0</v>
      </c>
      <c r="G51" s="17" t="s">
        <v>265</v>
      </c>
      <c r="H51" s="17" t="s">
        <v>265</v>
      </c>
      <c r="I51" s="17">
        <v>0</v>
      </c>
    </row>
    <row r="52" spans="1:9" x14ac:dyDescent="0.3">
      <c r="A52" s="11" t="s">
        <v>410</v>
      </c>
      <c r="B52" s="39" t="s">
        <v>303</v>
      </c>
      <c r="C52" s="15">
        <v>105</v>
      </c>
      <c r="D52" s="15">
        <v>45</v>
      </c>
      <c r="E52" s="15">
        <v>35</v>
      </c>
      <c r="F52" s="15">
        <v>25</v>
      </c>
      <c r="G52" s="17">
        <v>0.43</v>
      </c>
      <c r="H52" s="17">
        <v>0.35</v>
      </c>
      <c r="I52" s="17">
        <v>0.22</v>
      </c>
    </row>
    <row r="53" spans="1:9" x14ac:dyDescent="0.3">
      <c r="A53" s="11" t="s">
        <v>410</v>
      </c>
      <c r="B53" s="39" t="s">
        <v>301</v>
      </c>
      <c r="C53" s="15">
        <v>380</v>
      </c>
      <c r="D53" s="15">
        <v>80</v>
      </c>
      <c r="E53" s="15">
        <v>155</v>
      </c>
      <c r="F53" s="15">
        <v>145</v>
      </c>
      <c r="G53" s="17">
        <v>0.21</v>
      </c>
      <c r="H53" s="17">
        <v>0.41</v>
      </c>
      <c r="I53" s="17">
        <v>0.38</v>
      </c>
    </row>
    <row r="54" spans="1:9" x14ac:dyDescent="0.3">
      <c r="A54" s="34" t="s">
        <v>411</v>
      </c>
      <c r="B54" s="47" t="s">
        <v>218</v>
      </c>
      <c r="C54" s="35">
        <v>316680</v>
      </c>
      <c r="D54" s="35">
        <v>150135</v>
      </c>
      <c r="E54" s="35">
        <v>92785</v>
      </c>
      <c r="F54" s="35">
        <v>73760</v>
      </c>
      <c r="G54" s="36">
        <v>0.47</v>
      </c>
      <c r="H54" s="36">
        <v>0.28999999999999998</v>
      </c>
      <c r="I54" s="36">
        <v>0.23</v>
      </c>
    </row>
    <row r="55" spans="1:9" x14ac:dyDescent="0.3">
      <c r="A55" s="11" t="s">
        <v>411</v>
      </c>
      <c r="B55" s="39" t="s">
        <v>282</v>
      </c>
      <c r="C55" s="15">
        <v>1035</v>
      </c>
      <c r="D55" s="15">
        <v>590</v>
      </c>
      <c r="E55" s="15">
        <v>275</v>
      </c>
      <c r="F55" s="15">
        <v>175</v>
      </c>
      <c r="G55" s="17">
        <v>0.56999999999999995</v>
      </c>
      <c r="H55" s="17">
        <v>0.26</v>
      </c>
      <c r="I55" s="17">
        <v>0.17</v>
      </c>
    </row>
    <row r="56" spans="1:9" x14ac:dyDescent="0.3">
      <c r="A56" s="11" t="s">
        <v>411</v>
      </c>
      <c r="B56" s="39" t="s">
        <v>283</v>
      </c>
      <c r="C56" s="15">
        <v>8955</v>
      </c>
      <c r="D56" s="15">
        <v>5625</v>
      </c>
      <c r="E56" s="15">
        <v>1915</v>
      </c>
      <c r="F56" s="15">
        <v>1415</v>
      </c>
      <c r="G56" s="17">
        <v>0.63</v>
      </c>
      <c r="H56" s="17">
        <v>0.21</v>
      </c>
      <c r="I56" s="17">
        <v>0.16</v>
      </c>
    </row>
    <row r="57" spans="1:9" x14ac:dyDescent="0.3">
      <c r="A57" s="11" t="s">
        <v>411</v>
      </c>
      <c r="B57" s="39" t="s">
        <v>284</v>
      </c>
      <c r="C57" s="15">
        <v>890</v>
      </c>
      <c r="D57" s="15">
        <v>460</v>
      </c>
      <c r="E57" s="15">
        <v>260</v>
      </c>
      <c r="F57" s="15">
        <v>165</v>
      </c>
      <c r="G57" s="17">
        <v>0.52</v>
      </c>
      <c r="H57" s="17">
        <v>0.3</v>
      </c>
      <c r="I57" s="17">
        <v>0.19</v>
      </c>
    </row>
    <row r="58" spans="1:9" x14ac:dyDescent="0.3">
      <c r="A58" s="11" t="s">
        <v>411</v>
      </c>
      <c r="B58" s="39" t="s">
        <v>285</v>
      </c>
      <c r="C58" s="15">
        <v>5045</v>
      </c>
      <c r="D58" s="15">
        <v>2595</v>
      </c>
      <c r="E58" s="15">
        <v>1380</v>
      </c>
      <c r="F58" s="15">
        <v>1075</v>
      </c>
      <c r="G58" s="17">
        <v>0.51</v>
      </c>
      <c r="H58" s="17">
        <v>0.27</v>
      </c>
      <c r="I58" s="17">
        <v>0.21</v>
      </c>
    </row>
    <row r="59" spans="1:9" x14ac:dyDescent="0.3">
      <c r="A59" s="11" t="s">
        <v>411</v>
      </c>
      <c r="B59" s="39" t="s">
        <v>286</v>
      </c>
      <c r="C59" s="15">
        <v>120300</v>
      </c>
      <c r="D59" s="15">
        <v>46250</v>
      </c>
      <c r="E59" s="15">
        <v>36000</v>
      </c>
      <c r="F59" s="15">
        <v>38050</v>
      </c>
      <c r="G59" s="17">
        <v>0.38</v>
      </c>
      <c r="H59" s="17">
        <v>0.3</v>
      </c>
      <c r="I59" s="17">
        <v>0.32</v>
      </c>
    </row>
    <row r="60" spans="1:9" x14ac:dyDescent="0.3">
      <c r="A60" s="11" t="s">
        <v>411</v>
      </c>
      <c r="B60" s="39" t="s">
        <v>287</v>
      </c>
      <c r="C60" s="15">
        <v>26115</v>
      </c>
      <c r="D60" s="15">
        <v>18125</v>
      </c>
      <c r="E60" s="15">
        <v>4755</v>
      </c>
      <c r="F60" s="15">
        <v>3240</v>
      </c>
      <c r="G60" s="17">
        <v>0.69</v>
      </c>
      <c r="H60" s="17">
        <v>0.18</v>
      </c>
      <c r="I60" s="17">
        <v>0.12</v>
      </c>
    </row>
    <row r="61" spans="1:9" x14ac:dyDescent="0.3">
      <c r="A61" s="11" t="s">
        <v>411</v>
      </c>
      <c r="B61" s="39" t="s">
        <v>288</v>
      </c>
      <c r="C61" s="15">
        <v>4470</v>
      </c>
      <c r="D61" s="15">
        <v>3995</v>
      </c>
      <c r="E61" s="15">
        <v>345</v>
      </c>
      <c r="F61" s="15">
        <v>135</v>
      </c>
      <c r="G61" s="17">
        <v>0.89</v>
      </c>
      <c r="H61" s="17">
        <v>0.08</v>
      </c>
      <c r="I61" s="17">
        <v>0.03</v>
      </c>
    </row>
    <row r="62" spans="1:9" x14ac:dyDescent="0.3">
      <c r="A62" s="11" t="s">
        <v>411</v>
      </c>
      <c r="B62" s="39" t="s">
        <v>289</v>
      </c>
      <c r="C62" s="15">
        <v>2610</v>
      </c>
      <c r="D62" s="15">
        <v>695</v>
      </c>
      <c r="E62" s="15">
        <v>1315</v>
      </c>
      <c r="F62" s="15">
        <v>600</v>
      </c>
      <c r="G62" s="17">
        <v>0.27</v>
      </c>
      <c r="H62" s="17">
        <v>0.5</v>
      </c>
      <c r="I62" s="17">
        <v>0.23</v>
      </c>
    </row>
    <row r="63" spans="1:9" x14ac:dyDescent="0.3">
      <c r="A63" s="11" t="s">
        <v>411</v>
      </c>
      <c r="B63" s="39" t="s">
        <v>290</v>
      </c>
      <c r="C63" s="15">
        <v>17145</v>
      </c>
      <c r="D63" s="15">
        <v>9690</v>
      </c>
      <c r="E63" s="15">
        <v>4850</v>
      </c>
      <c r="F63" s="15">
        <v>2605</v>
      </c>
      <c r="G63" s="17">
        <v>0.56999999999999995</v>
      </c>
      <c r="H63" s="17">
        <v>0.28000000000000003</v>
      </c>
      <c r="I63" s="17">
        <v>0.15</v>
      </c>
    </row>
    <row r="64" spans="1:9" x14ac:dyDescent="0.3">
      <c r="A64" s="11" t="s">
        <v>411</v>
      </c>
      <c r="B64" s="39" t="s">
        <v>291</v>
      </c>
      <c r="C64" s="15">
        <v>14210</v>
      </c>
      <c r="D64" s="15">
        <v>7670</v>
      </c>
      <c r="E64" s="15">
        <v>4715</v>
      </c>
      <c r="F64" s="15">
        <v>1825</v>
      </c>
      <c r="G64" s="17">
        <v>0.54</v>
      </c>
      <c r="H64" s="17">
        <v>0.33</v>
      </c>
      <c r="I64" s="17">
        <v>0.13</v>
      </c>
    </row>
    <row r="65" spans="1:9" x14ac:dyDescent="0.3">
      <c r="A65" s="11" t="s">
        <v>411</v>
      </c>
      <c r="B65" s="39" t="s">
        <v>292</v>
      </c>
      <c r="C65" s="15">
        <v>4285</v>
      </c>
      <c r="D65" s="15">
        <v>1665</v>
      </c>
      <c r="E65" s="15">
        <v>1200</v>
      </c>
      <c r="F65" s="15">
        <v>1425</v>
      </c>
      <c r="G65" s="17">
        <v>0.39</v>
      </c>
      <c r="H65" s="17">
        <v>0.28000000000000003</v>
      </c>
      <c r="I65" s="17">
        <v>0.33</v>
      </c>
    </row>
    <row r="66" spans="1:9" x14ac:dyDescent="0.3">
      <c r="A66" s="11" t="s">
        <v>411</v>
      </c>
      <c r="B66" s="39" t="s">
        <v>293</v>
      </c>
      <c r="C66" s="15">
        <v>2595</v>
      </c>
      <c r="D66" s="15">
        <v>1035</v>
      </c>
      <c r="E66" s="15">
        <v>900</v>
      </c>
      <c r="F66" s="15">
        <v>660</v>
      </c>
      <c r="G66" s="17">
        <v>0.4</v>
      </c>
      <c r="H66" s="17">
        <v>0.35</v>
      </c>
      <c r="I66" s="17">
        <v>0.25</v>
      </c>
    </row>
    <row r="67" spans="1:9" x14ac:dyDescent="0.3">
      <c r="A67" s="11" t="s">
        <v>411</v>
      </c>
      <c r="B67" s="39" t="s">
        <v>294</v>
      </c>
      <c r="C67" s="15">
        <v>83260</v>
      </c>
      <c r="D67" s="15">
        <v>35220</v>
      </c>
      <c r="E67" s="15">
        <v>29395</v>
      </c>
      <c r="F67" s="15">
        <v>18645</v>
      </c>
      <c r="G67" s="17">
        <v>0.42</v>
      </c>
      <c r="H67" s="17">
        <v>0.35</v>
      </c>
      <c r="I67" s="17">
        <v>0.22</v>
      </c>
    </row>
    <row r="68" spans="1:9" x14ac:dyDescent="0.3">
      <c r="A68" s="11" t="s">
        <v>411</v>
      </c>
      <c r="B68" s="39" t="s">
        <v>295</v>
      </c>
      <c r="C68" s="15">
        <v>1890</v>
      </c>
      <c r="D68" s="15">
        <v>980</v>
      </c>
      <c r="E68" s="15">
        <v>520</v>
      </c>
      <c r="F68" s="15">
        <v>390</v>
      </c>
      <c r="G68" s="17">
        <v>0.52</v>
      </c>
      <c r="H68" s="17">
        <v>0.28000000000000003</v>
      </c>
      <c r="I68" s="17">
        <v>0.21</v>
      </c>
    </row>
    <row r="69" spans="1:9" x14ac:dyDescent="0.3">
      <c r="A69" s="11" t="s">
        <v>411</v>
      </c>
      <c r="B69" s="39" t="s">
        <v>296</v>
      </c>
      <c r="C69" s="15">
        <v>5</v>
      </c>
      <c r="D69" s="15">
        <v>5</v>
      </c>
      <c r="E69" s="15" t="s">
        <v>265</v>
      </c>
      <c r="F69" s="15">
        <v>0</v>
      </c>
      <c r="G69" s="17" t="s">
        <v>265</v>
      </c>
      <c r="H69" s="17" t="s">
        <v>265</v>
      </c>
      <c r="I69" s="17">
        <v>0</v>
      </c>
    </row>
    <row r="70" spans="1:9" x14ac:dyDescent="0.3">
      <c r="A70" s="11" t="s">
        <v>411</v>
      </c>
      <c r="B70" s="39" t="s">
        <v>297</v>
      </c>
      <c r="C70" s="15">
        <v>5145</v>
      </c>
      <c r="D70" s="15">
        <v>3755</v>
      </c>
      <c r="E70" s="15">
        <v>945</v>
      </c>
      <c r="F70" s="15">
        <v>450</v>
      </c>
      <c r="G70" s="17">
        <v>0.73</v>
      </c>
      <c r="H70" s="17">
        <v>0.18</v>
      </c>
      <c r="I70" s="17">
        <v>0.09</v>
      </c>
    </row>
    <row r="71" spans="1:9" x14ac:dyDescent="0.3">
      <c r="A71" s="11" t="s">
        <v>411</v>
      </c>
      <c r="B71" s="39" t="s">
        <v>298</v>
      </c>
      <c r="C71" s="15">
        <v>8195</v>
      </c>
      <c r="D71" s="15">
        <v>5935</v>
      </c>
      <c r="E71" s="15">
        <v>1360</v>
      </c>
      <c r="F71" s="15">
        <v>900</v>
      </c>
      <c r="G71" s="17">
        <v>0.72</v>
      </c>
      <c r="H71" s="17">
        <v>0.17</v>
      </c>
      <c r="I71" s="17">
        <v>0.11</v>
      </c>
    </row>
    <row r="72" spans="1:9" x14ac:dyDescent="0.3">
      <c r="A72" s="11" t="s">
        <v>411</v>
      </c>
      <c r="B72" s="39" t="s">
        <v>299</v>
      </c>
      <c r="C72" s="15">
        <v>5160</v>
      </c>
      <c r="D72" s="15">
        <v>2770</v>
      </c>
      <c r="E72" s="15">
        <v>1350</v>
      </c>
      <c r="F72" s="15">
        <v>1035</v>
      </c>
      <c r="G72" s="17">
        <v>0.54</v>
      </c>
      <c r="H72" s="17">
        <v>0.26</v>
      </c>
      <c r="I72" s="17">
        <v>0.2</v>
      </c>
    </row>
    <row r="73" spans="1:9" x14ac:dyDescent="0.3">
      <c r="A73" s="11" t="s">
        <v>411</v>
      </c>
      <c r="B73" s="39" t="s">
        <v>300</v>
      </c>
      <c r="C73" s="15">
        <v>1935</v>
      </c>
      <c r="D73" s="15">
        <v>1360</v>
      </c>
      <c r="E73" s="15">
        <v>305</v>
      </c>
      <c r="F73" s="15">
        <v>270</v>
      </c>
      <c r="G73" s="17">
        <v>0.7</v>
      </c>
      <c r="H73" s="17">
        <v>0.16</v>
      </c>
      <c r="I73" s="17">
        <v>0.14000000000000001</v>
      </c>
    </row>
    <row r="74" spans="1:9" x14ac:dyDescent="0.3">
      <c r="A74" s="11" t="s">
        <v>411</v>
      </c>
      <c r="B74" s="39" t="s">
        <v>302</v>
      </c>
      <c r="C74" s="15">
        <v>1145</v>
      </c>
      <c r="D74" s="15">
        <v>360</v>
      </c>
      <c r="E74" s="15">
        <v>365</v>
      </c>
      <c r="F74" s="15">
        <v>420</v>
      </c>
      <c r="G74" s="17">
        <v>0.31</v>
      </c>
      <c r="H74" s="17">
        <v>0.32</v>
      </c>
      <c r="I74" s="17">
        <v>0.37</v>
      </c>
    </row>
    <row r="75" spans="1:9" x14ac:dyDescent="0.3">
      <c r="A75" s="11" t="s">
        <v>411</v>
      </c>
      <c r="B75" s="39" t="s">
        <v>303</v>
      </c>
      <c r="C75" s="15">
        <v>1755</v>
      </c>
      <c r="D75" s="15">
        <v>1130</v>
      </c>
      <c r="E75" s="15">
        <v>445</v>
      </c>
      <c r="F75" s="15">
        <v>180</v>
      </c>
      <c r="G75" s="17">
        <v>0.64</v>
      </c>
      <c r="H75" s="17">
        <v>0.25</v>
      </c>
      <c r="I75" s="17">
        <v>0.1</v>
      </c>
    </row>
    <row r="76" spans="1:9" x14ac:dyDescent="0.3">
      <c r="A76" s="11" t="s">
        <v>411</v>
      </c>
      <c r="B76" s="39" t="s">
        <v>301</v>
      </c>
      <c r="C76" s="15">
        <v>530</v>
      </c>
      <c r="D76" s="15">
        <v>230</v>
      </c>
      <c r="E76" s="15">
        <v>190</v>
      </c>
      <c r="F76" s="15">
        <v>110</v>
      </c>
      <c r="G76" s="17">
        <v>0.44</v>
      </c>
      <c r="H76" s="17">
        <v>0.36</v>
      </c>
      <c r="I76" s="17">
        <v>0.2</v>
      </c>
    </row>
    <row r="78" spans="1:9" x14ac:dyDescent="0.3">
      <c r="A78" s="9" t="s">
        <v>501</v>
      </c>
    </row>
    <row r="79" spans="1:9" ht="31.2" x14ac:dyDescent="0.3">
      <c r="A79" s="90" t="s">
        <v>398</v>
      </c>
      <c r="B79" s="90" t="s">
        <v>281</v>
      </c>
      <c r="C79" s="90" t="s">
        <v>475</v>
      </c>
      <c r="D79" s="90" t="s">
        <v>560</v>
      </c>
      <c r="E79" s="90" t="s">
        <v>561</v>
      </c>
      <c r="F79" s="90" t="s">
        <v>447</v>
      </c>
      <c r="G79" s="90" t="s">
        <v>562</v>
      </c>
      <c r="H79" s="89" t="s">
        <v>563</v>
      </c>
      <c r="I79" s="90" t="s">
        <v>451</v>
      </c>
    </row>
    <row r="80" spans="1:9" x14ac:dyDescent="0.3">
      <c r="A80" s="34" t="s">
        <v>409</v>
      </c>
      <c r="B80" s="47" t="s">
        <v>478</v>
      </c>
      <c r="C80" s="35">
        <v>193140</v>
      </c>
      <c r="D80" s="35">
        <v>62700</v>
      </c>
      <c r="E80" s="35">
        <v>56295</v>
      </c>
      <c r="F80" s="35">
        <v>74145</v>
      </c>
      <c r="G80" s="36">
        <v>0.32</v>
      </c>
      <c r="H80" s="36">
        <v>0.28999999999999998</v>
      </c>
      <c r="I80" s="75">
        <v>0.38</v>
      </c>
    </row>
    <row r="81" spans="1:9" x14ac:dyDescent="0.3">
      <c r="A81" s="11" t="s">
        <v>409</v>
      </c>
      <c r="B81" s="39" t="s">
        <v>479</v>
      </c>
      <c r="C81" s="15">
        <v>27580</v>
      </c>
      <c r="D81" s="15">
        <v>6760</v>
      </c>
      <c r="E81" s="15">
        <v>7085</v>
      </c>
      <c r="F81" s="15">
        <v>13735</v>
      </c>
      <c r="G81" s="17">
        <v>0.25</v>
      </c>
      <c r="H81" s="17">
        <v>0.26</v>
      </c>
      <c r="I81" s="27">
        <v>0.5</v>
      </c>
    </row>
    <row r="82" spans="1:9" x14ac:dyDescent="0.3">
      <c r="A82" s="11" t="s">
        <v>409</v>
      </c>
      <c r="B82" s="39" t="s">
        <v>480</v>
      </c>
      <c r="C82" s="15">
        <v>84995</v>
      </c>
      <c r="D82" s="15">
        <v>22175</v>
      </c>
      <c r="E82" s="15">
        <v>25065</v>
      </c>
      <c r="F82" s="15">
        <v>37755</v>
      </c>
      <c r="G82" s="17">
        <v>0.26</v>
      </c>
      <c r="H82" s="17">
        <v>0.28999999999999998</v>
      </c>
      <c r="I82" s="27">
        <v>0.44</v>
      </c>
    </row>
    <row r="83" spans="1:9" x14ac:dyDescent="0.3">
      <c r="A83" s="11" t="s">
        <v>409</v>
      </c>
      <c r="B83" s="39" t="s">
        <v>481</v>
      </c>
      <c r="C83" s="15">
        <v>27930</v>
      </c>
      <c r="D83" s="15">
        <v>10930</v>
      </c>
      <c r="E83" s="15">
        <v>10525</v>
      </c>
      <c r="F83" s="15">
        <v>6480</v>
      </c>
      <c r="G83" s="17">
        <v>0.39</v>
      </c>
      <c r="H83" s="17">
        <v>0.38</v>
      </c>
      <c r="I83" s="27">
        <v>0.23</v>
      </c>
    </row>
    <row r="84" spans="1:9" x14ac:dyDescent="0.3">
      <c r="A84" s="11" t="s">
        <v>409</v>
      </c>
      <c r="B84" s="39" t="s">
        <v>482</v>
      </c>
      <c r="C84" s="15">
        <v>52630</v>
      </c>
      <c r="D84" s="15">
        <v>22835</v>
      </c>
      <c r="E84" s="15">
        <v>13620</v>
      </c>
      <c r="F84" s="15">
        <v>16175</v>
      </c>
      <c r="G84" s="17">
        <v>0.43</v>
      </c>
      <c r="H84" s="17">
        <v>0.26</v>
      </c>
      <c r="I84" s="27">
        <v>0.31</v>
      </c>
    </row>
    <row r="85" spans="1:9" x14ac:dyDescent="0.3">
      <c r="A85" s="34" t="s">
        <v>409</v>
      </c>
      <c r="B85" s="47" t="s">
        <v>483</v>
      </c>
      <c r="C85" s="35">
        <v>22085</v>
      </c>
      <c r="D85" s="35">
        <v>9805</v>
      </c>
      <c r="E85" s="35">
        <v>8450</v>
      </c>
      <c r="F85" s="35">
        <v>3835</v>
      </c>
      <c r="G85" s="36">
        <v>0.44</v>
      </c>
      <c r="H85" s="36">
        <v>0.38</v>
      </c>
      <c r="I85" s="75">
        <v>0.17</v>
      </c>
    </row>
    <row r="86" spans="1:9" x14ac:dyDescent="0.3">
      <c r="A86" s="11" t="s">
        <v>409</v>
      </c>
      <c r="B86" s="39" t="s">
        <v>484</v>
      </c>
      <c r="C86" s="15">
        <v>21020</v>
      </c>
      <c r="D86" s="15">
        <v>9265</v>
      </c>
      <c r="E86" s="15">
        <v>8085</v>
      </c>
      <c r="F86" s="15">
        <v>3670</v>
      </c>
      <c r="G86" s="17">
        <v>0.44</v>
      </c>
      <c r="H86" s="17">
        <v>0.38</v>
      </c>
      <c r="I86" s="27">
        <v>0.17</v>
      </c>
    </row>
    <row r="87" spans="1:9" x14ac:dyDescent="0.3">
      <c r="A87" s="11" t="s">
        <v>409</v>
      </c>
      <c r="B87" s="39" t="s">
        <v>485</v>
      </c>
      <c r="C87" s="15">
        <v>1065</v>
      </c>
      <c r="D87" s="15">
        <v>535</v>
      </c>
      <c r="E87" s="15">
        <v>365</v>
      </c>
      <c r="F87" s="15">
        <v>160</v>
      </c>
      <c r="G87" s="17">
        <v>0.5</v>
      </c>
      <c r="H87" s="17">
        <v>0.34</v>
      </c>
      <c r="I87" s="27">
        <v>0.15</v>
      </c>
    </row>
    <row r="88" spans="1:9" x14ac:dyDescent="0.3">
      <c r="A88" s="34" t="s">
        <v>409</v>
      </c>
      <c r="B88" s="47" t="s">
        <v>486</v>
      </c>
      <c r="C88" s="35">
        <v>116650</v>
      </c>
      <c r="D88" s="35">
        <v>41660</v>
      </c>
      <c r="E88" s="35">
        <v>43575</v>
      </c>
      <c r="F88" s="35">
        <v>31410</v>
      </c>
      <c r="G88" s="36">
        <v>0.36</v>
      </c>
      <c r="H88" s="36">
        <v>0.37</v>
      </c>
      <c r="I88" s="75">
        <v>0.27</v>
      </c>
    </row>
    <row r="89" spans="1:9" x14ac:dyDescent="0.3">
      <c r="A89" s="11" t="s">
        <v>409</v>
      </c>
      <c r="B89" s="39" t="s">
        <v>487</v>
      </c>
      <c r="C89" s="15">
        <v>62230</v>
      </c>
      <c r="D89" s="15">
        <v>21510</v>
      </c>
      <c r="E89" s="15">
        <v>24100</v>
      </c>
      <c r="F89" s="15">
        <v>16625</v>
      </c>
      <c r="G89" s="17">
        <v>0.35</v>
      </c>
      <c r="H89" s="17">
        <v>0.39</v>
      </c>
      <c r="I89" s="27">
        <v>0.27</v>
      </c>
    </row>
    <row r="90" spans="1:9" x14ac:dyDescent="0.3">
      <c r="A90" s="11" t="s">
        <v>409</v>
      </c>
      <c r="B90" s="39" t="s">
        <v>488</v>
      </c>
      <c r="C90" s="15">
        <v>48030</v>
      </c>
      <c r="D90" s="15">
        <v>17785</v>
      </c>
      <c r="E90" s="15">
        <v>17150</v>
      </c>
      <c r="F90" s="15">
        <v>13095</v>
      </c>
      <c r="G90" s="17">
        <v>0.37</v>
      </c>
      <c r="H90" s="17">
        <v>0.36</v>
      </c>
      <c r="I90" s="27">
        <v>0.27</v>
      </c>
    </row>
    <row r="91" spans="1:9" x14ac:dyDescent="0.3">
      <c r="A91" s="11" t="s">
        <v>409</v>
      </c>
      <c r="B91" s="39" t="s">
        <v>489</v>
      </c>
      <c r="C91" s="15">
        <v>6390</v>
      </c>
      <c r="D91" s="15">
        <v>2370</v>
      </c>
      <c r="E91" s="15">
        <v>2330</v>
      </c>
      <c r="F91" s="15">
        <v>1695</v>
      </c>
      <c r="G91" s="17">
        <v>0.37</v>
      </c>
      <c r="H91" s="17">
        <v>0.36</v>
      </c>
      <c r="I91" s="27">
        <v>0.26</v>
      </c>
    </row>
    <row r="92" spans="1:9" x14ac:dyDescent="0.3">
      <c r="A92" s="34" t="s">
        <v>410</v>
      </c>
      <c r="B92" s="47" t="s">
        <v>478</v>
      </c>
      <c r="C92" s="35">
        <v>72845</v>
      </c>
      <c r="D92" s="35">
        <v>16450</v>
      </c>
      <c r="E92" s="35">
        <v>20300</v>
      </c>
      <c r="F92" s="35">
        <v>36095</v>
      </c>
      <c r="G92" s="36">
        <v>0.23</v>
      </c>
      <c r="H92" s="36">
        <v>0.28000000000000003</v>
      </c>
      <c r="I92" s="75">
        <v>0.5</v>
      </c>
    </row>
    <row r="93" spans="1:9" x14ac:dyDescent="0.3">
      <c r="A93" s="11" t="s">
        <v>410</v>
      </c>
      <c r="B93" s="39" t="s">
        <v>479</v>
      </c>
      <c r="C93" s="15">
        <v>14470</v>
      </c>
      <c r="D93" s="15">
        <v>2760</v>
      </c>
      <c r="E93" s="15">
        <v>3540</v>
      </c>
      <c r="F93" s="15">
        <v>8170</v>
      </c>
      <c r="G93" s="17">
        <v>0.19</v>
      </c>
      <c r="H93" s="17">
        <v>0.24</v>
      </c>
      <c r="I93" s="27">
        <v>0.56000000000000005</v>
      </c>
    </row>
    <row r="94" spans="1:9" x14ac:dyDescent="0.3">
      <c r="A94" s="11" t="s">
        <v>410</v>
      </c>
      <c r="B94" s="39" t="s">
        <v>480</v>
      </c>
      <c r="C94" s="15">
        <v>31040</v>
      </c>
      <c r="D94" s="15">
        <v>6190</v>
      </c>
      <c r="E94" s="15">
        <v>8280</v>
      </c>
      <c r="F94" s="15">
        <v>16570</v>
      </c>
      <c r="G94" s="17">
        <v>0.2</v>
      </c>
      <c r="H94" s="17">
        <v>0.27</v>
      </c>
      <c r="I94" s="27">
        <v>0.53</v>
      </c>
    </row>
    <row r="95" spans="1:9" x14ac:dyDescent="0.3">
      <c r="A95" s="11" t="s">
        <v>410</v>
      </c>
      <c r="B95" s="39" t="s">
        <v>481</v>
      </c>
      <c r="C95" s="15">
        <v>12640</v>
      </c>
      <c r="D95" s="15">
        <v>4110</v>
      </c>
      <c r="E95" s="15">
        <v>4645</v>
      </c>
      <c r="F95" s="15">
        <v>3890</v>
      </c>
      <c r="G95" s="17">
        <v>0.33</v>
      </c>
      <c r="H95" s="17">
        <v>0.37</v>
      </c>
      <c r="I95" s="27">
        <v>0.31</v>
      </c>
    </row>
    <row r="96" spans="1:9" x14ac:dyDescent="0.3">
      <c r="A96" s="11" t="s">
        <v>410</v>
      </c>
      <c r="B96" s="39" t="s">
        <v>482</v>
      </c>
      <c r="C96" s="15">
        <v>14690</v>
      </c>
      <c r="D96" s="15">
        <v>3395</v>
      </c>
      <c r="E96" s="15">
        <v>3830</v>
      </c>
      <c r="F96" s="15">
        <v>7465</v>
      </c>
      <c r="G96" s="17">
        <v>0.23</v>
      </c>
      <c r="H96" s="17">
        <v>0.26</v>
      </c>
      <c r="I96" s="27">
        <v>0.51</v>
      </c>
    </row>
    <row r="97" spans="1:9" x14ac:dyDescent="0.3">
      <c r="A97" s="34" t="s">
        <v>410</v>
      </c>
      <c r="B97" s="47" t="s">
        <v>483</v>
      </c>
      <c r="C97" s="35">
        <v>7875</v>
      </c>
      <c r="D97" s="35">
        <v>2135</v>
      </c>
      <c r="E97" s="35">
        <v>3735</v>
      </c>
      <c r="F97" s="35">
        <v>2005</v>
      </c>
      <c r="G97" s="36">
        <v>0.27</v>
      </c>
      <c r="H97" s="36">
        <v>0.47</v>
      </c>
      <c r="I97" s="75">
        <v>0.25</v>
      </c>
    </row>
    <row r="98" spans="1:9" x14ac:dyDescent="0.3">
      <c r="A98" s="11" t="s">
        <v>410</v>
      </c>
      <c r="B98" s="39" t="s">
        <v>484</v>
      </c>
      <c r="C98" s="15">
        <v>7485</v>
      </c>
      <c r="D98" s="15">
        <v>1990</v>
      </c>
      <c r="E98" s="15">
        <v>3565</v>
      </c>
      <c r="F98" s="15">
        <v>1930</v>
      </c>
      <c r="G98" s="17">
        <v>0.27</v>
      </c>
      <c r="H98" s="17">
        <v>0.48</v>
      </c>
      <c r="I98" s="27">
        <v>0.26</v>
      </c>
    </row>
    <row r="99" spans="1:9" x14ac:dyDescent="0.3">
      <c r="A99" s="11" t="s">
        <v>410</v>
      </c>
      <c r="B99" s="39" t="s">
        <v>485</v>
      </c>
      <c r="C99" s="15">
        <v>390</v>
      </c>
      <c r="D99" s="15">
        <v>145</v>
      </c>
      <c r="E99" s="15">
        <v>170</v>
      </c>
      <c r="F99" s="15">
        <v>75</v>
      </c>
      <c r="G99" s="17">
        <v>0.38</v>
      </c>
      <c r="H99" s="17">
        <v>0.43</v>
      </c>
      <c r="I99" s="27">
        <v>0.2</v>
      </c>
    </row>
    <row r="100" spans="1:9" x14ac:dyDescent="0.3">
      <c r="A100" s="34" t="s">
        <v>410</v>
      </c>
      <c r="B100" s="47" t="s">
        <v>486</v>
      </c>
      <c r="C100" s="35">
        <v>33390</v>
      </c>
      <c r="D100" s="35">
        <v>6445</v>
      </c>
      <c r="E100" s="35">
        <v>14185</v>
      </c>
      <c r="F100" s="35">
        <v>12765</v>
      </c>
      <c r="G100" s="36">
        <v>0.19</v>
      </c>
      <c r="H100" s="36">
        <v>0.42</v>
      </c>
      <c r="I100" s="75">
        <v>0.38</v>
      </c>
    </row>
    <row r="101" spans="1:9" x14ac:dyDescent="0.3">
      <c r="A101" s="11" t="s">
        <v>410</v>
      </c>
      <c r="B101" s="39" t="s">
        <v>487</v>
      </c>
      <c r="C101" s="15">
        <v>18305</v>
      </c>
      <c r="D101" s="15">
        <v>3390</v>
      </c>
      <c r="E101" s="15">
        <v>8095</v>
      </c>
      <c r="F101" s="15">
        <v>6820</v>
      </c>
      <c r="G101" s="17">
        <v>0.19</v>
      </c>
      <c r="H101" s="17">
        <v>0.44</v>
      </c>
      <c r="I101" s="27">
        <v>0.37</v>
      </c>
    </row>
    <row r="102" spans="1:9" x14ac:dyDescent="0.3">
      <c r="A102" s="11" t="s">
        <v>410</v>
      </c>
      <c r="B102" s="39" t="s">
        <v>488</v>
      </c>
      <c r="C102" s="15">
        <v>12830</v>
      </c>
      <c r="D102" s="15">
        <v>2555</v>
      </c>
      <c r="E102" s="15">
        <v>5150</v>
      </c>
      <c r="F102" s="15">
        <v>5130</v>
      </c>
      <c r="G102" s="17">
        <v>0.2</v>
      </c>
      <c r="H102" s="17">
        <v>0.4</v>
      </c>
      <c r="I102" s="27">
        <v>0.4</v>
      </c>
    </row>
    <row r="103" spans="1:9" x14ac:dyDescent="0.3">
      <c r="A103" s="11" t="s">
        <v>410</v>
      </c>
      <c r="B103" s="39" t="s">
        <v>489</v>
      </c>
      <c r="C103" s="15">
        <v>2255</v>
      </c>
      <c r="D103" s="15">
        <v>495</v>
      </c>
      <c r="E103" s="15">
        <v>940</v>
      </c>
      <c r="F103" s="15">
        <v>820</v>
      </c>
      <c r="G103" s="17">
        <v>0.22</v>
      </c>
      <c r="H103" s="17">
        <v>0.42</v>
      </c>
      <c r="I103" s="27">
        <v>0.36</v>
      </c>
    </row>
    <row r="104" spans="1:9" x14ac:dyDescent="0.3">
      <c r="A104" s="34" t="s">
        <v>411</v>
      </c>
      <c r="B104" s="47" t="s">
        <v>478</v>
      </c>
      <c r="C104" s="35">
        <v>120300</v>
      </c>
      <c r="D104" s="35">
        <v>46250</v>
      </c>
      <c r="E104" s="35">
        <v>36000</v>
      </c>
      <c r="F104" s="35">
        <v>38050</v>
      </c>
      <c r="G104" s="36">
        <v>0.38</v>
      </c>
      <c r="H104" s="36">
        <v>0.3</v>
      </c>
      <c r="I104" s="75">
        <v>0.32</v>
      </c>
    </row>
    <row r="105" spans="1:9" x14ac:dyDescent="0.3">
      <c r="A105" s="11" t="s">
        <v>411</v>
      </c>
      <c r="B105" s="39" t="s">
        <v>479</v>
      </c>
      <c r="C105" s="15">
        <v>13110</v>
      </c>
      <c r="D105" s="15">
        <v>4000</v>
      </c>
      <c r="E105" s="15">
        <v>3545</v>
      </c>
      <c r="F105" s="15">
        <v>5565</v>
      </c>
      <c r="G105" s="17">
        <v>0.3</v>
      </c>
      <c r="H105" s="17">
        <v>0.27</v>
      </c>
      <c r="I105" s="27">
        <v>0.42</v>
      </c>
    </row>
    <row r="106" spans="1:9" x14ac:dyDescent="0.3">
      <c r="A106" s="11" t="s">
        <v>411</v>
      </c>
      <c r="B106" s="39" t="s">
        <v>480</v>
      </c>
      <c r="C106" s="15">
        <v>53955</v>
      </c>
      <c r="D106" s="15">
        <v>15985</v>
      </c>
      <c r="E106" s="15">
        <v>16785</v>
      </c>
      <c r="F106" s="15">
        <v>21185</v>
      </c>
      <c r="G106" s="17">
        <v>0.3</v>
      </c>
      <c r="H106" s="17">
        <v>0.31</v>
      </c>
      <c r="I106" s="27">
        <v>0.39</v>
      </c>
    </row>
    <row r="107" spans="1:9" x14ac:dyDescent="0.3">
      <c r="A107" s="11" t="s">
        <v>411</v>
      </c>
      <c r="B107" s="39" t="s">
        <v>481</v>
      </c>
      <c r="C107" s="15">
        <v>15295</v>
      </c>
      <c r="D107" s="15">
        <v>6825</v>
      </c>
      <c r="E107" s="15">
        <v>5880</v>
      </c>
      <c r="F107" s="15">
        <v>2590</v>
      </c>
      <c r="G107" s="17">
        <v>0.45</v>
      </c>
      <c r="H107" s="17">
        <v>0.38</v>
      </c>
      <c r="I107" s="27">
        <v>0.17</v>
      </c>
    </row>
    <row r="108" spans="1:9" x14ac:dyDescent="0.3">
      <c r="A108" s="11" t="s">
        <v>411</v>
      </c>
      <c r="B108" s="39" t="s">
        <v>482</v>
      </c>
      <c r="C108" s="15">
        <v>37940</v>
      </c>
      <c r="D108" s="15">
        <v>19440</v>
      </c>
      <c r="E108" s="15">
        <v>9790</v>
      </c>
      <c r="F108" s="15">
        <v>8710</v>
      </c>
      <c r="G108" s="17">
        <v>0.51</v>
      </c>
      <c r="H108" s="17">
        <v>0.26</v>
      </c>
      <c r="I108" s="27">
        <v>0.23</v>
      </c>
    </row>
    <row r="109" spans="1:9" x14ac:dyDescent="0.3">
      <c r="A109" s="34" t="s">
        <v>411</v>
      </c>
      <c r="B109" s="47" t="s">
        <v>483</v>
      </c>
      <c r="C109" s="35">
        <v>14210</v>
      </c>
      <c r="D109" s="35">
        <v>7670</v>
      </c>
      <c r="E109" s="35">
        <v>4715</v>
      </c>
      <c r="F109" s="35">
        <v>1825</v>
      </c>
      <c r="G109" s="36">
        <v>0.54</v>
      </c>
      <c r="H109" s="36">
        <v>0.33</v>
      </c>
      <c r="I109" s="75">
        <v>0.13</v>
      </c>
    </row>
    <row r="110" spans="1:9" x14ac:dyDescent="0.3">
      <c r="A110" s="11" t="s">
        <v>411</v>
      </c>
      <c r="B110" s="39" t="s">
        <v>484</v>
      </c>
      <c r="C110" s="15">
        <v>13540</v>
      </c>
      <c r="D110" s="15">
        <v>7280</v>
      </c>
      <c r="E110" s="15">
        <v>4520</v>
      </c>
      <c r="F110" s="15">
        <v>1740</v>
      </c>
      <c r="G110" s="17">
        <v>0.54</v>
      </c>
      <c r="H110" s="17">
        <v>0.33</v>
      </c>
      <c r="I110" s="27">
        <v>0.13</v>
      </c>
    </row>
    <row r="111" spans="1:9" x14ac:dyDescent="0.3">
      <c r="A111" s="11" t="s">
        <v>411</v>
      </c>
      <c r="B111" s="39" t="s">
        <v>485</v>
      </c>
      <c r="C111" s="15">
        <v>670</v>
      </c>
      <c r="D111" s="15">
        <v>390</v>
      </c>
      <c r="E111" s="15">
        <v>200</v>
      </c>
      <c r="F111" s="15">
        <v>85</v>
      </c>
      <c r="G111" s="17">
        <v>0.57999999999999996</v>
      </c>
      <c r="H111" s="17">
        <v>0.3</v>
      </c>
      <c r="I111" s="27">
        <v>0.13</v>
      </c>
    </row>
    <row r="112" spans="1:9" x14ac:dyDescent="0.3">
      <c r="A112" s="34" t="s">
        <v>411</v>
      </c>
      <c r="B112" s="47" t="s">
        <v>486</v>
      </c>
      <c r="C112" s="35">
        <v>83260</v>
      </c>
      <c r="D112" s="35">
        <v>35220</v>
      </c>
      <c r="E112" s="35">
        <v>29395</v>
      </c>
      <c r="F112" s="35">
        <v>18645</v>
      </c>
      <c r="G112" s="36">
        <v>0.42</v>
      </c>
      <c r="H112" s="36">
        <v>0.35</v>
      </c>
      <c r="I112" s="75">
        <v>0.22</v>
      </c>
    </row>
    <row r="113" spans="1:9" x14ac:dyDescent="0.3">
      <c r="A113" s="11" t="s">
        <v>411</v>
      </c>
      <c r="B113" s="39" t="s">
        <v>487</v>
      </c>
      <c r="C113" s="15">
        <v>43930</v>
      </c>
      <c r="D113" s="15">
        <v>18115</v>
      </c>
      <c r="E113" s="15">
        <v>16005</v>
      </c>
      <c r="F113" s="15">
        <v>9805</v>
      </c>
      <c r="G113" s="17">
        <v>0.41</v>
      </c>
      <c r="H113" s="17">
        <v>0.36</v>
      </c>
      <c r="I113" s="27">
        <v>0.22</v>
      </c>
    </row>
    <row r="114" spans="1:9" x14ac:dyDescent="0.3">
      <c r="A114" s="11" t="s">
        <v>411</v>
      </c>
      <c r="B114" s="39" t="s">
        <v>488</v>
      </c>
      <c r="C114" s="15">
        <v>35195</v>
      </c>
      <c r="D114" s="15">
        <v>15230</v>
      </c>
      <c r="E114" s="15">
        <v>12000</v>
      </c>
      <c r="F114" s="15">
        <v>7965</v>
      </c>
      <c r="G114" s="17">
        <v>0.43</v>
      </c>
      <c r="H114" s="17">
        <v>0.34</v>
      </c>
      <c r="I114" s="27">
        <v>0.23</v>
      </c>
    </row>
    <row r="115" spans="1:9" x14ac:dyDescent="0.3">
      <c r="A115" s="11" t="s">
        <v>411</v>
      </c>
      <c r="B115" s="39" t="s">
        <v>489</v>
      </c>
      <c r="C115" s="15">
        <v>4135</v>
      </c>
      <c r="D115" s="15">
        <v>1875</v>
      </c>
      <c r="E115" s="15">
        <v>1385</v>
      </c>
      <c r="F115" s="15">
        <v>875</v>
      </c>
      <c r="G115" s="17">
        <v>0.45</v>
      </c>
      <c r="H115" s="17">
        <v>0.34</v>
      </c>
      <c r="I115" s="27">
        <v>0.21</v>
      </c>
    </row>
    <row r="116" spans="1:9" x14ac:dyDescent="0.3">
      <c r="A116" t="s">
        <v>38</v>
      </c>
      <c r="B116" t="s">
        <v>39</v>
      </c>
    </row>
    <row r="117" spans="1:9" x14ac:dyDescent="0.3">
      <c r="A117" t="s">
        <v>58</v>
      </c>
      <c r="B117" t="s">
        <v>59</v>
      </c>
    </row>
    <row r="118" spans="1:9" x14ac:dyDescent="0.3">
      <c r="A118" t="s">
        <v>68</v>
      </c>
      <c r="B118" t="s">
        <v>69</v>
      </c>
    </row>
    <row r="119" spans="1:9" x14ac:dyDescent="0.3">
      <c r="A119" t="s">
        <v>137</v>
      </c>
      <c r="B119" t="s">
        <v>138</v>
      </c>
    </row>
    <row r="120" spans="1:9" x14ac:dyDescent="0.3">
      <c r="A120" t="s">
        <v>153</v>
      </c>
      <c r="B120" t="s">
        <v>154</v>
      </c>
    </row>
    <row r="121" spans="1:9" x14ac:dyDescent="0.3">
      <c r="A121" t="s">
        <v>155</v>
      </c>
      <c r="B121" t="s">
        <v>156</v>
      </c>
    </row>
    <row r="122" spans="1:9" x14ac:dyDescent="0.3">
      <c r="A122" t="s">
        <v>161</v>
      </c>
      <c r="B122" t="s">
        <v>162</v>
      </c>
    </row>
  </sheetData>
  <conditionalFormatting sqref="G8:I76">
    <cfRule type="dataBar" priority="2">
      <dataBar>
        <cfvo type="num" val="0"/>
        <cfvo type="num" val="1"/>
        <color theme="7" tint="0.39997558519241921"/>
      </dataBar>
      <extLst>
        <ext xmlns:x14="http://schemas.microsoft.com/office/spreadsheetml/2009/9/main" uri="{B025F937-C7B1-47D3-B67F-A62EFF666E3E}">
          <x14:id>{D763B142-F753-4678-B221-BC5F30D7B125}</x14:id>
        </ext>
      </extLst>
    </cfRule>
  </conditionalFormatting>
  <conditionalFormatting sqref="G80:I115">
    <cfRule type="dataBar" priority="1">
      <dataBar>
        <cfvo type="num" val="0"/>
        <cfvo type="num" val="1"/>
        <color theme="7" tint="0.39997558519241921"/>
      </dataBar>
      <extLst>
        <ext xmlns:x14="http://schemas.microsoft.com/office/spreadsheetml/2009/9/main" uri="{B025F937-C7B1-47D3-B67F-A62EFF666E3E}">
          <x14:id>{B9E145E4-66B9-45AD-AB9B-BA7E85CBE9EF}</x14:id>
        </ext>
      </extLst>
    </cfRule>
  </conditionalFormatting>
  <pageMargins left="0.7" right="0.7" top="0.75" bottom="0.75" header="0.3" footer="0.3"/>
  <pageSetup paperSize="9" orientation="portrait" horizontalDpi="300" verticalDpi="300"/>
  <tableParts count="2">
    <tablePart r:id="rId1"/>
    <tablePart r:id="rId2"/>
  </tableParts>
  <extLst>
    <ext xmlns:x14="http://schemas.microsoft.com/office/spreadsheetml/2009/9/main" uri="{78C0D931-6437-407d-A8EE-F0AAD7539E65}">
      <x14:conditionalFormattings>
        <x14:conditionalFormatting xmlns:xm="http://schemas.microsoft.com/office/excel/2006/main">
          <x14:cfRule type="dataBar" id="{D763B142-F753-4678-B221-BC5F30D7B125}">
            <x14:dataBar minLength="0" maxLength="100" gradient="0">
              <x14:cfvo type="num">
                <xm:f>0</xm:f>
              </x14:cfvo>
              <x14:cfvo type="num">
                <xm:f>1</xm:f>
              </x14:cfvo>
              <x14:negativeFillColor rgb="FFFF0000"/>
              <x14:axisColor rgb="FF000000"/>
            </x14:dataBar>
          </x14:cfRule>
          <xm:sqref>G8:I76</xm:sqref>
        </x14:conditionalFormatting>
        <x14:conditionalFormatting xmlns:xm="http://schemas.microsoft.com/office/excel/2006/main">
          <x14:cfRule type="dataBar" id="{B9E145E4-66B9-45AD-AB9B-BA7E85CBE9EF}">
            <x14:dataBar minLength="0" maxLength="100" gradient="0">
              <x14:cfvo type="num">
                <xm:f>0</xm:f>
              </x14:cfvo>
              <x14:cfvo type="num">
                <xm:f>1</xm:f>
              </x14:cfvo>
              <x14:negativeFillColor rgb="FFFF0000"/>
              <x14:axisColor rgb="FF000000"/>
            </x14:dataBar>
          </x14:cfRule>
          <xm:sqref>G80:I115</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C12"/>
  <sheetViews>
    <sheetView showGridLines="0" workbookViewId="0"/>
  </sheetViews>
  <sheetFormatPr defaultColWidth="10.69921875" defaultRowHeight="15.6" x14ac:dyDescent="0.3"/>
  <cols>
    <col min="1" max="1" width="35" customWidth="1"/>
    <col min="2" max="3" width="20.69921875" customWidth="1"/>
  </cols>
  <sheetData>
    <row r="1" spans="1:3" ht="19.8" x14ac:dyDescent="0.4">
      <c r="A1" s="2" t="s">
        <v>502</v>
      </c>
    </row>
    <row r="2" spans="1:3" x14ac:dyDescent="0.3">
      <c r="A2" t="s">
        <v>202</v>
      </c>
    </row>
    <row r="3" spans="1:3" x14ac:dyDescent="0.3">
      <c r="A3" t="s">
        <v>203</v>
      </c>
    </row>
    <row r="4" spans="1:3" x14ac:dyDescent="0.3">
      <c r="A4" t="s">
        <v>503</v>
      </c>
    </row>
    <row r="5" spans="1:3" x14ac:dyDescent="0.3">
      <c r="A5" t="s">
        <v>205</v>
      </c>
    </row>
    <row r="6" spans="1:3" x14ac:dyDescent="0.3">
      <c r="A6" s="10" t="s">
        <v>398</v>
      </c>
      <c r="B6" s="13" t="s">
        <v>434</v>
      </c>
      <c r="C6" s="13" t="s">
        <v>472</v>
      </c>
    </row>
    <row r="7" spans="1:3" x14ac:dyDescent="0.3">
      <c r="A7" s="12" t="s">
        <v>218</v>
      </c>
      <c r="B7" s="14">
        <v>484055</v>
      </c>
      <c r="C7" s="16">
        <v>1</v>
      </c>
    </row>
    <row r="8" spans="1:3" x14ac:dyDescent="0.3">
      <c r="A8" s="11" t="s">
        <v>504</v>
      </c>
      <c r="B8" s="15">
        <v>7440</v>
      </c>
      <c r="C8" s="17">
        <v>0.02</v>
      </c>
    </row>
    <row r="9" spans="1:3" x14ac:dyDescent="0.3">
      <c r="A9" s="11" t="s">
        <v>505</v>
      </c>
      <c r="B9" s="15">
        <v>476615</v>
      </c>
      <c r="C9" s="17">
        <v>0.98</v>
      </c>
    </row>
    <row r="10" spans="1:3" x14ac:dyDescent="0.3">
      <c r="A10" t="s">
        <v>38</v>
      </c>
      <c r="B10" t="s">
        <v>39</v>
      </c>
    </row>
    <row r="11" spans="1:3" x14ac:dyDescent="0.3">
      <c r="A11" t="s">
        <v>99</v>
      </c>
      <c r="B11" t="s">
        <v>100</v>
      </c>
    </row>
    <row r="12" spans="1:3" x14ac:dyDescent="0.3">
      <c r="A12" t="s">
        <v>137</v>
      </c>
      <c r="B12" t="s">
        <v>138</v>
      </c>
    </row>
  </sheetData>
  <conditionalFormatting sqref="C7:C9">
    <cfRule type="dataBar" priority="1">
      <dataBar>
        <cfvo type="num" val="0"/>
        <cfvo type="num" val="1"/>
        <color theme="7" tint="0.39997558519241921"/>
      </dataBar>
      <extLst>
        <ext xmlns:x14="http://schemas.microsoft.com/office/spreadsheetml/2009/9/main" uri="{B025F937-C7B1-47D3-B67F-A62EFF666E3E}">
          <x14:id>{3953580A-C858-4BF4-9C6E-6630E805003B}</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3953580A-C858-4BF4-9C6E-6630E805003B}">
            <x14:dataBar minLength="0" maxLength="100" gradient="0">
              <x14:cfvo type="num">
                <xm:f>0</xm:f>
              </x14:cfvo>
              <x14:cfvo type="num">
                <xm:f>1</xm:f>
              </x14:cfvo>
              <x14:negativeFillColor rgb="FFFF0000"/>
              <x14:axisColor rgb="FF000000"/>
            </x14:dataBar>
          </x14:cfRule>
          <xm:sqref>C7:C9</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C19"/>
  <sheetViews>
    <sheetView showGridLines="0" workbookViewId="0"/>
  </sheetViews>
  <sheetFormatPr defaultColWidth="10.69921875" defaultRowHeight="15.6" x14ac:dyDescent="0.3"/>
  <cols>
    <col min="1" max="1" width="24.296875" customWidth="1"/>
    <col min="2" max="3" width="20.69921875" customWidth="1"/>
  </cols>
  <sheetData>
    <row r="1" spans="1:3" ht="19.8" x14ac:dyDescent="0.4">
      <c r="A1" s="2" t="s">
        <v>506</v>
      </c>
    </row>
    <row r="2" spans="1:3" x14ac:dyDescent="0.3">
      <c r="A2" t="s">
        <v>202</v>
      </c>
    </row>
    <row r="3" spans="1:3" x14ac:dyDescent="0.3">
      <c r="A3" t="s">
        <v>203</v>
      </c>
    </row>
    <row r="4" spans="1:3" x14ac:dyDescent="0.3">
      <c r="A4" t="s">
        <v>507</v>
      </c>
    </row>
    <row r="5" spans="1:3" x14ac:dyDescent="0.3">
      <c r="A5" t="s">
        <v>205</v>
      </c>
    </row>
    <row r="6" spans="1:3" x14ac:dyDescent="0.3">
      <c r="A6" s="10" t="s">
        <v>508</v>
      </c>
      <c r="B6" s="10" t="s">
        <v>434</v>
      </c>
      <c r="C6" s="10" t="s">
        <v>472</v>
      </c>
    </row>
    <row r="7" spans="1:3" x14ac:dyDescent="0.3">
      <c r="A7" s="34" t="s">
        <v>218</v>
      </c>
      <c r="B7" s="74">
        <v>484055</v>
      </c>
      <c r="C7" s="75">
        <v>1</v>
      </c>
    </row>
    <row r="8" spans="1:3" x14ac:dyDescent="0.3">
      <c r="A8" s="11" t="s">
        <v>509</v>
      </c>
      <c r="B8" s="29">
        <v>11545</v>
      </c>
      <c r="C8" s="27">
        <v>0.02</v>
      </c>
    </row>
    <row r="9" spans="1:3" x14ac:dyDescent="0.3">
      <c r="A9" s="11" t="s">
        <v>510</v>
      </c>
      <c r="B9" s="29">
        <v>46795</v>
      </c>
      <c r="C9" s="27">
        <v>0.1</v>
      </c>
    </row>
    <row r="10" spans="1:3" x14ac:dyDescent="0.3">
      <c r="A10" s="11" t="s">
        <v>511</v>
      </c>
      <c r="B10" s="29">
        <v>122305</v>
      </c>
      <c r="C10" s="27">
        <v>0.25</v>
      </c>
    </row>
    <row r="11" spans="1:3" x14ac:dyDescent="0.3">
      <c r="A11" s="11" t="s">
        <v>512</v>
      </c>
      <c r="B11" s="29">
        <v>215580</v>
      </c>
      <c r="C11" s="27">
        <v>0.45</v>
      </c>
    </row>
    <row r="12" spans="1:3" x14ac:dyDescent="0.3">
      <c r="A12" s="11" t="s">
        <v>513</v>
      </c>
      <c r="B12" s="29">
        <v>87405</v>
      </c>
      <c r="C12" s="27">
        <v>0.18</v>
      </c>
    </row>
    <row r="13" spans="1:3" x14ac:dyDescent="0.3">
      <c r="A13" s="11" t="s">
        <v>514</v>
      </c>
      <c r="B13" s="29">
        <v>435</v>
      </c>
      <c r="C13" s="27">
        <v>0</v>
      </c>
    </row>
    <row r="14" spans="1:3" x14ac:dyDescent="0.3">
      <c r="A14" s="11" t="s">
        <v>515</v>
      </c>
      <c r="B14" s="29">
        <v>0</v>
      </c>
      <c r="C14" s="27">
        <v>0</v>
      </c>
    </row>
    <row r="15" spans="1:3" x14ac:dyDescent="0.3">
      <c r="A15" s="11" t="s">
        <v>516</v>
      </c>
      <c r="B15" s="29">
        <v>0</v>
      </c>
      <c r="C15" s="27">
        <v>0</v>
      </c>
    </row>
    <row r="16" spans="1:3" x14ac:dyDescent="0.3">
      <c r="A16" s="11" t="s">
        <v>517</v>
      </c>
      <c r="B16" s="29">
        <v>0</v>
      </c>
      <c r="C16" s="27">
        <v>0</v>
      </c>
    </row>
    <row r="17" spans="1:2" x14ac:dyDescent="0.3">
      <c r="A17" t="s">
        <v>38</v>
      </c>
      <c r="B17" t="s">
        <v>39</v>
      </c>
    </row>
    <row r="18" spans="1:2" x14ac:dyDescent="0.3">
      <c r="A18" t="s">
        <v>137</v>
      </c>
      <c r="B18" t="s">
        <v>138</v>
      </c>
    </row>
    <row r="19" spans="1:2" x14ac:dyDescent="0.3">
      <c r="A19" t="s">
        <v>173</v>
      </c>
      <c r="B19" t="s">
        <v>174</v>
      </c>
    </row>
  </sheetData>
  <conditionalFormatting sqref="C7:C16">
    <cfRule type="dataBar" priority="1">
      <dataBar>
        <cfvo type="num" val="0"/>
        <cfvo type="num" val="1"/>
        <color theme="7" tint="0.39997558519241921"/>
      </dataBar>
      <extLst>
        <ext xmlns:x14="http://schemas.microsoft.com/office/spreadsheetml/2009/9/main" uri="{B025F937-C7B1-47D3-B67F-A62EFF666E3E}">
          <x14:id>{38AA44D8-CC4E-4672-909E-07916B6ECCBA}</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38AA44D8-CC4E-4672-909E-07916B6ECCBA}">
            <x14:dataBar minLength="0" maxLength="100" gradient="0">
              <x14:cfvo type="num">
                <xm:f>0</xm:f>
              </x14:cfvo>
              <x14:cfvo type="num">
                <xm:f>1</xm:f>
              </x14:cfvo>
              <x14:negativeFillColor rgb="FFFF0000"/>
              <x14:axisColor rgb="FF000000"/>
            </x14:dataBar>
          </x14:cfRule>
          <xm:sqref>C7:C16</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C43"/>
  <sheetViews>
    <sheetView showGridLines="0" workbookViewId="0"/>
  </sheetViews>
  <sheetFormatPr defaultColWidth="10.69921875" defaultRowHeight="15.6" x14ac:dyDescent="0.3"/>
  <cols>
    <col min="1" max="3" width="20.69921875" customWidth="1"/>
  </cols>
  <sheetData>
    <row r="1" spans="1:3" ht="19.8" x14ac:dyDescent="0.4">
      <c r="A1" s="2" t="s">
        <v>518</v>
      </c>
    </row>
    <row r="2" spans="1:3" x14ac:dyDescent="0.3">
      <c r="A2" t="s">
        <v>202</v>
      </c>
    </row>
    <row r="3" spans="1:3" x14ac:dyDescent="0.3">
      <c r="A3" t="s">
        <v>203</v>
      </c>
    </row>
    <row r="4" spans="1:3" x14ac:dyDescent="0.3">
      <c r="A4" t="s">
        <v>327</v>
      </c>
    </row>
    <row r="5" spans="1:3" x14ac:dyDescent="0.3">
      <c r="A5" t="s">
        <v>205</v>
      </c>
    </row>
    <row r="6" spans="1:3" x14ac:dyDescent="0.3">
      <c r="A6" s="10" t="s">
        <v>413</v>
      </c>
      <c r="B6" s="13" t="s">
        <v>434</v>
      </c>
      <c r="C6" s="13" t="s">
        <v>472</v>
      </c>
    </row>
    <row r="7" spans="1:3" x14ac:dyDescent="0.3">
      <c r="A7" s="34" t="s">
        <v>218</v>
      </c>
      <c r="B7" s="35">
        <v>484055</v>
      </c>
      <c r="C7" s="36">
        <v>1</v>
      </c>
    </row>
    <row r="8" spans="1:3" x14ac:dyDescent="0.3">
      <c r="A8" s="11" t="s">
        <v>329</v>
      </c>
      <c r="B8" s="15">
        <v>12930</v>
      </c>
      <c r="C8" s="17">
        <v>0.03</v>
      </c>
    </row>
    <row r="9" spans="1:3" x14ac:dyDescent="0.3">
      <c r="A9" s="11" t="s">
        <v>330</v>
      </c>
      <c r="B9" s="15">
        <v>12905</v>
      </c>
      <c r="C9" s="17">
        <v>0.03</v>
      </c>
    </row>
    <row r="10" spans="1:3" x14ac:dyDescent="0.3">
      <c r="A10" s="11" t="s">
        <v>331</v>
      </c>
      <c r="B10" s="15">
        <v>9745</v>
      </c>
      <c r="C10" s="17">
        <v>0.02</v>
      </c>
    </row>
    <row r="11" spans="1:3" x14ac:dyDescent="0.3">
      <c r="A11" s="11" t="s">
        <v>332</v>
      </c>
      <c r="B11" s="15">
        <v>6460</v>
      </c>
      <c r="C11" s="17">
        <v>0.01</v>
      </c>
    </row>
    <row r="12" spans="1:3" x14ac:dyDescent="0.3">
      <c r="A12" s="11" t="s">
        <v>333</v>
      </c>
      <c r="B12" s="15">
        <v>5390</v>
      </c>
      <c r="C12" s="17">
        <v>0.01</v>
      </c>
    </row>
    <row r="13" spans="1:3" x14ac:dyDescent="0.3">
      <c r="A13" s="11" t="s">
        <v>334</v>
      </c>
      <c r="B13" s="15">
        <v>13835</v>
      </c>
      <c r="C13" s="17">
        <v>0.03</v>
      </c>
    </row>
    <row r="14" spans="1:3" x14ac:dyDescent="0.3">
      <c r="A14" s="11" t="s">
        <v>335</v>
      </c>
      <c r="B14" s="15">
        <v>17170</v>
      </c>
      <c r="C14" s="17">
        <v>0.04</v>
      </c>
    </row>
    <row r="15" spans="1:3" x14ac:dyDescent="0.3">
      <c r="A15" s="11" t="s">
        <v>336</v>
      </c>
      <c r="B15" s="15">
        <v>12965</v>
      </c>
      <c r="C15" s="17">
        <v>0.03</v>
      </c>
    </row>
    <row r="16" spans="1:3" x14ac:dyDescent="0.3">
      <c r="A16" s="11" t="s">
        <v>337</v>
      </c>
      <c r="B16" s="15">
        <v>6690</v>
      </c>
      <c r="C16" s="17">
        <v>0.01</v>
      </c>
    </row>
    <row r="17" spans="1:3" x14ac:dyDescent="0.3">
      <c r="A17" s="11" t="s">
        <v>338</v>
      </c>
      <c r="B17" s="15">
        <v>8080</v>
      </c>
      <c r="C17" s="17">
        <v>0.02</v>
      </c>
    </row>
    <row r="18" spans="1:3" x14ac:dyDescent="0.3">
      <c r="A18" s="11" t="s">
        <v>339</v>
      </c>
      <c r="B18" s="15">
        <v>5645</v>
      </c>
      <c r="C18" s="17">
        <v>0.01</v>
      </c>
    </row>
    <row r="19" spans="1:3" x14ac:dyDescent="0.3">
      <c r="A19" s="11" t="s">
        <v>340</v>
      </c>
      <c r="B19" s="15">
        <v>31810</v>
      </c>
      <c r="C19" s="17">
        <v>7.0000000000000007E-2</v>
      </c>
    </row>
    <row r="20" spans="1:3" x14ac:dyDescent="0.3">
      <c r="A20" s="11" t="s">
        <v>341</v>
      </c>
      <c r="B20" s="15">
        <v>14940</v>
      </c>
      <c r="C20" s="17">
        <v>0.03</v>
      </c>
    </row>
    <row r="21" spans="1:3" x14ac:dyDescent="0.3">
      <c r="A21" s="11" t="s">
        <v>342</v>
      </c>
      <c r="B21" s="15">
        <v>33835</v>
      </c>
      <c r="C21" s="17">
        <v>7.0000000000000007E-2</v>
      </c>
    </row>
    <row r="22" spans="1:3" x14ac:dyDescent="0.3">
      <c r="A22" s="11" t="s">
        <v>343</v>
      </c>
      <c r="B22" s="15">
        <v>73730</v>
      </c>
      <c r="C22" s="17">
        <v>0.15</v>
      </c>
    </row>
    <row r="23" spans="1:3" x14ac:dyDescent="0.3">
      <c r="A23" s="11" t="s">
        <v>344</v>
      </c>
      <c r="B23" s="15">
        <v>17490</v>
      </c>
      <c r="C23" s="17">
        <v>0.04</v>
      </c>
    </row>
    <row r="24" spans="1:3" x14ac:dyDescent="0.3">
      <c r="A24" s="11" t="s">
        <v>345</v>
      </c>
      <c r="B24" s="15">
        <v>9640</v>
      </c>
      <c r="C24" s="17">
        <v>0.02</v>
      </c>
    </row>
    <row r="25" spans="1:3" x14ac:dyDescent="0.3">
      <c r="A25" s="11" t="s">
        <v>346</v>
      </c>
      <c r="B25" s="15">
        <v>8475</v>
      </c>
      <c r="C25" s="17">
        <v>0.02</v>
      </c>
    </row>
    <row r="26" spans="1:3" x14ac:dyDescent="0.3">
      <c r="A26" s="11" t="s">
        <v>347</v>
      </c>
      <c r="B26" s="15">
        <v>6615</v>
      </c>
      <c r="C26" s="17">
        <v>0.01</v>
      </c>
    </row>
    <row r="27" spans="1:3" x14ac:dyDescent="0.3">
      <c r="A27" s="11" t="s">
        <v>348</v>
      </c>
      <c r="B27" s="15">
        <v>2040</v>
      </c>
      <c r="C27" s="17">
        <v>0</v>
      </c>
    </row>
    <row r="28" spans="1:3" x14ac:dyDescent="0.3">
      <c r="A28" s="11" t="s">
        <v>349</v>
      </c>
      <c r="B28" s="15">
        <v>15390</v>
      </c>
      <c r="C28" s="17">
        <v>0.03</v>
      </c>
    </row>
    <row r="29" spans="1:3" x14ac:dyDescent="0.3">
      <c r="A29" s="11" t="s">
        <v>350</v>
      </c>
      <c r="B29" s="15">
        <v>39980</v>
      </c>
      <c r="C29" s="17">
        <v>0.08</v>
      </c>
    </row>
    <row r="30" spans="1:3" x14ac:dyDescent="0.3">
      <c r="A30" s="11" t="s">
        <v>351</v>
      </c>
      <c r="B30" s="15">
        <v>1360</v>
      </c>
      <c r="C30" s="17">
        <v>0</v>
      </c>
    </row>
    <row r="31" spans="1:3" x14ac:dyDescent="0.3">
      <c r="A31" s="11" t="s">
        <v>352</v>
      </c>
      <c r="B31" s="15">
        <v>10930</v>
      </c>
      <c r="C31" s="17">
        <v>0.02</v>
      </c>
    </row>
    <row r="32" spans="1:3" x14ac:dyDescent="0.3">
      <c r="A32" s="11" t="s">
        <v>353</v>
      </c>
      <c r="B32" s="15">
        <v>17940</v>
      </c>
      <c r="C32" s="17">
        <v>0.04</v>
      </c>
    </row>
    <row r="33" spans="1:3" x14ac:dyDescent="0.3">
      <c r="A33" s="11" t="s">
        <v>354</v>
      </c>
      <c r="B33" s="15">
        <v>7950</v>
      </c>
      <c r="C33" s="17">
        <v>0.02</v>
      </c>
    </row>
    <row r="34" spans="1:3" x14ac:dyDescent="0.3">
      <c r="A34" s="11" t="s">
        <v>355</v>
      </c>
      <c r="B34" s="15">
        <v>1300</v>
      </c>
      <c r="C34" s="17">
        <v>0</v>
      </c>
    </row>
    <row r="35" spans="1:3" x14ac:dyDescent="0.3">
      <c r="A35" s="11" t="s">
        <v>356</v>
      </c>
      <c r="B35" s="15">
        <v>10260</v>
      </c>
      <c r="C35" s="17">
        <v>0.02</v>
      </c>
    </row>
    <row r="36" spans="1:3" x14ac:dyDescent="0.3">
      <c r="A36" s="11" t="s">
        <v>357</v>
      </c>
      <c r="B36" s="15">
        <v>32395</v>
      </c>
      <c r="C36" s="17">
        <v>7.0000000000000007E-2</v>
      </c>
    </row>
    <row r="37" spans="1:3" x14ac:dyDescent="0.3">
      <c r="A37" s="11" t="s">
        <v>358</v>
      </c>
      <c r="B37" s="15">
        <v>6415</v>
      </c>
      <c r="C37" s="17">
        <v>0.01</v>
      </c>
    </row>
    <row r="38" spans="1:3" x14ac:dyDescent="0.3">
      <c r="A38" s="11" t="s">
        <v>359</v>
      </c>
      <c r="B38" s="15">
        <v>10760</v>
      </c>
      <c r="C38" s="17">
        <v>0.02</v>
      </c>
    </row>
    <row r="39" spans="1:3" x14ac:dyDescent="0.3">
      <c r="A39" s="11" t="s">
        <v>360</v>
      </c>
      <c r="B39" s="15">
        <v>18135</v>
      </c>
      <c r="C39" s="17">
        <v>0.04</v>
      </c>
    </row>
    <row r="40" spans="1:3" x14ac:dyDescent="0.3">
      <c r="A40" s="11" t="s">
        <v>361</v>
      </c>
      <c r="B40" s="15">
        <v>850</v>
      </c>
      <c r="C40" s="17">
        <v>0</v>
      </c>
    </row>
    <row r="41" spans="1:3" x14ac:dyDescent="0.3">
      <c r="A41" t="s">
        <v>38</v>
      </c>
      <c r="B41" t="s">
        <v>39</v>
      </c>
    </row>
    <row r="42" spans="1:3" x14ac:dyDescent="0.3">
      <c r="A42" t="s">
        <v>99</v>
      </c>
      <c r="B42" t="s">
        <v>100</v>
      </c>
    </row>
    <row r="43" spans="1:3" x14ac:dyDescent="0.3">
      <c r="A43" t="s">
        <v>137</v>
      </c>
      <c r="B43" t="s">
        <v>138</v>
      </c>
    </row>
  </sheetData>
  <conditionalFormatting sqref="C7:C40">
    <cfRule type="dataBar" priority="1">
      <dataBar>
        <cfvo type="num" val="0"/>
        <cfvo type="num" val="1"/>
        <color theme="7" tint="0.39997558519241921"/>
      </dataBar>
      <extLst>
        <ext xmlns:x14="http://schemas.microsoft.com/office/spreadsheetml/2009/9/main" uri="{B025F937-C7B1-47D3-B67F-A62EFF666E3E}">
          <x14:id>{9C1FF089-38E9-4629-A78E-E26FB5190BEC}</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9C1FF089-38E9-4629-A78E-E26FB5190BEC}">
            <x14:dataBar minLength="0" maxLength="100" gradient="0">
              <x14:cfvo type="num">
                <xm:f>0</xm:f>
              </x14:cfvo>
              <x14:cfvo type="num">
                <xm:f>1</xm:f>
              </x14:cfvo>
              <x14:negativeFillColor rgb="FFFF0000"/>
              <x14:axisColor rgb="FF000000"/>
            </x14:dataBar>
          </x14:cfRule>
          <xm:sqref>C7:C40</xm:sqref>
        </x14:conditionalFormatting>
      </x14:conditionalFormatting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N156"/>
  <sheetViews>
    <sheetView showGridLines="0" workbookViewId="0"/>
  </sheetViews>
  <sheetFormatPr defaultColWidth="10.69921875" defaultRowHeight="15.6" x14ac:dyDescent="0.3"/>
  <cols>
    <col min="1" max="1" width="20.69921875" customWidth="1"/>
    <col min="2" max="2" width="22.296875" customWidth="1"/>
    <col min="3" max="14" width="20.69921875" customWidth="1"/>
  </cols>
  <sheetData>
    <row r="1" spans="1:14" ht="19.8" x14ac:dyDescent="0.4">
      <c r="A1" s="2" t="s">
        <v>519</v>
      </c>
    </row>
    <row r="2" spans="1:14" x14ac:dyDescent="0.3">
      <c r="A2" t="s">
        <v>202</v>
      </c>
    </row>
    <row r="3" spans="1:14" x14ac:dyDescent="0.3">
      <c r="A3" t="s">
        <v>203</v>
      </c>
    </row>
    <row r="4" spans="1:14" x14ac:dyDescent="0.3">
      <c r="A4" t="s">
        <v>520</v>
      </c>
    </row>
    <row r="5" spans="1:14" x14ac:dyDescent="0.3">
      <c r="A5" t="s">
        <v>205</v>
      </c>
    </row>
    <row r="6" spans="1:14" s="91" customFormat="1" ht="62.4" x14ac:dyDescent="0.3">
      <c r="A6" s="90" t="s">
        <v>398</v>
      </c>
      <c r="B6" s="90" t="s">
        <v>206</v>
      </c>
      <c r="C6" s="90" t="s">
        <v>521</v>
      </c>
      <c r="D6" s="90" t="s">
        <v>522</v>
      </c>
      <c r="E6" s="90" t="s">
        <v>523</v>
      </c>
      <c r="F6" s="103" t="s">
        <v>569</v>
      </c>
      <c r="G6" s="90" t="s">
        <v>524</v>
      </c>
      <c r="H6" s="90" t="s">
        <v>525</v>
      </c>
      <c r="I6" s="90" t="s">
        <v>526</v>
      </c>
      <c r="J6" s="103" t="s">
        <v>570</v>
      </c>
      <c r="K6" s="90" t="s">
        <v>527</v>
      </c>
      <c r="L6" s="90" t="s">
        <v>528</v>
      </c>
      <c r="M6" s="90" t="s">
        <v>529</v>
      </c>
      <c r="N6" s="90" t="s">
        <v>530</v>
      </c>
    </row>
    <row r="7" spans="1:14" x14ac:dyDescent="0.3">
      <c r="A7" s="34" t="s">
        <v>409</v>
      </c>
      <c r="B7" s="34" t="s">
        <v>218</v>
      </c>
      <c r="C7" s="74">
        <v>59855</v>
      </c>
      <c r="D7" s="74">
        <v>56650</v>
      </c>
      <c r="E7" s="74">
        <v>26695</v>
      </c>
      <c r="F7" s="74">
        <v>27965</v>
      </c>
      <c r="G7" s="74">
        <v>1675</v>
      </c>
      <c r="H7" s="74">
        <v>315</v>
      </c>
      <c r="I7" s="75">
        <v>0.47</v>
      </c>
      <c r="J7" s="75">
        <v>0.49</v>
      </c>
      <c r="K7" s="75">
        <v>0.03</v>
      </c>
      <c r="L7" s="75">
        <v>0.01</v>
      </c>
      <c r="M7" s="74">
        <v>49</v>
      </c>
      <c r="N7" s="77">
        <v>0.86</v>
      </c>
    </row>
    <row r="8" spans="1:14" x14ac:dyDescent="0.3">
      <c r="A8" s="11" t="s">
        <v>409</v>
      </c>
      <c r="B8" s="11" t="s">
        <v>220</v>
      </c>
      <c r="C8" s="29" t="s">
        <v>265</v>
      </c>
      <c r="D8" s="29">
        <v>0</v>
      </c>
      <c r="E8" s="29">
        <v>0</v>
      </c>
      <c r="F8" s="29">
        <v>0</v>
      </c>
      <c r="G8" s="29">
        <v>0</v>
      </c>
      <c r="H8" s="29">
        <v>0</v>
      </c>
      <c r="I8" s="27" t="s">
        <v>377</v>
      </c>
      <c r="J8" s="27" t="s">
        <v>377</v>
      </c>
      <c r="K8" s="27" t="s">
        <v>377</v>
      </c>
      <c r="L8" s="27" t="s">
        <v>377</v>
      </c>
      <c r="M8" s="29" t="s">
        <v>377</v>
      </c>
      <c r="N8" s="42" t="s">
        <v>377</v>
      </c>
    </row>
    <row r="9" spans="1:14" x14ac:dyDescent="0.3">
      <c r="A9" s="11" t="s">
        <v>409</v>
      </c>
      <c r="B9" s="11" t="s">
        <v>221</v>
      </c>
      <c r="C9" s="29" t="s">
        <v>265</v>
      </c>
      <c r="D9" s="29">
        <v>0</v>
      </c>
      <c r="E9" s="29">
        <v>0</v>
      </c>
      <c r="F9" s="29">
        <v>0</v>
      </c>
      <c r="G9" s="29">
        <v>0</v>
      </c>
      <c r="H9" s="29">
        <v>0</v>
      </c>
      <c r="I9" s="27" t="s">
        <v>377</v>
      </c>
      <c r="J9" s="27" t="s">
        <v>377</v>
      </c>
      <c r="K9" s="27" t="s">
        <v>377</v>
      </c>
      <c r="L9" s="27" t="s">
        <v>377</v>
      </c>
      <c r="M9" s="29" t="s">
        <v>377</v>
      </c>
      <c r="N9" s="42" t="s">
        <v>377</v>
      </c>
    </row>
    <row r="10" spans="1:14" x14ac:dyDescent="0.3">
      <c r="A10" s="11" t="s">
        <v>409</v>
      </c>
      <c r="B10" s="11" t="s">
        <v>222</v>
      </c>
      <c r="C10" s="29">
        <v>5</v>
      </c>
      <c r="D10" s="29" t="s">
        <v>265</v>
      </c>
      <c r="E10" s="29">
        <v>0</v>
      </c>
      <c r="F10" s="29" t="s">
        <v>265</v>
      </c>
      <c r="G10" s="29">
        <v>0</v>
      </c>
      <c r="H10" s="29">
        <v>0</v>
      </c>
      <c r="I10" s="27">
        <v>0</v>
      </c>
      <c r="J10" s="27" t="s">
        <v>265</v>
      </c>
      <c r="K10" s="27">
        <v>0</v>
      </c>
      <c r="L10" s="27">
        <v>0</v>
      </c>
      <c r="M10" s="29">
        <v>40</v>
      </c>
      <c r="N10" s="42">
        <v>1</v>
      </c>
    </row>
    <row r="11" spans="1:14" x14ac:dyDescent="0.3">
      <c r="A11" s="11" t="s">
        <v>409</v>
      </c>
      <c r="B11" s="11" t="s">
        <v>223</v>
      </c>
      <c r="C11" s="29">
        <v>10</v>
      </c>
      <c r="D11" s="29" t="s">
        <v>265</v>
      </c>
      <c r="E11" s="29" t="s">
        <v>265</v>
      </c>
      <c r="F11" s="29" t="s">
        <v>265</v>
      </c>
      <c r="G11" s="29">
        <v>0</v>
      </c>
      <c r="H11" s="29">
        <v>0</v>
      </c>
      <c r="I11" s="27" t="s">
        <v>265</v>
      </c>
      <c r="J11" s="27" t="s">
        <v>265</v>
      </c>
      <c r="K11" s="27">
        <v>0</v>
      </c>
      <c r="L11" s="27">
        <v>0</v>
      </c>
      <c r="M11" s="29">
        <v>43</v>
      </c>
      <c r="N11" s="42">
        <v>1</v>
      </c>
    </row>
    <row r="12" spans="1:14" x14ac:dyDescent="0.3">
      <c r="A12" s="11" t="s">
        <v>409</v>
      </c>
      <c r="B12" s="11" t="s">
        <v>224</v>
      </c>
      <c r="C12" s="29">
        <v>20</v>
      </c>
      <c r="D12" s="29">
        <v>15</v>
      </c>
      <c r="E12" s="29" t="s">
        <v>265</v>
      </c>
      <c r="F12" s="29">
        <v>10</v>
      </c>
      <c r="G12" s="29" t="s">
        <v>265</v>
      </c>
      <c r="H12" s="29">
        <v>0</v>
      </c>
      <c r="I12" s="27" t="s">
        <v>265</v>
      </c>
      <c r="J12" s="27" t="s">
        <v>265</v>
      </c>
      <c r="K12" s="27" t="s">
        <v>265</v>
      </c>
      <c r="L12" s="27">
        <v>0</v>
      </c>
      <c r="M12" s="29">
        <v>23</v>
      </c>
      <c r="N12" s="42">
        <v>1</v>
      </c>
    </row>
    <row r="13" spans="1:14" x14ac:dyDescent="0.3">
      <c r="A13" s="11" t="s">
        <v>409</v>
      </c>
      <c r="B13" s="11" t="s">
        <v>225</v>
      </c>
      <c r="C13" s="29">
        <v>50</v>
      </c>
      <c r="D13" s="29">
        <v>20</v>
      </c>
      <c r="E13" s="29" t="s">
        <v>265</v>
      </c>
      <c r="F13" s="29">
        <v>20</v>
      </c>
      <c r="G13" s="29" t="s">
        <v>265</v>
      </c>
      <c r="H13" s="29">
        <v>0</v>
      </c>
      <c r="I13" s="27" t="s">
        <v>265</v>
      </c>
      <c r="J13" s="27" t="s">
        <v>265</v>
      </c>
      <c r="K13" s="27" t="s">
        <v>265</v>
      </c>
      <c r="L13" s="27">
        <v>0</v>
      </c>
      <c r="M13" s="29">
        <v>24</v>
      </c>
      <c r="N13" s="42">
        <v>1</v>
      </c>
    </row>
    <row r="14" spans="1:14" x14ac:dyDescent="0.3">
      <c r="A14" s="11" t="s">
        <v>409</v>
      </c>
      <c r="B14" s="11" t="s">
        <v>226</v>
      </c>
      <c r="C14" s="29">
        <v>80</v>
      </c>
      <c r="D14" s="29">
        <v>50</v>
      </c>
      <c r="E14" s="29">
        <v>10</v>
      </c>
      <c r="F14" s="29">
        <v>35</v>
      </c>
      <c r="G14" s="29">
        <v>5</v>
      </c>
      <c r="H14" s="29">
        <v>0</v>
      </c>
      <c r="I14" s="27">
        <v>0.2</v>
      </c>
      <c r="J14" s="27">
        <v>0.71</v>
      </c>
      <c r="K14" s="27">
        <v>0.1</v>
      </c>
      <c r="L14" s="27">
        <v>0</v>
      </c>
      <c r="M14" s="29">
        <v>29</v>
      </c>
      <c r="N14" s="42">
        <v>1</v>
      </c>
    </row>
    <row r="15" spans="1:14" x14ac:dyDescent="0.3">
      <c r="A15" s="11" t="s">
        <v>409</v>
      </c>
      <c r="B15" s="11" t="s">
        <v>227</v>
      </c>
      <c r="C15" s="29">
        <v>160</v>
      </c>
      <c r="D15" s="29">
        <v>85</v>
      </c>
      <c r="E15" s="29">
        <v>25</v>
      </c>
      <c r="F15" s="29">
        <v>55</v>
      </c>
      <c r="G15" s="29">
        <v>5</v>
      </c>
      <c r="H15" s="29">
        <v>0</v>
      </c>
      <c r="I15" s="27">
        <v>0.3</v>
      </c>
      <c r="J15" s="27">
        <v>0.64</v>
      </c>
      <c r="K15" s="27">
        <v>0.06</v>
      </c>
      <c r="L15" s="27">
        <v>0</v>
      </c>
      <c r="M15" s="29">
        <v>23</v>
      </c>
      <c r="N15" s="42">
        <v>0.97</v>
      </c>
    </row>
    <row r="16" spans="1:14" x14ac:dyDescent="0.3">
      <c r="A16" s="11" t="s">
        <v>409</v>
      </c>
      <c r="B16" s="11" t="s">
        <v>228</v>
      </c>
      <c r="C16" s="29">
        <v>185</v>
      </c>
      <c r="D16" s="29">
        <v>120</v>
      </c>
      <c r="E16" s="29">
        <v>40</v>
      </c>
      <c r="F16" s="29">
        <v>70</v>
      </c>
      <c r="G16" s="29">
        <v>10</v>
      </c>
      <c r="H16" s="29">
        <v>0</v>
      </c>
      <c r="I16" s="27">
        <v>0.32</v>
      </c>
      <c r="J16" s="27">
        <v>0.6</v>
      </c>
      <c r="K16" s="27">
        <v>0.08</v>
      </c>
      <c r="L16" s="27">
        <v>0</v>
      </c>
      <c r="M16" s="29">
        <v>36</v>
      </c>
      <c r="N16" s="42">
        <v>1</v>
      </c>
    </row>
    <row r="17" spans="1:14" x14ac:dyDescent="0.3">
      <c r="A17" s="11" t="s">
        <v>409</v>
      </c>
      <c r="B17" s="11" t="s">
        <v>229</v>
      </c>
      <c r="C17" s="29">
        <v>380</v>
      </c>
      <c r="D17" s="29">
        <v>145</v>
      </c>
      <c r="E17" s="29">
        <v>50</v>
      </c>
      <c r="F17" s="29">
        <v>85</v>
      </c>
      <c r="G17" s="29">
        <v>10</v>
      </c>
      <c r="H17" s="29">
        <v>0</v>
      </c>
      <c r="I17" s="27">
        <v>0.34</v>
      </c>
      <c r="J17" s="27">
        <v>0.59</v>
      </c>
      <c r="K17" s="27">
        <v>0.08</v>
      </c>
      <c r="L17" s="27">
        <v>0</v>
      </c>
      <c r="M17" s="29">
        <v>45</v>
      </c>
      <c r="N17" s="42">
        <v>0.96</v>
      </c>
    </row>
    <row r="18" spans="1:14" x14ac:dyDescent="0.3">
      <c r="A18" s="11" t="s">
        <v>409</v>
      </c>
      <c r="B18" s="11" t="s">
        <v>230</v>
      </c>
      <c r="C18" s="29">
        <v>470</v>
      </c>
      <c r="D18" s="29">
        <v>220</v>
      </c>
      <c r="E18" s="29">
        <v>65</v>
      </c>
      <c r="F18" s="29">
        <v>150</v>
      </c>
      <c r="G18" s="29">
        <v>5</v>
      </c>
      <c r="H18" s="29">
        <v>0</v>
      </c>
      <c r="I18" s="27">
        <v>0.28999999999999998</v>
      </c>
      <c r="J18" s="27">
        <v>0.68</v>
      </c>
      <c r="K18" s="27">
        <v>0.03</v>
      </c>
      <c r="L18" s="27">
        <v>0</v>
      </c>
      <c r="M18" s="29">
        <v>45</v>
      </c>
      <c r="N18" s="42">
        <v>0.98</v>
      </c>
    </row>
    <row r="19" spans="1:14" x14ac:dyDescent="0.3">
      <c r="A19" s="11" t="s">
        <v>409</v>
      </c>
      <c r="B19" s="11" t="s">
        <v>231</v>
      </c>
      <c r="C19" s="29">
        <v>635</v>
      </c>
      <c r="D19" s="29">
        <v>415</v>
      </c>
      <c r="E19" s="29">
        <v>150</v>
      </c>
      <c r="F19" s="29">
        <v>235</v>
      </c>
      <c r="G19" s="29">
        <v>35</v>
      </c>
      <c r="H19" s="29">
        <v>0</v>
      </c>
      <c r="I19" s="27">
        <v>0.35</v>
      </c>
      <c r="J19" s="27">
        <v>0.56000000000000005</v>
      </c>
      <c r="K19" s="27">
        <v>0.09</v>
      </c>
      <c r="L19" s="27">
        <v>0</v>
      </c>
      <c r="M19" s="29">
        <v>49</v>
      </c>
      <c r="N19" s="42">
        <v>0.99</v>
      </c>
    </row>
    <row r="20" spans="1:14" x14ac:dyDescent="0.3">
      <c r="A20" s="11" t="s">
        <v>409</v>
      </c>
      <c r="B20" s="11" t="s">
        <v>232</v>
      </c>
      <c r="C20" s="29">
        <v>700</v>
      </c>
      <c r="D20" s="29">
        <v>460</v>
      </c>
      <c r="E20" s="29">
        <v>160</v>
      </c>
      <c r="F20" s="29">
        <v>270</v>
      </c>
      <c r="G20" s="29">
        <v>30</v>
      </c>
      <c r="H20" s="29">
        <v>0</v>
      </c>
      <c r="I20" s="27">
        <v>0.35</v>
      </c>
      <c r="J20" s="27">
        <v>0.59</v>
      </c>
      <c r="K20" s="27">
        <v>0.06</v>
      </c>
      <c r="L20" s="27">
        <v>0</v>
      </c>
      <c r="M20" s="29">
        <v>51</v>
      </c>
      <c r="N20" s="42">
        <v>0.98</v>
      </c>
    </row>
    <row r="21" spans="1:14" x14ac:dyDescent="0.3">
      <c r="A21" s="11" t="s">
        <v>409</v>
      </c>
      <c r="B21" s="11" t="s">
        <v>233</v>
      </c>
      <c r="C21" s="29">
        <v>845</v>
      </c>
      <c r="D21" s="29">
        <v>635</v>
      </c>
      <c r="E21" s="29">
        <v>220</v>
      </c>
      <c r="F21" s="29">
        <v>375</v>
      </c>
      <c r="G21" s="29">
        <v>35</v>
      </c>
      <c r="H21" s="29" t="s">
        <v>265</v>
      </c>
      <c r="I21" s="27">
        <v>0.35</v>
      </c>
      <c r="J21" s="27">
        <v>0.59</v>
      </c>
      <c r="K21" s="27" t="s">
        <v>265</v>
      </c>
      <c r="L21" s="27" t="s">
        <v>265</v>
      </c>
      <c r="M21" s="29">
        <v>52</v>
      </c>
      <c r="N21" s="42">
        <v>0.94000000000000006</v>
      </c>
    </row>
    <row r="22" spans="1:14" x14ac:dyDescent="0.3">
      <c r="A22" s="11" t="s">
        <v>409</v>
      </c>
      <c r="B22" s="11" t="s">
        <v>234</v>
      </c>
      <c r="C22" s="29">
        <v>1175</v>
      </c>
      <c r="D22" s="29">
        <v>825</v>
      </c>
      <c r="E22" s="29">
        <v>290</v>
      </c>
      <c r="F22" s="29">
        <v>480</v>
      </c>
      <c r="G22" s="29">
        <v>55</v>
      </c>
      <c r="H22" s="29" t="s">
        <v>265</v>
      </c>
      <c r="I22" s="27">
        <v>0.35</v>
      </c>
      <c r="J22" s="27">
        <v>0.57999999999999996</v>
      </c>
      <c r="K22" s="27" t="s">
        <v>265</v>
      </c>
      <c r="L22" s="27" t="s">
        <v>265</v>
      </c>
      <c r="M22" s="29">
        <v>53</v>
      </c>
      <c r="N22" s="42">
        <v>0.91</v>
      </c>
    </row>
    <row r="23" spans="1:14" x14ac:dyDescent="0.3">
      <c r="A23" s="11" t="s">
        <v>409</v>
      </c>
      <c r="B23" s="11" t="s">
        <v>235</v>
      </c>
      <c r="C23" s="29">
        <v>1325</v>
      </c>
      <c r="D23" s="29">
        <v>895</v>
      </c>
      <c r="E23" s="29">
        <v>335</v>
      </c>
      <c r="F23" s="29">
        <v>490</v>
      </c>
      <c r="G23" s="29">
        <v>70</v>
      </c>
      <c r="H23" s="29">
        <v>0</v>
      </c>
      <c r="I23" s="27">
        <v>0.37</v>
      </c>
      <c r="J23" s="27">
        <v>0.55000000000000004</v>
      </c>
      <c r="K23" s="27">
        <v>0.08</v>
      </c>
      <c r="L23" s="27">
        <v>0</v>
      </c>
      <c r="M23" s="29">
        <v>52</v>
      </c>
      <c r="N23" s="42">
        <v>0.94000000000000006</v>
      </c>
    </row>
    <row r="24" spans="1:14" x14ac:dyDescent="0.3">
      <c r="A24" s="11" t="s">
        <v>409</v>
      </c>
      <c r="B24" s="11" t="s">
        <v>236</v>
      </c>
      <c r="C24" s="29">
        <v>1520</v>
      </c>
      <c r="D24" s="29">
        <v>1110</v>
      </c>
      <c r="E24" s="29">
        <v>430</v>
      </c>
      <c r="F24" s="29">
        <v>605</v>
      </c>
      <c r="G24" s="29">
        <v>70</v>
      </c>
      <c r="H24" s="29">
        <v>5</v>
      </c>
      <c r="I24" s="27">
        <v>0.39</v>
      </c>
      <c r="J24" s="27">
        <v>0.55000000000000004</v>
      </c>
      <c r="K24" s="27">
        <v>0.06</v>
      </c>
      <c r="L24" s="27">
        <v>0.01</v>
      </c>
      <c r="M24" s="29">
        <v>53</v>
      </c>
      <c r="N24" s="42">
        <v>0.89</v>
      </c>
    </row>
    <row r="25" spans="1:14" x14ac:dyDescent="0.3">
      <c r="A25" s="11" t="s">
        <v>409</v>
      </c>
      <c r="B25" s="11" t="s">
        <v>237</v>
      </c>
      <c r="C25" s="29">
        <v>1590</v>
      </c>
      <c r="D25" s="29">
        <v>1170</v>
      </c>
      <c r="E25" s="29">
        <v>475</v>
      </c>
      <c r="F25" s="29">
        <v>575</v>
      </c>
      <c r="G25" s="29">
        <v>75</v>
      </c>
      <c r="H25" s="29">
        <v>45</v>
      </c>
      <c r="I25" s="27">
        <v>0.41</v>
      </c>
      <c r="J25" s="27">
        <v>0.49</v>
      </c>
      <c r="K25" s="27">
        <v>0.06</v>
      </c>
      <c r="L25" s="27">
        <v>0.04</v>
      </c>
      <c r="M25" s="29">
        <v>55</v>
      </c>
      <c r="N25" s="42">
        <v>0.78</v>
      </c>
    </row>
    <row r="26" spans="1:14" x14ac:dyDescent="0.3">
      <c r="A26" s="11" t="s">
        <v>409</v>
      </c>
      <c r="B26" s="11" t="s">
        <v>238</v>
      </c>
      <c r="C26" s="29">
        <v>1825</v>
      </c>
      <c r="D26" s="29">
        <v>1415</v>
      </c>
      <c r="E26" s="29">
        <v>640</v>
      </c>
      <c r="F26" s="29">
        <v>680</v>
      </c>
      <c r="G26" s="29">
        <v>85</v>
      </c>
      <c r="H26" s="29">
        <v>10</v>
      </c>
      <c r="I26" s="27">
        <v>0.45</v>
      </c>
      <c r="J26" s="27">
        <v>0.48</v>
      </c>
      <c r="K26" s="27">
        <v>0.06</v>
      </c>
      <c r="L26" s="27">
        <v>0.01</v>
      </c>
      <c r="M26" s="29">
        <v>56</v>
      </c>
      <c r="N26" s="42">
        <v>0.62</v>
      </c>
    </row>
    <row r="27" spans="1:14" x14ac:dyDescent="0.3">
      <c r="A27" s="11" t="s">
        <v>409</v>
      </c>
      <c r="B27" s="11" t="s">
        <v>239</v>
      </c>
      <c r="C27" s="29">
        <v>1725</v>
      </c>
      <c r="D27" s="29">
        <v>1475</v>
      </c>
      <c r="E27" s="29">
        <v>590</v>
      </c>
      <c r="F27" s="29">
        <v>770</v>
      </c>
      <c r="G27" s="29">
        <v>35</v>
      </c>
      <c r="H27" s="29">
        <v>85</v>
      </c>
      <c r="I27" s="27">
        <v>0.4</v>
      </c>
      <c r="J27" s="27">
        <v>0.52</v>
      </c>
      <c r="K27" s="27">
        <v>0.02</v>
      </c>
      <c r="L27" s="27">
        <v>0.06</v>
      </c>
      <c r="M27" s="29">
        <v>56</v>
      </c>
      <c r="N27" s="42">
        <v>0.66</v>
      </c>
    </row>
    <row r="28" spans="1:14" x14ac:dyDescent="0.3">
      <c r="A28" s="11" t="s">
        <v>409</v>
      </c>
      <c r="B28" s="11" t="s">
        <v>240</v>
      </c>
      <c r="C28" s="29">
        <v>1800</v>
      </c>
      <c r="D28" s="29">
        <v>1235</v>
      </c>
      <c r="E28" s="29">
        <v>535</v>
      </c>
      <c r="F28" s="29">
        <v>655</v>
      </c>
      <c r="G28" s="29">
        <v>15</v>
      </c>
      <c r="H28" s="29">
        <v>35</v>
      </c>
      <c r="I28" s="27">
        <v>0.43</v>
      </c>
      <c r="J28" s="27">
        <v>0.53</v>
      </c>
      <c r="K28" s="27">
        <v>0.01</v>
      </c>
      <c r="L28" s="27">
        <v>0.03</v>
      </c>
      <c r="M28" s="29">
        <v>57</v>
      </c>
      <c r="N28" s="42">
        <v>0.49</v>
      </c>
    </row>
    <row r="29" spans="1:14" x14ac:dyDescent="0.3">
      <c r="A29" s="11" t="s">
        <v>409</v>
      </c>
      <c r="B29" s="11" t="s">
        <v>241</v>
      </c>
      <c r="C29" s="29">
        <v>2055</v>
      </c>
      <c r="D29" s="29">
        <v>1710</v>
      </c>
      <c r="E29" s="29">
        <v>765</v>
      </c>
      <c r="F29" s="29">
        <v>890</v>
      </c>
      <c r="G29" s="29">
        <v>30</v>
      </c>
      <c r="H29" s="29">
        <v>25</v>
      </c>
      <c r="I29" s="27">
        <v>0.45</v>
      </c>
      <c r="J29" s="27">
        <v>0.52</v>
      </c>
      <c r="K29" s="27">
        <v>0.02</v>
      </c>
      <c r="L29" s="27">
        <v>0.02</v>
      </c>
      <c r="M29" s="29">
        <v>58</v>
      </c>
      <c r="N29" s="42">
        <v>0.43</v>
      </c>
    </row>
    <row r="30" spans="1:14" x14ac:dyDescent="0.3">
      <c r="A30" s="11" t="s">
        <v>409</v>
      </c>
      <c r="B30" s="11" t="s">
        <v>242</v>
      </c>
      <c r="C30" s="29">
        <v>2140</v>
      </c>
      <c r="D30" s="29">
        <v>2165</v>
      </c>
      <c r="E30" s="29">
        <v>945</v>
      </c>
      <c r="F30" s="29">
        <v>1160</v>
      </c>
      <c r="G30" s="29">
        <v>30</v>
      </c>
      <c r="H30" s="29">
        <v>30</v>
      </c>
      <c r="I30" s="27">
        <v>0.44</v>
      </c>
      <c r="J30" s="27">
        <v>0.54</v>
      </c>
      <c r="K30" s="27">
        <v>0.01</v>
      </c>
      <c r="L30" s="27">
        <v>0.01</v>
      </c>
      <c r="M30" s="29">
        <v>57</v>
      </c>
      <c r="N30" s="42">
        <v>0.49</v>
      </c>
    </row>
    <row r="31" spans="1:14" x14ac:dyDescent="0.3">
      <c r="A31" s="11" t="s">
        <v>409</v>
      </c>
      <c r="B31" s="11" t="s">
        <v>243</v>
      </c>
      <c r="C31" s="29">
        <v>2200</v>
      </c>
      <c r="D31" s="29">
        <v>2735</v>
      </c>
      <c r="E31" s="29">
        <v>1235</v>
      </c>
      <c r="F31" s="29">
        <v>1410</v>
      </c>
      <c r="G31" s="29">
        <v>60</v>
      </c>
      <c r="H31" s="29">
        <v>30</v>
      </c>
      <c r="I31" s="27">
        <v>0.45</v>
      </c>
      <c r="J31" s="27">
        <v>0.52</v>
      </c>
      <c r="K31" s="27">
        <v>0.02</v>
      </c>
      <c r="L31" s="27">
        <v>0.01</v>
      </c>
      <c r="M31" s="29">
        <v>56</v>
      </c>
      <c r="N31" s="42">
        <v>0.57999999999999996</v>
      </c>
    </row>
    <row r="32" spans="1:14" x14ac:dyDescent="0.3">
      <c r="A32" s="11" t="s">
        <v>409</v>
      </c>
      <c r="B32" s="11" t="s">
        <v>244</v>
      </c>
      <c r="C32" s="29">
        <v>2335</v>
      </c>
      <c r="D32" s="29">
        <v>2785</v>
      </c>
      <c r="E32" s="29">
        <v>1235</v>
      </c>
      <c r="F32" s="29">
        <v>1465</v>
      </c>
      <c r="G32" s="29">
        <v>50</v>
      </c>
      <c r="H32" s="29">
        <v>35</v>
      </c>
      <c r="I32" s="27">
        <v>0.44</v>
      </c>
      <c r="J32" s="27">
        <v>0.53</v>
      </c>
      <c r="K32" s="27">
        <v>0.02</v>
      </c>
      <c r="L32" s="27">
        <v>0.01</v>
      </c>
      <c r="M32" s="29">
        <v>53</v>
      </c>
      <c r="N32" s="42">
        <v>0.79</v>
      </c>
    </row>
    <row r="33" spans="1:14" x14ac:dyDescent="0.3">
      <c r="A33" s="11" t="s">
        <v>409</v>
      </c>
      <c r="B33" s="11" t="s">
        <v>245</v>
      </c>
      <c r="C33" s="29">
        <v>2345</v>
      </c>
      <c r="D33" s="29">
        <v>2420</v>
      </c>
      <c r="E33" s="29">
        <v>1130</v>
      </c>
      <c r="F33" s="29">
        <v>1255</v>
      </c>
      <c r="G33" s="29">
        <v>30</v>
      </c>
      <c r="H33" s="29">
        <v>0</v>
      </c>
      <c r="I33" s="27">
        <v>0.47</v>
      </c>
      <c r="J33" s="27">
        <v>0.52</v>
      </c>
      <c r="K33" s="27">
        <v>0.01</v>
      </c>
      <c r="L33" s="27">
        <v>0</v>
      </c>
      <c r="M33" s="29">
        <v>50</v>
      </c>
      <c r="N33" s="42">
        <v>0.93</v>
      </c>
    </row>
    <row r="34" spans="1:14" x14ac:dyDescent="0.3">
      <c r="A34" s="11" t="s">
        <v>409</v>
      </c>
      <c r="B34" s="11" t="s">
        <v>246</v>
      </c>
      <c r="C34" s="29">
        <v>2260</v>
      </c>
      <c r="D34" s="29">
        <v>2370</v>
      </c>
      <c r="E34" s="29">
        <v>1160</v>
      </c>
      <c r="F34" s="29">
        <v>1155</v>
      </c>
      <c r="G34" s="29">
        <v>55</v>
      </c>
      <c r="H34" s="29" t="s">
        <v>265</v>
      </c>
      <c r="I34" s="27">
        <v>0.49</v>
      </c>
      <c r="J34" s="27">
        <v>0.49</v>
      </c>
      <c r="K34" s="27" t="s">
        <v>265</v>
      </c>
      <c r="L34" s="27" t="s">
        <v>265</v>
      </c>
      <c r="M34" s="29">
        <v>47</v>
      </c>
      <c r="N34" s="42">
        <v>0.93</v>
      </c>
    </row>
    <row r="35" spans="1:14" x14ac:dyDescent="0.3">
      <c r="A35" s="11" t="s">
        <v>409</v>
      </c>
      <c r="B35" s="11" t="s">
        <v>247</v>
      </c>
      <c r="C35" s="29">
        <v>2580</v>
      </c>
      <c r="D35" s="29">
        <v>2835</v>
      </c>
      <c r="E35" s="29">
        <v>1335</v>
      </c>
      <c r="F35" s="29">
        <v>1455</v>
      </c>
      <c r="G35" s="29">
        <v>45</v>
      </c>
      <c r="H35" s="29">
        <v>5</v>
      </c>
      <c r="I35" s="27">
        <v>0.47</v>
      </c>
      <c r="J35" s="27">
        <v>0.51</v>
      </c>
      <c r="K35" s="27">
        <v>0.02</v>
      </c>
      <c r="L35" s="27">
        <v>0</v>
      </c>
      <c r="M35" s="29">
        <v>44</v>
      </c>
      <c r="N35" s="42">
        <v>0.95000000000000007</v>
      </c>
    </row>
    <row r="36" spans="1:14" x14ac:dyDescent="0.3">
      <c r="A36" s="11" t="s">
        <v>409</v>
      </c>
      <c r="B36" s="11" t="s">
        <v>248</v>
      </c>
      <c r="C36" s="29">
        <v>2525</v>
      </c>
      <c r="D36" s="29">
        <v>2650</v>
      </c>
      <c r="E36" s="29">
        <v>1200</v>
      </c>
      <c r="F36" s="29">
        <v>1400</v>
      </c>
      <c r="G36" s="29">
        <v>50</v>
      </c>
      <c r="H36" s="29">
        <v>0</v>
      </c>
      <c r="I36" s="27">
        <v>0.45</v>
      </c>
      <c r="J36" s="27">
        <v>0.53</v>
      </c>
      <c r="K36" s="27">
        <v>0.02</v>
      </c>
      <c r="L36" s="27">
        <v>0</v>
      </c>
      <c r="M36" s="29">
        <v>39</v>
      </c>
      <c r="N36" s="42">
        <v>0.96</v>
      </c>
    </row>
    <row r="37" spans="1:14" x14ac:dyDescent="0.3">
      <c r="A37" s="11" t="s">
        <v>409</v>
      </c>
      <c r="B37" s="11" t="s">
        <v>249</v>
      </c>
      <c r="C37" s="29">
        <v>2555</v>
      </c>
      <c r="D37" s="29">
        <v>2635</v>
      </c>
      <c r="E37" s="29">
        <v>1215</v>
      </c>
      <c r="F37" s="29">
        <v>1380</v>
      </c>
      <c r="G37" s="29">
        <v>40</v>
      </c>
      <c r="H37" s="29">
        <v>5</v>
      </c>
      <c r="I37" s="27">
        <v>0.46</v>
      </c>
      <c r="J37" s="27">
        <v>0.52</v>
      </c>
      <c r="K37" s="27">
        <v>0.02</v>
      </c>
      <c r="L37" s="27">
        <v>0</v>
      </c>
      <c r="M37" s="29">
        <v>35</v>
      </c>
      <c r="N37" s="42">
        <v>0.97</v>
      </c>
    </row>
    <row r="38" spans="1:14" x14ac:dyDescent="0.3">
      <c r="A38" s="11" t="s">
        <v>409</v>
      </c>
      <c r="B38" s="11" t="s">
        <v>250</v>
      </c>
      <c r="C38" s="29">
        <v>2675</v>
      </c>
      <c r="D38" s="29">
        <v>2485</v>
      </c>
      <c r="E38" s="29">
        <v>1160</v>
      </c>
      <c r="F38" s="29">
        <v>1280</v>
      </c>
      <c r="G38" s="29">
        <v>50</v>
      </c>
      <c r="H38" s="29" t="s">
        <v>265</v>
      </c>
      <c r="I38" s="27">
        <v>0.47</v>
      </c>
      <c r="J38" s="27">
        <v>0.51</v>
      </c>
      <c r="K38" s="27" t="s">
        <v>265</v>
      </c>
      <c r="L38" s="27" t="s">
        <v>265</v>
      </c>
      <c r="M38" s="29">
        <v>37</v>
      </c>
      <c r="N38" s="42">
        <v>0.97</v>
      </c>
    </row>
    <row r="39" spans="1:14" x14ac:dyDescent="0.3">
      <c r="A39" s="11" t="s">
        <v>409</v>
      </c>
      <c r="B39" s="11" t="s">
        <v>251</v>
      </c>
      <c r="C39" s="29">
        <v>2485</v>
      </c>
      <c r="D39" s="29">
        <v>2455</v>
      </c>
      <c r="E39" s="29">
        <v>1155</v>
      </c>
      <c r="F39" s="29">
        <v>1245</v>
      </c>
      <c r="G39" s="29">
        <v>55</v>
      </c>
      <c r="H39" s="29" t="s">
        <v>265</v>
      </c>
      <c r="I39" s="27">
        <v>0.47</v>
      </c>
      <c r="J39" s="27">
        <v>0.51</v>
      </c>
      <c r="K39" s="27" t="s">
        <v>265</v>
      </c>
      <c r="L39" s="27" t="s">
        <v>265</v>
      </c>
      <c r="M39" s="29">
        <v>38</v>
      </c>
      <c r="N39" s="42">
        <v>0.97</v>
      </c>
    </row>
    <row r="40" spans="1:14" x14ac:dyDescent="0.3">
      <c r="A40" s="11" t="s">
        <v>409</v>
      </c>
      <c r="B40" s="11" t="s">
        <v>252</v>
      </c>
      <c r="C40" s="29">
        <v>2390</v>
      </c>
      <c r="D40" s="29">
        <v>2110</v>
      </c>
      <c r="E40" s="29">
        <v>1025</v>
      </c>
      <c r="F40" s="29">
        <v>1030</v>
      </c>
      <c r="G40" s="29">
        <v>50</v>
      </c>
      <c r="H40" s="29">
        <v>0</v>
      </c>
      <c r="I40" s="27">
        <v>0.49</v>
      </c>
      <c r="J40" s="27">
        <v>0.49</v>
      </c>
      <c r="K40" s="27">
        <v>0.02</v>
      </c>
      <c r="L40" s="27">
        <v>0</v>
      </c>
      <c r="M40" s="29">
        <v>43</v>
      </c>
      <c r="N40" s="42">
        <v>0.96</v>
      </c>
    </row>
    <row r="41" spans="1:14" x14ac:dyDescent="0.3">
      <c r="A41" s="11" t="s">
        <v>409</v>
      </c>
      <c r="B41" s="11" t="s">
        <v>253</v>
      </c>
      <c r="C41" s="29">
        <v>2310</v>
      </c>
      <c r="D41" s="29">
        <v>2510</v>
      </c>
      <c r="E41" s="29">
        <v>1250</v>
      </c>
      <c r="F41" s="29">
        <v>1210</v>
      </c>
      <c r="G41" s="29">
        <v>50</v>
      </c>
      <c r="H41" s="29">
        <v>0</v>
      </c>
      <c r="I41" s="27">
        <v>0.5</v>
      </c>
      <c r="J41" s="27">
        <v>0.48</v>
      </c>
      <c r="K41" s="27">
        <v>0.02</v>
      </c>
      <c r="L41" s="27">
        <v>0</v>
      </c>
      <c r="M41" s="29">
        <v>50</v>
      </c>
      <c r="N41" s="42">
        <v>0.94000000000000006</v>
      </c>
    </row>
    <row r="42" spans="1:14" x14ac:dyDescent="0.3">
      <c r="A42" s="11" t="s">
        <v>409</v>
      </c>
      <c r="B42" s="11" t="s">
        <v>254</v>
      </c>
      <c r="C42" s="29">
        <v>2450</v>
      </c>
      <c r="D42" s="29">
        <v>2340</v>
      </c>
      <c r="E42" s="29">
        <v>1175</v>
      </c>
      <c r="F42" s="29">
        <v>1070</v>
      </c>
      <c r="G42" s="29">
        <v>90</v>
      </c>
      <c r="H42" s="29" t="s">
        <v>265</v>
      </c>
      <c r="I42" s="27">
        <v>0.5</v>
      </c>
      <c r="J42" s="27">
        <v>0.46</v>
      </c>
      <c r="K42" s="27" t="s">
        <v>265</v>
      </c>
      <c r="L42" s="27" t="s">
        <v>265</v>
      </c>
      <c r="M42" s="29">
        <v>42</v>
      </c>
      <c r="N42" s="42">
        <v>0.95000000000000007</v>
      </c>
    </row>
    <row r="43" spans="1:14" x14ac:dyDescent="0.3">
      <c r="A43" s="11" t="s">
        <v>409</v>
      </c>
      <c r="B43" s="11" t="s">
        <v>255</v>
      </c>
      <c r="C43" s="29">
        <v>2620</v>
      </c>
      <c r="D43" s="29">
        <v>2420</v>
      </c>
      <c r="E43" s="29">
        <v>1305</v>
      </c>
      <c r="F43" s="29">
        <v>1075</v>
      </c>
      <c r="G43" s="29">
        <v>45</v>
      </c>
      <c r="H43" s="29">
        <v>0</v>
      </c>
      <c r="I43" s="27">
        <v>0.54</v>
      </c>
      <c r="J43" s="27">
        <v>0.44</v>
      </c>
      <c r="K43" s="27">
        <v>0.02</v>
      </c>
      <c r="L43" s="27">
        <v>0</v>
      </c>
      <c r="M43" s="29">
        <v>41</v>
      </c>
      <c r="N43" s="42">
        <v>0.96</v>
      </c>
    </row>
    <row r="44" spans="1:14" x14ac:dyDescent="0.3">
      <c r="A44" s="11" t="s">
        <v>409</v>
      </c>
      <c r="B44" s="11" t="s">
        <v>256</v>
      </c>
      <c r="C44" s="29">
        <v>2410</v>
      </c>
      <c r="D44" s="29">
        <v>2405</v>
      </c>
      <c r="E44" s="29">
        <v>1345</v>
      </c>
      <c r="F44" s="29">
        <v>975</v>
      </c>
      <c r="G44" s="29">
        <v>85</v>
      </c>
      <c r="H44" s="29" t="s">
        <v>265</v>
      </c>
      <c r="I44" s="27">
        <v>0.56000000000000005</v>
      </c>
      <c r="J44" s="27">
        <v>0.4</v>
      </c>
      <c r="K44" s="27" t="s">
        <v>265</v>
      </c>
      <c r="L44" s="27" t="s">
        <v>265</v>
      </c>
      <c r="M44" s="29">
        <v>45</v>
      </c>
      <c r="N44" s="42">
        <v>0.95000000000000007</v>
      </c>
    </row>
    <row r="45" spans="1:14" x14ac:dyDescent="0.3">
      <c r="A45" s="11" t="s">
        <v>409</v>
      </c>
      <c r="B45" s="11" t="s">
        <v>257</v>
      </c>
      <c r="C45" s="29">
        <v>2320</v>
      </c>
      <c r="D45" s="29">
        <v>2340</v>
      </c>
      <c r="E45" s="29">
        <v>1310</v>
      </c>
      <c r="F45" s="29">
        <v>950</v>
      </c>
      <c r="G45" s="29">
        <v>80</v>
      </c>
      <c r="H45" s="29">
        <v>0</v>
      </c>
      <c r="I45" s="27">
        <v>0.56000000000000005</v>
      </c>
      <c r="J45" s="27">
        <v>0.4</v>
      </c>
      <c r="K45" s="27">
        <v>0.04</v>
      </c>
      <c r="L45" s="27">
        <v>0</v>
      </c>
      <c r="M45" s="29">
        <v>48</v>
      </c>
      <c r="N45" s="42">
        <v>0.95000000000000007</v>
      </c>
    </row>
    <row r="46" spans="1:14" x14ac:dyDescent="0.3">
      <c r="A46" s="11" t="s">
        <v>409</v>
      </c>
      <c r="B46" s="11" t="s">
        <v>258</v>
      </c>
      <c r="C46" s="29">
        <v>2255</v>
      </c>
      <c r="D46" s="29">
        <v>2435</v>
      </c>
      <c r="E46" s="29">
        <v>1335</v>
      </c>
      <c r="F46" s="29">
        <v>1005</v>
      </c>
      <c r="G46" s="29">
        <v>90</v>
      </c>
      <c r="H46" s="29">
        <v>5</v>
      </c>
      <c r="I46" s="27">
        <v>0.55000000000000004</v>
      </c>
      <c r="J46" s="27">
        <v>0.41</v>
      </c>
      <c r="K46" s="27">
        <v>0.04</v>
      </c>
      <c r="L46" s="27">
        <v>0</v>
      </c>
      <c r="M46" s="29">
        <v>48</v>
      </c>
      <c r="N46" s="42">
        <v>0.95000000000000007</v>
      </c>
    </row>
    <row r="47" spans="1:14" x14ac:dyDescent="0.3">
      <c r="A47" s="11" t="s">
        <v>409</v>
      </c>
      <c r="B47" s="11" t="s">
        <v>259</v>
      </c>
      <c r="C47" s="29">
        <v>2440</v>
      </c>
      <c r="D47" s="29">
        <v>2545</v>
      </c>
      <c r="E47" s="29">
        <v>1405</v>
      </c>
      <c r="F47" s="29">
        <v>1000</v>
      </c>
      <c r="G47" s="29">
        <v>145</v>
      </c>
      <c r="H47" s="29" t="s">
        <v>265</v>
      </c>
      <c r="I47" s="27">
        <v>0.55000000000000004</v>
      </c>
      <c r="J47" s="27">
        <v>0.39</v>
      </c>
      <c r="K47" s="27" t="s">
        <v>265</v>
      </c>
      <c r="L47" s="27" t="s">
        <v>265</v>
      </c>
      <c r="M47" s="29">
        <v>47</v>
      </c>
      <c r="N47" s="42">
        <v>0.95000000000000007</v>
      </c>
    </row>
    <row r="48" spans="1:14" x14ac:dyDescent="0.3">
      <c r="A48" s="34" t="s">
        <v>410</v>
      </c>
      <c r="B48" s="34" t="s">
        <v>218</v>
      </c>
      <c r="C48" s="74">
        <v>48385</v>
      </c>
      <c r="D48" s="74">
        <v>45945</v>
      </c>
      <c r="E48" s="74">
        <v>21470</v>
      </c>
      <c r="F48" s="74">
        <v>22920</v>
      </c>
      <c r="G48" s="74">
        <v>1310</v>
      </c>
      <c r="H48" s="74">
        <v>245</v>
      </c>
      <c r="I48" s="75">
        <v>0.47</v>
      </c>
      <c r="J48" s="75">
        <v>0.5</v>
      </c>
      <c r="K48" s="75">
        <v>0.03</v>
      </c>
      <c r="L48" s="75">
        <v>0.01</v>
      </c>
      <c r="M48" s="74">
        <v>50</v>
      </c>
      <c r="N48" s="77">
        <v>0.85</v>
      </c>
    </row>
    <row r="49" spans="1:14" x14ac:dyDescent="0.3">
      <c r="A49" s="11" t="s">
        <v>410</v>
      </c>
      <c r="B49" s="11" t="s">
        <v>220</v>
      </c>
      <c r="C49" s="29" t="s">
        <v>265</v>
      </c>
      <c r="D49" s="29">
        <v>0</v>
      </c>
      <c r="E49" s="29">
        <v>0</v>
      </c>
      <c r="F49" s="29">
        <v>0</v>
      </c>
      <c r="G49" s="29">
        <v>0</v>
      </c>
      <c r="H49" s="29">
        <v>0</v>
      </c>
      <c r="I49" s="27" t="s">
        <v>377</v>
      </c>
      <c r="J49" s="27" t="s">
        <v>377</v>
      </c>
      <c r="K49" s="27" t="s">
        <v>377</v>
      </c>
      <c r="L49" s="27" t="s">
        <v>377</v>
      </c>
      <c r="M49" s="29" t="s">
        <v>377</v>
      </c>
      <c r="N49" s="42" t="s">
        <v>377</v>
      </c>
    </row>
    <row r="50" spans="1:14" x14ac:dyDescent="0.3">
      <c r="A50" s="11" t="s">
        <v>410</v>
      </c>
      <c r="B50" s="11" t="s">
        <v>221</v>
      </c>
      <c r="C50" s="29" t="s">
        <v>265</v>
      </c>
      <c r="D50" s="29">
        <v>0</v>
      </c>
      <c r="E50" s="29">
        <v>0</v>
      </c>
      <c r="F50" s="29">
        <v>0</v>
      </c>
      <c r="G50" s="29">
        <v>0</v>
      </c>
      <c r="H50" s="29">
        <v>0</v>
      </c>
      <c r="I50" s="27" t="s">
        <v>377</v>
      </c>
      <c r="J50" s="27" t="s">
        <v>377</v>
      </c>
      <c r="K50" s="27" t="s">
        <v>377</v>
      </c>
      <c r="L50" s="27" t="s">
        <v>377</v>
      </c>
      <c r="M50" s="29" t="s">
        <v>377</v>
      </c>
      <c r="N50" s="42" t="s">
        <v>377</v>
      </c>
    </row>
    <row r="51" spans="1:14" x14ac:dyDescent="0.3">
      <c r="A51" s="11" t="s">
        <v>410</v>
      </c>
      <c r="B51" s="11" t="s">
        <v>222</v>
      </c>
      <c r="C51" s="29">
        <v>5</v>
      </c>
      <c r="D51" s="29" t="s">
        <v>265</v>
      </c>
      <c r="E51" s="29">
        <v>0</v>
      </c>
      <c r="F51" s="29" t="s">
        <v>265</v>
      </c>
      <c r="G51" s="29">
        <v>0</v>
      </c>
      <c r="H51" s="29">
        <v>0</v>
      </c>
      <c r="I51" s="27">
        <v>0</v>
      </c>
      <c r="J51" s="27" t="s">
        <v>265</v>
      </c>
      <c r="K51" s="27">
        <v>0</v>
      </c>
      <c r="L51" s="27">
        <v>0</v>
      </c>
      <c r="M51" s="29">
        <v>40</v>
      </c>
      <c r="N51" s="42">
        <v>1</v>
      </c>
    </row>
    <row r="52" spans="1:14" x14ac:dyDescent="0.3">
      <c r="A52" s="11" t="s">
        <v>410</v>
      </c>
      <c r="B52" s="11" t="s">
        <v>223</v>
      </c>
      <c r="C52" s="29">
        <v>10</v>
      </c>
      <c r="D52" s="29" t="s">
        <v>265</v>
      </c>
      <c r="E52" s="29" t="s">
        <v>265</v>
      </c>
      <c r="F52" s="29" t="s">
        <v>265</v>
      </c>
      <c r="G52" s="29">
        <v>0</v>
      </c>
      <c r="H52" s="29">
        <v>0</v>
      </c>
      <c r="I52" s="27" t="s">
        <v>265</v>
      </c>
      <c r="J52" s="27" t="s">
        <v>265</v>
      </c>
      <c r="K52" s="27">
        <v>0</v>
      </c>
      <c r="L52" s="27">
        <v>0</v>
      </c>
      <c r="M52" s="29">
        <v>43</v>
      </c>
      <c r="N52" s="42">
        <v>1</v>
      </c>
    </row>
    <row r="53" spans="1:14" x14ac:dyDescent="0.3">
      <c r="A53" s="11" t="s">
        <v>410</v>
      </c>
      <c r="B53" s="11" t="s">
        <v>224</v>
      </c>
      <c r="C53" s="29">
        <v>20</v>
      </c>
      <c r="D53" s="29">
        <v>15</v>
      </c>
      <c r="E53" s="29" t="s">
        <v>265</v>
      </c>
      <c r="F53" s="29">
        <v>10</v>
      </c>
      <c r="G53" s="29" t="s">
        <v>265</v>
      </c>
      <c r="H53" s="29">
        <v>0</v>
      </c>
      <c r="I53" s="27" t="s">
        <v>265</v>
      </c>
      <c r="J53" s="27" t="s">
        <v>265</v>
      </c>
      <c r="K53" s="27" t="s">
        <v>265</v>
      </c>
      <c r="L53" s="27">
        <v>0</v>
      </c>
      <c r="M53" s="29">
        <v>23</v>
      </c>
      <c r="N53" s="42">
        <v>1</v>
      </c>
    </row>
    <row r="54" spans="1:14" x14ac:dyDescent="0.3">
      <c r="A54" s="11" t="s">
        <v>410</v>
      </c>
      <c r="B54" s="11" t="s">
        <v>225</v>
      </c>
      <c r="C54" s="29">
        <v>50</v>
      </c>
      <c r="D54" s="29">
        <v>20</v>
      </c>
      <c r="E54" s="29" t="s">
        <v>265</v>
      </c>
      <c r="F54" s="29">
        <v>20</v>
      </c>
      <c r="G54" s="29" t="s">
        <v>265</v>
      </c>
      <c r="H54" s="29">
        <v>0</v>
      </c>
      <c r="I54" s="27" t="s">
        <v>265</v>
      </c>
      <c r="J54" s="27" t="s">
        <v>265</v>
      </c>
      <c r="K54" s="27" t="s">
        <v>265</v>
      </c>
      <c r="L54" s="27">
        <v>0</v>
      </c>
      <c r="M54" s="29">
        <v>24</v>
      </c>
      <c r="N54" s="42">
        <v>1</v>
      </c>
    </row>
    <row r="55" spans="1:14" x14ac:dyDescent="0.3">
      <c r="A55" s="11" t="s">
        <v>410</v>
      </c>
      <c r="B55" s="11" t="s">
        <v>226</v>
      </c>
      <c r="C55" s="29">
        <v>80</v>
      </c>
      <c r="D55" s="29">
        <v>50</v>
      </c>
      <c r="E55" s="29">
        <v>10</v>
      </c>
      <c r="F55" s="29">
        <v>35</v>
      </c>
      <c r="G55" s="29">
        <v>5</v>
      </c>
      <c r="H55" s="29">
        <v>0</v>
      </c>
      <c r="I55" s="27">
        <v>0.2</v>
      </c>
      <c r="J55" s="27">
        <v>0.73</v>
      </c>
      <c r="K55" s="27">
        <v>0.06</v>
      </c>
      <c r="L55" s="27">
        <v>0</v>
      </c>
      <c r="M55" s="29">
        <v>29</v>
      </c>
      <c r="N55" s="42">
        <v>1</v>
      </c>
    </row>
    <row r="56" spans="1:14" x14ac:dyDescent="0.3">
      <c r="A56" s="11" t="s">
        <v>410</v>
      </c>
      <c r="B56" s="11" t="s">
        <v>227</v>
      </c>
      <c r="C56" s="29">
        <v>160</v>
      </c>
      <c r="D56" s="29">
        <v>85</v>
      </c>
      <c r="E56" s="29">
        <v>25</v>
      </c>
      <c r="F56" s="29">
        <v>55</v>
      </c>
      <c r="G56" s="29">
        <v>5</v>
      </c>
      <c r="H56" s="29">
        <v>0</v>
      </c>
      <c r="I56" s="27">
        <v>0.3</v>
      </c>
      <c r="J56" s="27">
        <v>0.64</v>
      </c>
      <c r="K56" s="27">
        <v>0.06</v>
      </c>
      <c r="L56" s="27">
        <v>0</v>
      </c>
      <c r="M56" s="29">
        <v>23</v>
      </c>
      <c r="N56" s="42">
        <v>0.97</v>
      </c>
    </row>
    <row r="57" spans="1:14" x14ac:dyDescent="0.3">
      <c r="A57" s="11" t="s">
        <v>410</v>
      </c>
      <c r="B57" s="11" t="s">
        <v>228</v>
      </c>
      <c r="C57" s="29">
        <v>185</v>
      </c>
      <c r="D57" s="29">
        <v>120</v>
      </c>
      <c r="E57" s="29">
        <v>40</v>
      </c>
      <c r="F57" s="29">
        <v>70</v>
      </c>
      <c r="G57" s="29">
        <v>10</v>
      </c>
      <c r="H57" s="29">
        <v>0</v>
      </c>
      <c r="I57" s="27">
        <v>0.33</v>
      </c>
      <c r="J57" s="27">
        <v>0.6</v>
      </c>
      <c r="K57" s="27">
        <v>0.08</v>
      </c>
      <c r="L57" s="27">
        <v>0</v>
      </c>
      <c r="M57" s="29">
        <v>36</v>
      </c>
      <c r="N57" s="42">
        <v>1</v>
      </c>
    </row>
    <row r="58" spans="1:14" x14ac:dyDescent="0.3">
      <c r="A58" s="11" t="s">
        <v>410</v>
      </c>
      <c r="B58" s="11" t="s">
        <v>229</v>
      </c>
      <c r="C58" s="29">
        <v>365</v>
      </c>
      <c r="D58" s="29">
        <v>140</v>
      </c>
      <c r="E58" s="29">
        <v>45</v>
      </c>
      <c r="F58" s="29">
        <v>85</v>
      </c>
      <c r="G58" s="29">
        <v>10</v>
      </c>
      <c r="H58" s="29">
        <v>0</v>
      </c>
      <c r="I58" s="27">
        <v>0.33</v>
      </c>
      <c r="J58" s="27">
        <v>0.59</v>
      </c>
      <c r="K58" s="27">
        <v>0.08</v>
      </c>
      <c r="L58" s="27">
        <v>0</v>
      </c>
      <c r="M58" s="29">
        <v>45</v>
      </c>
      <c r="N58" s="42">
        <v>0.96</v>
      </c>
    </row>
    <row r="59" spans="1:14" x14ac:dyDescent="0.3">
      <c r="A59" s="11" t="s">
        <v>410</v>
      </c>
      <c r="B59" s="11" t="s">
        <v>230</v>
      </c>
      <c r="C59" s="29">
        <v>455</v>
      </c>
      <c r="D59" s="29">
        <v>215</v>
      </c>
      <c r="E59" s="29">
        <v>65</v>
      </c>
      <c r="F59" s="29">
        <v>150</v>
      </c>
      <c r="G59" s="29">
        <v>5</v>
      </c>
      <c r="H59" s="29">
        <v>0</v>
      </c>
      <c r="I59" s="27">
        <v>0.28999999999999998</v>
      </c>
      <c r="J59" s="27">
        <v>0.68</v>
      </c>
      <c r="K59" s="27">
        <v>0.02</v>
      </c>
      <c r="L59" s="27">
        <v>0</v>
      </c>
      <c r="M59" s="29">
        <v>45</v>
      </c>
      <c r="N59" s="42">
        <v>0.98</v>
      </c>
    </row>
    <row r="60" spans="1:14" x14ac:dyDescent="0.3">
      <c r="A60" s="11" t="s">
        <v>410</v>
      </c>
      <c r="B60" s="11" t="s">
        <v>231</v>
      </c>
      <c r="C60" s="29">
        <v>615</v>
      </c>
      <c r="D60" s="29">
        <v>395</v>
      </c>
      <c r="E60" s="29">
        <v>150</v>
      </c>
      <c r="F60" s="29">
        <v>225</v>
      </c>
      <c r="G60" s="29">
        <v>25</v>
      </c>
      <c r="H60" s="29">
        <v>0</v>
      </c>
      <c r="I60" s="27">
        <v>0.37</v>
      </c>
      <c r="J60" s="27">
        <v>0.56999999999999995</v>
      </c>
      <c r="K60" s="27">
        <v>0.06</v>
      </c>
      <c r="L60" s="27">
        <v>0</v>
      </c>
      <c r="M60" s="29">
        <v>49</v>
      </c>
      <c r="N60" s="42">
        <v>0.99</v>
      </c>
    </row>
    <row r="61" spans="1:14" x14ac:dyDescent="0.3">
      <c r="A61" s="11" t="s">
        <v>410</v>
      </c>
      <c r="B61" s="11" t="s">
        <v>232</v>
      </c>
      <c r="C61" s="29">
        <v>670</v>
      </c>
      <c r="D61" s="29">
        <v>455</v>
      </c>
      <c r="E61" s="29">
        <v>160</v>
      </c>
      <c r="F61" s="29">
        <v>265</v>
      </c>
      <c r="G61" s="29">
        <v>25</v>
      </c>
      <c r="H61" s="29">
        <v>0</v>
      </c>
      <c r="I61" s="27">
        <v>0.35</v>
      </c>
      <c r="J61" s="27">
        <v>0.59</v>
      </c>
      <c r="K61" s="27">
        <v>0.06</v>
      </c>
      <c r="L61" s="27">
        <v>0</v>
      </c>
      <c r="M61" s="29">
        <v>50</v>
      </c>
      <c r="N61" s="42">
        <v>0.98</v>
      </c>
    </row>
    <row r="62" spans="1:14" x14ac:dyDescent="0.3">
      <c r="A62" s="11" t="s">
        <v>410</v>
      </c>
      <c r="B62" s="11" t="s">
        <v>233</v>
      </c>
      <c r="C62" s="29">
        <v>815</v>
      </c>
      <c r="D62" s="29">
        <v>620</v>
      </c>
      <c r="E62" s="29">
        <v>215</v>
      </c>
      <c r="F62" s="29">
        <v>370</v>
      </c>
      <c r="G62" s="29">
        <v>30</v>
      </c>
      <c r="H62" s="29" t="s">
        <v>265</v>
      </c>
      <c r="I62" s="27">
        <v>0.35</v>
      </c>
      <c r="J62" s="27">
        <v>0.6</v>
      </c>
      <c r="K62" s="27" t="s">
        <v>265</v>
      </c>
      <c r="L62" s="27" t="s">
        <v>265</v>
      </c>
      <c r="M62" s="29">
        <v>52</v>
      </c>
      <c r="N62" s="42">
        <v>0.94000000000000006</v>
      </c>
    </row>
    <row r="63" spans="1:14" x14ac:dyDescent="0.3">
      <c r="A63" s="11" t="s">
        <v>410</v>
      </c>
      <c r="B63" s="11" t="s">
        <v>234</v>
      </c>
      <c r="C63" s="29">
        <v>1135</v>
      </c>
      <c r="D63" s="29">
        <v>795</v>
      </c>
      <c r="E63" s="29">
        <v>285</v>
      </c>
      <c r="F63" s="29">
        <v>465</v>
      </c>
      <c r="G63" s="29">
        <v>40</v>
      </c>
      <c r="H63" s="29" t="s">
        <v>265</v>
      </c>
      <c r="I63" s="27">
        <v>0.36</v>
      </c>
      <c r="J63" s="27">
        <v>0.59</v>
      </c>
      <c r="K63" s="27" t="s">
        <v>265</v>
      </c>
      <c r="L63" s="27" t="s">
        <v>265</v>
      </c>
      <c r="M63" s="29">
        <v>52</v>
      </c>
      <c r="N63" s="42">
        <v>0.91</v>
      </c>
    </row>
    <row r="64" spans="1:14" x14ac:dyDescent="0.3">
      <c r="A64" s="11" t="s">
        <v>410</v>
      </c>
      <c r="B64" s="11" t="s">
        <v>235</v>
      </c>
      <c r="C64" s="29">
        <v>1285</v>
      </c>
      <c r="D64" s="29">
        <v>860</v>
      </c>
      <c r="E64" s="29">
        <v>325</v>
      </c>
      <c r="F64" s="29">
        <v>485</v>
      </c>
      <c r="G64" s="29">
        <v>55</v>
      </c>
      <c r="H64" s="29">
        <v>0</v>
      </c>
      <c r="I64" s="27">
        <v>0.37</v>
      </c>
      <c r="J64" s="27">
        <v>0.56000000000000005</v>
      </c>
      <c r="K64" s="27">
        <v>0.06</v>
      </c>
      <c r="L64" s="27">
        <v>0</v>
      </c>
      <c r="M64" s="29">
        <v>52</v>
      </c>
      <c r="N64" s="42">
        <v>0.94000000000000006</v>
      </c>
    </row>
    <row r="65" spans="1:14" x14ac:dyDescent="0.3">
      <c r="A65" s="11" t="s">
        <v>410</v>
      </c>
      <c r="B65" s="11" t="s">
        <v>236</v>
      </c>
      <c r="C65" s="29">
        <v>1430</v>
      </c>
      <c r="D65" s="29">
        <v>1080</v>
      </c>
      <c r="E65" s="29">
        <v>420</v>
      </c>
      <c r="F65" s="29">
        <v>590</v>
      </c>
      <c r="G65" s="29">
        <v>60</v>
      </c>
      <c r="H65" s="29">
        <v>5</v>
      </c>
      <c r="I65" s="27">
        <v>0.39</v>
      </c>
      <c r="J65" s="27">
        <v>0.55000000000000004</v>
      </c>
      <c r="K65" s="27">
        <v>0.06</v>
      </c>
      <c r="L65" s="27">
        <v>0.01</v>
      </c>
      <c r="M65" s="29">
        <v>53</v>
      </c>
      <c r="N65" s="42">
        <v>0.9</v>
      </c>
    </row>
    <row r="66" spans="1:14" x14ac:dyDescent="0.3">
      <c r="A66" s="11" t="s">
        <v>410</v>
      </c>
      <c r="B66" s="11" t="s">
        <v>237</v>
      </c>
      <c r="C66" s="29">
        <v>1500</v>
      </c>
      <c r="D66" s="29">
        <v>1120</v>
      </c>
      <c r="E66" s="29">
        <v>460</v>
      </c>
      <c r="F66" s="29">
        <v>560</v>
      </c>
      <c r="G66" s="29">
        <v>60</v>
      </c>
      <c r="H66" s="29">
        <v>40</v>
      </c>
      <c r="I66" s="27">
        <v>0.41</v>
      </c>
      <c r="J66" s="27">
        <v>0.5</v>
      </c>
      <c r="K66" s="27">
        <v>0.05</v>
      </c>
      <c r="L66" s="27">
        <v>0.03</v>
      </c>
      <c r="M66" s="29">
        <v>55</v>
      </c>
      <c r="N66" s="42">
        <v>0.78</v>
      </c>
    </row>
    <row r="67" spans="1:14" x14ac:dyDescent="0.3">
      <c r="A67" s="11" t="s">
        <v>410</v>
      </c>
      <c r="B67" s="11" t="s">
        <v>238</v>
      </c>
      <c r="C67" s="29">
        <v>1720</v>
      </c>
      <c r="D67" s="29">
        <v>1335</v>
      </c>
      <c r="E67" s="29">
        <v>605</v>
      </c>
      <c r="F67" s="29">
        <v>655</v>
      </c>
      <c r="G67" s="29">
        <v>70</v>
      </c>
      <c r="H67" s="29">
        <v>10</v>
      </c>
      <c r="I67" s="27">
        <v>0.45</v>
      </c>
      <c r="J67" s="27">
        <v>0.49</v>
      </c>
      <c r="K67" s="27">
        <v>0.05</v>
      </c>
      <c r="L67" s="27">
        <v>0.01</v>
      </c>
      <c r="M67" s="29">
        <v>56</v>
      </c>
      <c r="N67" s="42">
        <v>0.62</v>
      </c>
    </row>
    <row r="68" spans="1:14" x14ac:dyDescent="0.3">
      <c r="A68" s="11" t="s">
        <v>410</v>
      </c>
      <c r="B68" s="11" t="s">
        <v>239</v>
      </c>
      <c r="C68" s="29">
        <v>1555</v>
      </c>
      <c r="D68" s="29">
        <v>1405</v>
      </c>
      <c r="E68" s="29">
        <v>560</v>
      </c>
      <c r="F68" s="29">
        <v>740</v>
      </c>
      <c r="G68" s="29">
        <v>25</v>
      </c>
      <c r="H68" s="29">
        <v>80</v>
      </c>
      <c r="I68" s="27">
        <v>0.4</v>
      </c>
      <c r="J68" s="27">
        <v>0.53</v>
      </c>
      <c r="K68" s="27">
        <v>0.02</v>
      </c>
      <c r="L68" s="27">
        <v>0.06</v>
      </c>
      <c r="M68" s="29">
        <v>56</v>
      </c>
      <c r="N68" s="42">
        <v>0.67</v>
      </c>
    </row>
    <row r="69" spans="1:14" x14ac:dyDescent="0.3">
      <c r="A69" s="11" t="s">
        <v>410</v>
      </c>
      <c r="B69" s="11" t="s">
        <v>240</v>
      </c>
      <c r="C69" s="29">
        <v>1625</v>
      </c>
      <c r="D69" s="29">
        <v>1175</v>
      </c>
      <c r="E69" s="29">
        <v>505</v>
      </c>
      <c r="F69" s="29">
        <v>630</v>
      </c>
      <c r="G69" s="29">
        <v>10</v>
      </c>
      <c r="H69" s="29">
        <v>25</v>
      </c>
      <c r="I69" s="27">
        <v>0.43</v>
      </c>
      <c r="J69" s="27">
        <v>0.54</v>
      </c>
      <c r="K69" s="27">
        <v>0.01</v>
      </c>
      <c r="L69" s="27">
        <v>0.02</v>
      </c>
      <c r="M69" s="29">
        <v>57</v>
      </c>
      <c r="N69" s="42">
        <v>0.49</v>
      </c>
    </row>
    <row r="70" spans="1:14" x14ac:dyDescent="0.3">
      <c r="A70" s="11" t="s">
        <v>410</v>
      </c>
      <c r="B70" s="11" t="s">
        <v>241</v>
      </c>
      <c r="C70" s="29">
        <v>1810</v>
      </c>
      <c r="D70" s="29">
        <v>1585</v>
      </c>
      <c r="E70" s="29">
        <v>695</v>
      </c>
      <c r="F70" s="29">
        <v>845</v>
      </c>
      <c r="G70" s="29">
        <v>20</v>
      </c>
      <c r="H70" s="29">
        <v>25</v>
      </c>
      <c r="I70" s="27">
        <v>0.44</v>
      </c>
      <c r="J70" s="27">
        <v>0.53</v>
      </c>
      <c r="K70" s="27">
        <v>0.01</v>
      </c>
      <c r="L70" s="27">
        <v>0.02</v>
      </c>
      <c r="M70" s="29">
        <v>58</v>
      </c>
      <c r="N70" s="42">
        <v>0.43</v>
      </c>
    </row>
    <row r="71" spans="1:14" x14ac:dyDescent="0.3">
      <c r="A71" s="11" t="s">
        <v>410</v>
      </c>
      <c r="B71" s="11" t="s">
        <v>242</v>
      </c>
      <c r="C71" s="29">
        <v>1820</v>
      </c>
      <c r="D71" s="29">
        <v>1950</v>
      </c>
      <c r="E71" s="29">
        <v>845</v>
      </c>
      <c r="F71" s="29">
        <v>1065</v>
      </c>
      <c r="G71" s="29">
        <v>20</v>
      </c>
      <c r="H71" s="29">
        <v>20</v>
      </c>
      <c r="I71" s="27">
        <v>0.43</v>
      </c>
      <c r="J71" s="27">
        <v>0.55000000000000004</v>
      </c>
      <c r="K71" s="27">
        <v>0.01</v>
      </c>
      <c r="L71" s="27">
        <v>0.01</v>
      </c>
      <c r="M71" s="29">
        <v>57</v>
      </c>
      <c r="N71" s="42">
        <v>0.49</v>
      </c>
    </row>
    <row r="72" spans="1:14" x14ac:dyDescent="0.3">
      <c r="A72" s="11" t="s">
        <v>410</v>
      </c>
      <c r="B72" s="11" t="s">
        <v>243</v>
      </c>
      <c r="C72" s="29">
        <v>1805</v>
      </c>
      <c r="D72" s="29">
        <v>2415</v>
      </c>
      <c r="E72" s="29">
        <v>1070</v>
      </c>
      <c r="F72" s="29">
        <v>1275</v>
      </c>
      <c r="G72" s="29">
        <v>50</v>
      </c>
      <c r="H72" s="29">
        <v>20</v>
      </c>
      <c r="I72" s="27">
        <v>0.44</v>
      </c>
      <c r="J72" s="27">
        <v>0.53</v>
      </c>
      <c r="K72" s="27">
        <v>0.02</v>
      </c>
      <c r="L72" s="27">
        <v>0.01</v>
      </c>
      <c r="M72" s="29">
        <v>56</v>
      </c>
      <c r="N72" s="42">
        <v>0.59</v>
      </c>
    </row>
    <row r="73" spans="1:14" x14ac:dyDescent="0.3">
      <c r="A73" s="11" t="s">
        <v>410</v>
      </c>
      <c r="B73" s="11" t="s">
        <v>244</v>
      </c>
      <c r="C73" s="29">
        <v>1685</v>
      </c>
      <c r="D73" s="29">
        <v>2340</v>
      </c>
      <c r="E73" s="29">
        <v>1040</v>
      </c>
      <c r="F73" s="29">
        <v>1245</v>
      </c>
      <c r="G73" s="29">
        <v>50</v>
      </c>
      <c r="H73" s="29">
        <v>10</v>
      </c>
      <c r="I73" s="27">
        <v>0.44</v>
      </c>
      <c r="J73" s="27">
        <v>0.53</v>
      </c>
      <c r="K73" s="27">
        <v>0.02</v>
      </c>
      <c r="L73" s="27">
        <v>0</v>
      </c>
      <c r="M73" s="29">
        <v>53</v>
      </c>
      <c r="N73" s="42">
        <v>0.8</v>
      </c>
    </row>
    <row r="74" spans="1:14" x14ac:dyDescent="0.3">
      <c r="A74" s="11" t="s">
        <v>410</v>
      </c>
      <c r="B74" s="11" t="s">
        <v>245</v>
      </c>
      <c r="C74" s="29">
        <v>1590</v>
      </c>
      <c r="D74" s="29">
        <v>1830</v>
      </c>
      <c r="E74" s="29">
        <v>830</v>
      </c>
      <c r="F74" s="29">
        <v>980</v>
      </c>
      <c r="G74" s="29">
        <v>20</v>
      </c>
      <c r="H74" s="29">
        <v>0</v>
      </c>
      <c r="I74" s="27">
        <v>0.45</v>
      </c>
      <c r="J74" s="27">
        <v>0.54</v>
      </c>
      <c r="K74" s="27">
        <v>0.01</v>
      </c>
      <c r="L74" s="27">
        <v>0</v>
      </c>
      <c r="M74" s="29">
        <v>50</v>
      </c>
      <c r="N74" s="42">
        <v>0.93</v>
      </c>
    </row>
    <row r="75" spans="1:14" x14ac:dyDescent="0.3">
      <c r="A75" s="11" t="s">
        <v>410</v>
      </c>
      <c r="B75" s="11" t="s">
        <v>246</v>
      </c>
      <c r="C75" s="29">
        <v>1485</v>
      </c>
      <c r="D75" s="29">
        <v>1675</v>
      </c>
      <c r="E75" s="29">
        <v>835</v>
      </c>
      <c r="F75" s="29">
        <v>795</v>
      </c>
      <c r="G75" s="29">
        <v>40</v>
      </c>
      <c r="H75" s="29" t="s">
        <v>265</v>
      </c>
      <c r="I75" s="27">
        <v>0.5</v>
      </c>
      <c r="J75" s="27">
        <v>0.48</v>
      </c>
      <c r="K75" s="27" t="s">
        <v>265</v>
      </c>
      <c r="L75" s="27" t="s">
        <v>265</v>
      </c>
      <c r="M75" s="29">
        <v>47</v>
      </c>
      <c r="N75" s="42">
        <v>0.93</v>
      </c>
    </row>
    <row r="76" spans="1:14" x14ac:dyDescent="0.3">
      <c r="A76" s="11" t="s">
        <v>410</v>
      </c>
      <c r="B76" s="11" t="s">
        <v>247</v>
      </c>
      <c r="C76" s="29">
        <v>1740</v>
      </c>
      <c r="D76" s="29">
        <v>1860</v>
      </c>
      <c r="E76" s="29">
        <v>885</v>
      </c>
      <c r="F76" s="29">
        <v>940</v>
      </c>
      <c r="G76" s="29">
        <v>35</v>
      </c>
      <c r="H76" s="29" t="s">
        <v>265</v>
      </c>
      <c r="I76" s="27">
        <v>0.48</v>
      </c>
      <c r="J76" s="27">
        <v>0.5</v>
      </c>
      <c r="K76" s="27" t="s">
        <v>265</v>
      </c>
      <c r="L76" s="27" t="s">
        <v>265</v>
      </c>
      <c r="M76" s="29">
        <v>44</v>
      </c>
      <c r="N76" s="42">
        <v>0.95000000000000007</v>
      </c>
    </row>
    <row r="77" spans="1:14" x14ac:dyDescent="0.3">
      <c r="A77" s="11" t="s">
        <v>410</v>
      </c>
      <c r="B77" s="11" t="s">
        <v>248</v>
      </c>
      <c r="C77" s="29">
        <v>1735</v>
      </c>
      <c r="D77" s="29">
        <v>1785</v>
      </c>
      <c r="E77" s="29">
        <v>825</v>
      </c>
      <c r="F77" s="29">
        <v>930</v>
      </c>
      <c r="G77" s="29">
        <v>35</v>
      </c>
      <c r="H77" s="29">
        <v>0</v>
      </c>
      <c r="I77" s="27">
        <v>0.46</v>
      </c>
      <c r="J77" s="27">
        <v>0.52</v>
      </c>
      <c r="K77" s="27">
        <v>0.02</v>
      </c>
      <c r="L77" s="27">
        <v>0</v>
      </c>
      <c r="M77" s="29">
        <v>39</v>
      </c>
      <c r="N77" s="42">
        <v>0.96</v>
      </c>
    </row>
    <row r="78" spans="1:14" x14ac:dyDescent="0.3">
      <c r="A78" s="11" t="s">
        <v>410</v>
      </c>
      <c r="B78" s="11" t="s">
        <v>249</v>
      </c>
      <c r="C78" s="29">
        <v>1790</v>
      </c>
      <c r="D78" s="29">
        <v>1840</v>
      </c>
      <c r="E78" s="29">
        <v>865</v>
      </c>
      <c r="F78" s="29">
        <v>945</v>
      </c>
      <c r="G78" s="29">
        <v>25</v>
      </c>
      <c r="H78" s="29">
        <v>5</v>
      </c>
      <c r="I78" s="27">
        <v>0.47</v>
      </c>
      <c r="J78" s="27">
        <v>0.51</v>
      </c>
      <c r="K78" s="27">
        <v>0.01</v>
      </c>
      <c r="L78" s="27">
        <v>0</v>
      </c>
      <c r="M78" s="29">
        <v>33</v>
      </c>
      <c r="N78" s="42">
        <v>0.97</v>
      </c>
    </row>
    <row r="79" spans="1:14" x14ac:dyDescent="0.3">
      <c r="A79" s="11" t="s">
        <v>410</v>
      </c>
      <c r="B79" s="11" t="s">
        <v>250</v>
      </c>
      <c r="C79" s="29">
        <v>2040</v>
      </c>
      <c r="D79" s="29">
        <v>1735</v>
      </c>
      <c r="E79" s="29">
        <v>815</v>
      </c>
      <c r="F79" s="29">
        <v>885</v>
      </c>
      <c r="G79" s="29">
        <v>35</v>
      </c>
      <c r="H79" s="29">
        <v>0</v>
      </c>
      <c r="I79" s="27">
        <v>0.47</v>
      </c>
      <c r="J79" s="27">
        <v>0.51</v>
      </c>
      <c r="K79" s="27">
        <v>0.02</v>
      </c>
      <c r="L79" s="27">
        <v>0</v>
      </c>
      <c r="M79" s="29">
        <v>36</v>
      </c>
      <c r="N79" s="42">
        <v>0.97</v>
      </c>
    </row>
    <row r="80" spans="1:14" x14ac:dyDescent="0.3">
      <c r="A80" s="11" t="s">
        <v>410</v>
      </c>
      <c r="B80" s="11" t="s">
        <v>251</v>
      </c>
      <c r="C80" s="29">
        <v>1940</v>
      </c>
      <c r="D80" s="29">
        <v>1855</v>
      </c>
      <c r="E80" s="29">
        <v>865</v>
      </c>
      <c r="F80" s="29">
        <v>950</v>
      </c>
      <c r="G80" s="29">
        <v>40</v>
      </c>
      <c r="H80" s="29" t="s">
        <v>265</v>
      </c>
      <c r="I80" s="27">
        <v>0.46</v>
      </c>
      <c r="J80" s="27">
        <v>0.51</v>
      </c>
      <c r="K80" s="27" t="s">
        <v>265</v>
      </c>
      <c r="L80" s="27" t="s">
        <v>265</v>
      </c>
      <c r="M80" s="29">
        <v>37</v>
      </c>
      <c r="N80" s="42">
        <v>0.97</v>
      </c>
    </row>
    <row r="81" spans="1:14" x14ac:dyDescent="0.3">
      <c r="A81" s="11" t="s">
        <v>410</v>
      </c>
      <c r="B81" s="11" t="s">
        <v>252</v>
      </c>
      <c r="C81" s="29">
        <v>1940</v>
      </c>
      <c r="D81" s="29">
        <v>1615</v>
      </c>
      <c r="E81" s="29">
        <v>785</v>
      </c>
      <c r="F81" s="29">
        <v>785</v>
      </c>
      <c r="G81" s="29">
        <v>45</v>
      </c>
      <c r="H81" s="29">
        <v>0</v>
      </c>
      <c r="I81" s="27">
        <v>0.49</v>
      </c>
      <c r="J81" s="27">
        <v>0.49</v>
      </c>
      <c r="K81" s="27">
        <v>0.03</v>
      </c>
      <c r="L81" s="27">
        <v>0</v>
      </c>
      <c r="M81" s="29">
        <v>43</v>
      </c>
      <c r="N81" s="42">
        <v>0.97</v>
      </c>
    </row>
    <row r="82" spans="1:14" x14ac:dyDescent="0.3">
      <c r="A82" s="11" t="s">
        <v>410</v>
      </c>
      <c r="B82" s="11" t="s">
        <v>253</v>
      </c>
      <c r="C82" s="29">
        <v>1850</v>
      </c>
      <c r="D82" s="29">
        <v>2000</v>
      </c>
      <c r="E82" s="29">
        <v>990</v>
      </c>
      <c r="F82" s="29">
        <v>970</v>
      </c>
      <c r="G82" s="29">
        <v>40</v>
      </c>
      <c r="H82" s="29">
        <v>0</v>
      </c>
      <c r="I82" s="27">
        <v>0.49</v>
      </c>
      <c r="J82" s="27">
        <v>0.49</v>
      </c>
      <c r="K82" s="27">
        <v>0.02</v>
      </c>
      <c r="L82" s="27">
        <v>0</v>
      </c>
      <c r="M82" s="29">
        <v>49</v>
      </c>
      <c r="N82" s="42">
        <v>0.94000000000000006</v>
      </c>
    </row>
    <row r="83" spans="1:14" x14ac:dyDescent="0.3">
      <c r="A83" s="11" t="s">
        <v>410</v>
      </c>
      <c r="B83" s="11" t="s">
        <v>254</v>
      </c>
      <c r="C83" s="29">
        <v>1935</v>
      </c>
      <c r="D83" s="29">
        <v>1890</v>
      </c>
      <c r="E83" s="29">
        <v>950</v>
      </c>
      <c r="F83" s="29">
        <v>865</v>
      </c>
      <c r="G83" s="29">
        <v>75</v>
      </c>
      <c r="H83" s="29" t="s">
        <v>265</v>
      </c>
      <c r="I83" s="27">
        <v>0.5</v>
      </c>
      <c r="J83" s="27">
        <v>0.46</v>
      </c>
      <c r="K83" s="27" t="s">
        <v>265</v>
      </c>
      <c r="L83" s="27" t="s">
        <v>265</v>
      </c>
      <c r="M83" s="29">
        <v>42</v>
      </c>
      <c r="N83" s="42">
        <v>0.95000000000000007</v>
      </c>
    </row>
    <row r="84" spans="1:14" x14ac:dyDescent="0.3">
      <c r="A84" s="11" t="s">
        <v>410</v>
      </c>
      <c r="B84" s="11" t="s">
        <v>255</v>
      </c>
      <c r="C84" s="29">
        <v>2135</v>
      </c>
      <c r="D84" s="29">
        <v>1905</v>
      </c>
      <c r="E84" s="29">
        <v>1030</v>
      </c>
      <c r="F84" s="29">
        <v>845</v>
      </c>
      <c r="G84" s="29">
        <v>30</v>
      </c>
      <c r="H84" s="29">
        <v>0</v>
      </c>
      <c r="I84" s="27">
        <v>0.54</v>
      </c>
      <c r="J84" s="27">
        <v>0.44</v>
      </c>
      <c r="K84" s="27">
        <v>0.01</v>
      </c>
      <c r="L84" s="27">
        <v>0</v>
      </c>
      <c r="M84" s="29">
        <v>41</v>
      </c>
      <c r="N84" s="42">
        <v>0.97</v>
      </c>
    </row>
    <row r="85" spans="1:14" x14ac:dyDescent="0.3">
      <c r="A85" s="11" t="s">
        <v>410</v>
      </c>
      <c r="B85" s="11" t="s">
        <v>256</v>
      </c>
      <c r="C85" s="29">
        <v>1900</v>
      </c>
      <c r="D85" s="29">
        <v>1945</v>
      </c>
      <c r="E85" s="29">
        <v>1065</v>
      </c>
      <c r="F85" s="29">
        <v>805</v>
      </c>
      <c r="G85" s="29">
        <v>75</v>
      </c>
      <c r="H85" s="29" t="s">
        <v>265</v>
      </c>
      <c r="I85" s="27">
        <v>0.55000000000000004</v>
      </c>
      <c r="J85" s="27">
        <v>0.41</v>
      </c>
      <c r="K85" s="27" t="s">
        <v>265</v>
      </c>
      <c r="L85" s="27" t="s">
        <v>265</v>
      </c>
      <c r="M85" s="29">
        <v>44</v>
      </c>
      <c r="N85" s="42">
        <v>0.95000000000000007</v>
      </c>
    </row>
    <row r="86" spans="1:14" x14ac:dyDescent="0.3">
      <c r="A86" s="11" t="s">
        <v>410</v>
      </c>
      <c r="B86" s="11" t="s">
        <v>257</v>
      </c>
      <c r="C86" s="29">
        <v>1845</v>
      </c>
      <c r="D86" s="29">
        <v>1895</v>
      </c>
      <c r="E86" s="29">
        <v>1045</v>
      </c>
      <c r="F86" s="29">
        <v>780</v>
      </c>
      <c r="G86" s="29">
        <v>65</v>
      </c>
      <c r="H86" s="29">
        <v>0</v>
      </c>
      <c r="I86" s="27">
        <v>0.55000000000000004</v>
      </c>
      <c r="J86" s="27">
        <v>0.41</v>
      </c>
      <c r="K86" s="27">
        <v>0.03</v>
      </c>
      <c r="L86" s="27">
        <v>0</v>
      </c>
      <c r="M86" s="29">
        <v>48</v>
      </c>
      <c r="N86" s="42">
        <v>0.95000000000000007</v>
      </c>
    </row>
    <row r="87" spans="1:14" x14ac:dyDescent="0.3">
      <c r="A87" s="11" t="s">
        <v>410</v>
      </c>
      <c r="B87" s="11" t="s">
        <v>258</v>
      </c>
      <c r="C87" s="29">
        <v>1775</v>
      </c>
      <c r="D87" s="29">
        <v>1915</v>
      </c>
      <c r="E87" s="29">
        <v>1040</v>
      </c>
      <c r="F87" s="29">
        <v>800</v>
      </c>
      <c r="G87" s="29">
        <v>75</v>
      </c>
      <c r="H87" s="29" t="s">
        <v>265</v>
      </c>
      <c r="I87" s="27">
        <v>0.54</v>
      </c>
      <c r="J87" s="27">
        <v>0.42</v>
      </c>
      <c r="K87" s="27" t="s">
        <v>265</v>
      </c>
      <c r="L87" s="27" t="s">
        <v>265</v>
      </c>
      <c r="M87" s="29">
        <v>47</v>
      </c>
      <c r="N87" s="42">
        <v>0.95000000000000007</v>
      </c>
    </row>
    <row r="88" spans="1:14" x14ac:dyDescent="0.3">
      <c r="A88" s="11" t="s">
        <v>410</v>
      </c>
      <c r="B88" s="11" t="s">
        <v>259</v>
      </c>
      <c r="C88" s="29">
        <v>1875</v>
      </c>
      <c r="D88" s="29">
        <v>2020</v>
      </c>
      <c r="E88" s="29">
        <v>1105</v>
      </c>
      <c r="F88" s="29">
        <v>805</v>
      </c>
      <c r="G88" s="29">
        <v>110</v>
      </c>
      <c r="H88" s="29" t="s">
        <v>265</v>
      </c>
      <c r="I88" s="27">
        <v>0.55000000000000004</v>
      </c>
      <c r="J88" s="27">
        <v>0.4</v>
      </c>
      <c r="K88" s="27" t="s">
        <v>265</v>
      </c>
      <c r="L88" s="27" t="s">
        <v>265</v>
      </c>
      <c r="M88" s="29">
        <v>46</v>
      </c>
      <c r="N88" s="42">
        <v>0.96</v>
      </c>
    </row>
    <row r="89" spans="1:14" x14ac:dyDescent="0.3">
      <c r="A89" s="34" t="s">
        <v>411</v>
      </c>
      <c r="B89" s="34" t="s">
        <v>218</v>
      </c>
      <c r="C89" s="74">
        <v>11470</v>
      </c>
      <c r="D89" s="74">
        <v>10705</v>
      </c>
      <c r="E89" s="74">
        <v>5230</v>
      </c>
      <c r="F89" s="74">
        <v>5045</v>
      </c>
      <c r="G89" s="74">
        <v>365</v>
      </c>
      <c r="H89" s="74">
        <v>70</v>
      </c>
      <c r="I89" s="75">
        <v>0.49</v>
      </c>
      <c r="J89" s="75">
        <v>0.47</v>
      </c>
      <c r="K89" s="75">
        <v>0.03</v>
      </c>
      <c r="L89" s="75">
        <v>0.01</v>
      </c>
      <c r="M89" s="74">
        <v>47</v>
      </c>
      <c r="N89" s="77">
        <v>0.91</v>
      </c>
    </row>
    <row r="90" spans="1:14" x14ac:dyDescent="0.3">
      <c r="A90" s="11" t="s">
        <v>411</v>
      </c>
      <c r="B90" s="11" t="s">
        <v>220</v>
      </c>
      <c r="C90" s="29">
        <v>0</v>
      </c>
      <c r="D90" s="29">
        <v>0</v>
      </c>
      <c r="E90" s="29">
        <v>0</v>
      </c>
      <c r="F90" s="29">
        <v>0</v>
      </c>
      <c r="G90" s="29">
        <v>0</v>
      </c>
      <c r="H90" s="29">
        <v>0</v>
      </c>
      <c r="I90" s="27" t="s">
        <v>377</v>
      </c>
      <c r="J90" s="27" t="s">
        <v>377</v>
      </c>
      <c r="K90" s="27" t="s">
        <v>377</v>
      </c>
      <c r="L90" s="27" t="s">
        <v>377</v>
      </c>
      <c r="M90" s="29" t="s">
        <v>377</v>
      </c>
      <c r="N90" s="42" t="s">
        <v>377</v>
      </c>
    </row>
    <row r="91" spans="1:14" x14ac:dyDescent="0.3">
      <c r="A91" s="11" t="s">
        <v>411</v>
      </c>
      <c r="B91" s="11" t="s">
        <v>221</v>
      </c>
      <c r="C91" s="29">
        <v>0</v>
      </c>
      <c r="D91" s="29">
        <v>0</v>
      </c>
      <c r="E91" s="29">
        <v>0</v>
      </c>
      <c r="F91" s="29">
        <v>0</v>
      </c>
      <c r="G91" s="29">
        <v>0</v>
      </c>
      <c r="H91" s="29">
        <v>0</v>
      </c>
      <c r="I91" s="27" t="s">
        <v>377</v>
      </c>
      <c r="J91" s="27" t="s">
        <v>377</v>
      </c>
      <c r="K91" s="27" t="s">
        <v>377</v>
      </c>
      <c r="L91" s="27" t="s">
        <v>377</v>
      </c>
      <c r="M91" s="29" t="s">
        <v>377</v>
      </c>
      <c r="N91" s="42" t="s">
        <v>377</v>
      </c>
    </row>
    <row r="92" spans="1:14" x14ac:dyDescent="0.3">
      <c r="A92" s="11" t="s">
        <v>411</v>
      </c>
      <c r="B92" s="11" t="s">
        <v>222</v>
      </c>
      <c r="C92" s="29">
        <v>0</v>
      </c>
      <c r="D92" s="29">
        <v>0</v>
      </c>
      <c r="E92" s="29">
        <v>0</v>
      </c>
      <c r="F92" s="29">
        <v>0</v>
      </c>
      <c r="G92" s="29">
        <v>0</v>
      </c>
      <c r="H92" s="29">
        <v>0</v>
      </c>
      <c r="I92" s="27" t="s">
        <v>377</v>
      </c>
      <c r="J92" s="27" t="s">
        <v>377</v>
      </c>
      <c r="K92" s="27" t="s">
        <v>377</v>
      </c>
      <c r="L92" s="27" t="s">
        <v>377</v>
      </c>
      <c r="M92" s="29" t="s">
        <v>377</v>
      </c>
      <c r="N92" s="42" t="s">
        <v>377</v>
      </c>
    </row>
    <row r="93" spans="1:14" x14ac:dyDescent="0.3">
      <c r="A93" s="11" t="s">
        <v>411</v>
      </c>
      <c r="B93" s="11" t="s">
        <v>223</v>
      </c>
      <c r="C93" s="29">
        <v>0</v>
      </c>
      <c r="D93" s="29">
        <v>0</v>
      </c>
      <c r="E93" s="29">
        <v>0</v>
      </c>
      <c r="F93" s="29">
        <v>0</v>
      </c>
      <c r="G93" s="29">
        <v>0</v>
      </c>
      <c r="H93" s="29">
        <v>0</v>
      </c>
      <c r="I93" s="27" t="s">
        <v>377</v>
      </c>
      <c r="J93" s="27" t="s">
        <v>377</v>
      </c>
      <c r="K93" s="27" t="s">
        <v>377</v>
      </c>
      <c r="L93" s="27" t="s">
        <v>377</v>
      </c>
      <c r="M93" s="29" t="s">
        <v>377</v>
      </c>
      <c r="N93" s="42" t="s">
        <v>377</v>
      </c>
    </row>
    <row r="94" spans="1:14" x14ac:dyDescent="0.3">
      <c r="A94" s="11" t="s">
        <v>411</v>
      </c>
      <c r="B94" s="11" t="s">
        <v>224</v>
      </c>
      <c r="C94" s="29">
        <v>0</v>
      </c>
      <c r="D94" s="29">
        <v>0</v>
      </c>
      <c r="E94" s="29">
        <v>0</v>
      </c>
      <c r="F94" s="29">
        <v>0</v>
      </c>
      <c r="G94" s="29">
        <v>0</v>
      </c>
      <c r="H94" s="29">
        <v>0</v>
      </c>
      <c r="I94" s="27" t="s">
        <v>377</v>
      </c>
      <c r="J94" s="27" t="s">
        <v>377</v>
      </c>
      <c r="K94" s="27" t="s">
        <v>377</v>
      </c>
      <c r="L94" s="27" t="s">
        <v>377</v>
      </c>
      <c r="M94" s="29" t="s">
        <v>377</v>
      </c>
      <c r="N94" s="42" t="s">
        <v>377</v>
      </c>
    </row>
    <row r="95" spans="1:14" x14ac:dyDescent="0.3">
      <c r="A95" s="11" t="s">
        <v>411</v>
      </c>
      <c r="B95" s="11" t="s">
        <v>225</v>
      </c>
      <c r="C95" s="29">
        <v>0</v>
      </c>
      <c r="D95" s="29">
        <v>0</v>
      </c>
      <c r="E95" s="29">
        <v>0</v>
      </c>
      <c r="F95" s="29">
        <v>0</v>
      </c>
      <c r="G95" s="29">
        <v>0</v>
      </c>
      <c r="H95" s="29">
        <v>0</v>
      </c>
      <c r="I95" s="27" t="s">
        <v>377</v>
      </c>
      <c r="J95" s="27" t="s">
        <v>377</v>
      </c>
      <c r="K95" s="27" t="s">
        <v>377</v>
      </c>
      <c r="L95" s="27" t="s">
        <v>377</v>
      </c>
      <c r="M95" s="29" t="s">
        <v>377</v>
      </c>
      <c r="N95" s="42" t="s">
        <v>377</v>
      </c>
    </row>
    <row r="96" spans="1:14" x14ac:dyDescent="0.3">
      <c r="A96" s="11" t="s">
        <v>411</v>
      </c>
      <c r="B96" s="11" t="s">
        <v>226</v>
      </c>
      <c r="C96" s="29" t="s">
        <v>265</v>
      </c>
      <c r="D96" s="29" t="s">
        <v>265</v>
      </c>
      <c r="E96" s="29">
        <v>0</v>
      </c>
      <c r="F96" s="29">
        <v>0</v>
      </c>
      <c r="G96" s="29" t="s">
        <v>265</v>
      </c>
      <c r="H96" s="29">
        <v>0</v>
      </c>
      <c r="I96" s="27">
        <v>0</v>
      </c>
      <c r="J96" s="27">
        <v>0</v>
      </c>
      <c r="K96" s="27" t="s">
        <v>265</v>
      </c>
      <c r="L96" s="27">
        <v>0</v>
      </c>
      <c r="M96" s="29" t="s">
        <v>377</v>
      </c>
      <c r="N96" s="42" t="s">
        <v>377</v>
      </c>
    </row>
    <row r="97" spans="1:14" x14ac:dyDescent="0.3">
      <c r="A97" s="11" t="s">
        <v>411</v>
      </c>
      <c r="B97" s="11" t="s">
        <v>227</v>
      </c>
      <c r="C97" s="29" t="s">
        <v>265</v>
      </c>
      <c r="D97" s="29">
        <v>0</v>
      </c>
      <c r="E97" s="29">
        <v>0</v>
      </c>
      <c r="F97" s="29">
        <v>0</v>
      </c>
      <c r="G97" s="29">
        <v>0</v>
      </c>
      <c r="H97" s="29">
        <v>0</v>
      </c>
      <c r="I97" s="27" t="s">
        <v>377</v>
      </c>
      <c r="J97" s="27" t="s">
        <v>377</v>
      </c>
      <c r="K97" s="27" t="s">
        <v>377</v>
      </c>
      <c r="L97" s="27" t="s">
        <v>377</v>
      </c>
      <c r="M97" s="29" t="s">
        <v>377</v>
      </c>
      <c r="N97" s="42" t="s">
        <v>377</v>
      </c>
    </row>
    <row r="98" spans="1:14" x14ac:dyDescent="0.3">
      <c r="A98" s="11" t="s">
        <v>411</v>
      </c>
      <c r="B98" s="11" t="s">
        <v>228</v>
      </c>
      <c r="C98" s="29" t="s">
        <v>265</v>
      </c>
      <c r="D98" s="29" t="s">
        <v>265</v>
      </c>
      <c r="E98" s="29">
        <v>0</v>
      </c>
      <c r="F98" s="29">
        <v>0</v>
      </c>
      <c r="G98" s="29" t="s">
        <v>265</v>
      </c>
      <c r="H98" s="29">
        <v>0</v>
      </c>
      <c r="I98" s="27">
        <v>0</v>
      </c>
      <c r="J98" s="27">
        <v>0</v>
      </c>
      <c r="K98" s="27" t="s">
        <v>265</v>
      </c>
      <c r="L98" s="27">
        <v>0</v>
      </c>
      <c r="M98" s="29" t="s">
        <v>377</v>
      </c>
      <c r="N98" s="42" t="s">
        <v>377</v>
      </c>
    </row>
    <row r="99" spans="1:14" x14ac:dyDescent="0.3">
      <c r="A99" s="11" t="s">
        <v>411</v>
      </c>
      <c r="B99" s="11" t="s">
        <v>229</v>
      </c>
      <c r="C99" s="29">
        <v>15</v>
      </c>
      <c r="D99" s="29" t="s">
        <v>265</v>
      </c>
      <c r="E99" s="29" t="s">
        <v>265</v>
      </c>
      <c r="F99" s="29">
        <v>0</v>
      </c>
      <c r="G99" s="29">
        <v>0</v>
      </c>
      <c r="H99" s="29">
        <v>0</v>
      </c>
      <c r="I99" s="27" t="s">
        <v>265</v>
      </c>
      <c r="J99" s="27">
        <v>0</v>
      </c>
      <c r="K99" s="27">
        <v>0</v>
      </c>
      <c r="L99" s="27">
        <v>0</v>
      </c>
      <c r="M99" s="29">
        <v>2</v>
      </c>
      <c r="N99" s="42">
        <v>1</v>
      </c>
    </row>
    <row r="100" spans="1:14" x14ac:dyDescent="0.3">
      <c r="A100" s="11" t="s">
        <v>411</v>
      </c>
      <c r="B100" s="11" t="s">
        <v>230</v>
      </c>
      <c r="C100" s="29">
        <v>10</v>
      </c>
      <c r="D100" s="29">
        <v>5</v>
      </c>
      <c r="E100" s="29">
        <v>0</v>
      </c>
      <c r="F100" s="29" t="s">
        <v>265</v>
      </c>
      <c r="G100" s="29" t="s">
        <v>265</v>
      </c>
      <c r="H100" s="29">
        <v>0</v>
      </c>
      <c r="I100" s="27">
        <v>0</v>
      </c>
      <c r="J100" s="27" t="s">
        <v>265</v>
      </c>
      <c r="K100" s="27" t="s">
        <v>265</v>
      </c>
      <c r="L100" s="27">
        <v>0</v>
      </c>
      <c r="M100" s="29">
        <v>46</v>
      </c>
      <c r="N100" s="42">
        <v>1</v>
      </c>
    </row>
    <row r="101" spans="1:14" x14ac:dyDescent="0.3">
      <c r="A101" s="11" t="s">
        <v>411</v>
      </c>
      <c r="B101" s="11" t="s">
        <v>231</v>
      </c>
      <c r="C101" s="29">
        <v>20</v>
      </c>
      <c r="D101" s="29">
        <v>20</v>
      </c>
      <c r="E101" s="29">
        <v>0</v>
      </c>
      <c r="F101" s="29">
        <v>10</v>
      </c>
      <c r="G101" s="29">
        <v>15</v>
      </c>
      <c r="H101" s="29">
        <v>0</v>
      </c>
      <c r="I101" s="27">
        <v>0</v>
      </c>
      <c r="J101" s="27">
        <v>0.38</v>
      </c>
      <c r="K101" s="27">
        <v>0.62</v>
      </c>
      <c r="L101" s="27">
        <v>0</v>
      </c>
      <c r="M101" s="29">
        <v>52</v>
      </c>
      <c r="N101" s="42">
        <v>1</v>
      </c>
    </row>
    <row r="102" spans="1:14" x14ac:dyDescent="0.3">
      <c r="A102" s="11" t="s">
        <v>411</v>
      </c>
      <c r="B102" s="11" t="s">
        <v>232</v>
      </c>
      <c r="C102" s="29">
        <v>25</v>
      </c>
      <c r="D102" s="29">
        <v>10</v>
      </c>
      <c r="E102" s="29" t="s">
        <v>265</v>
      </c>
      <c r="F102" s="29">
        <v>5</v>
      </c>
      <c r="G102" s="29">
        <v>5</v>
      </c>
      <c r="H102" s="29">
        <v>0</v>
      </c>
      <c r="I102" s="27" t="s">
        <v>265</v>
      </c>
      <c r="J102" s="27">
        <v>0.56000000000000005</v>
      </c>
      <c r="K102" s="27" t="s">
        <v>265</v>
      </c>
      <c r="L102" s="27">
        <v>0</v>
      </c>
      <c r="M102" s="29">
        <v>53</v>
      </c>
      <c r="N102" s="42">
        <v>1</v>
      </c>
    </row>
    <row r="103" spans="1:14" x14ac:dyDescent="0.3">
      <c r="A103" s="11" t="s">
        <v>411</v>
      </c>
      <c r="B103" s="11" t="s">
        <v>233</v>
      </c>
      <c r="C103" s="29">
        <v>30</v>
      </c>
      <c r="D103" s="29">
        <v>15</v>
      </c>
      <c r="E103" s="29">
        <v>5</v>
      </c>
      <c r="F103" s="29">
        <v>5</v>
      </c>
      <c r="G103" s="29">
        <v>5</v>
      </c>
      <c r="H103" s="29">
        <v>0</v>
      </c>
      <c r="I103" s="27">
        <v>0.28999999999999998</v>
      </c>
      <c r="J103" s="27">
        <v>0.28999999999999998</v>
      </c>
      <c r="K103" s="27">
        <v>0.43</v>
      </c>
      <c r="L103" s="27">
        <v>0</v>
      </c>
      <c r="M103" s="29">
        <v>56</v>
      </c>
      <c r="N103" s="42">
        <v>0.88</v>
      </c>
    </row>
    <row r="104" spans="1:14" x14ac:dyDescent="0.3">
      <c r="A104" s="11" t="s">
        <v>411</v>
      </c>
      <c r="B104" s="11" t="s">
        <v>234</v>
      </c>
      <c r="C104" s="29">
        <v>40</v>
      </c>
      <c r="D104" s="29">
        <v>35</v>
      </c>
      <c r="E104" s="29">
        <v>5</v>
      </c>
      <c r="F104" s="29">
        <v>15</v>
      </c>
      <c r="G104" s="29">
        <v>15</v>
      </c>
      <c r="H104" s="29">
        <v>0</v>
      </c>
      <c r="I104" s="27">
        <v>0.18</v>
      </c>
      <c r="J104" s="27">
        <v>0.42</v>
      </c>
      <c r="K104" s="27">
        <v>0.39</v>
      </c>
      <c r="L104" s="27">
        <v>0</v>
      </c>
      <c r="M104" s="29">
        <v>56</v>
      </c>
      <c r="N104" s="42">
        <v>0.8</v>
      </c>
    </row>
    <row r="105" spans="1:14" x14ac:dyDescent="0.3">
      <c r="A105" s="11" t="s">
        <v>411</v>
      </c>
      <c r="B105" s="11" t="s">
        <v>235</v>
      </c>
      <c r="C105" s="29">
        <v>40</v>
      </c>
      <c r="D105" s="29">
        <v>30</v>
      </c>
      <c r="E105" s="29">
        <v>10</v>
      </c>
      <c r="F105" s="29">
        <v>5</v>
      </c>
      <c r="G105" s="29">
        <v>15</v>
      </c>
      <c r="H105" s="29">
        <v>0</v>
      </c>
      <c r="I105" s="27">
        <v>0.38</v>
      </c>
      <c r="J105" s="27">
        <v>0.19</v>
      </c>
      <c r="K105" s="27">
        <v>0.44</v>
      </c>
      <c r="L105" s="27">
        <v>0</v>
      </c>
      <c r="M105" s="29">
        <v>53</v>
      </c>
      <c r="N105" s="42">
        <v>0.94000000000000006</v>
      </c>
    </row>
    <row r="106" spans="1:14" x14ac:dyDescent="0.3">
      <c r="A106" s="11" t="s">
        <v>411</v>
      </c>
      <c r="B106" s="11" t="s">
        <v>236</v>
      </c>
      <c r="C106" s="29">
        <v>90</v>
      </c>
      <c r="D106" s="29">
        <v>30</v>
      </c>
      <c r="E106" s="29">
        <v>5</v>
      </c>
      <c r="F106" s="29">
        <v>20</v>
      </c>
      <c r="G106" s="29">
        <v>10</v>
      </c>
      <c r="H106" s="29">
        <v>0</v>
      </c>
      <c r="I106" s="27">
        <v>0.19</v>
      </c>
      <c r="J106" s="27">
        <v>0.56000000000000005</v>
      </c>
      <c r="K106" s="27">
        <v>0.25</v>
      </c>
      <c r="L106" s="27">
        <v>0</v>
      </c>
      <c r="M106" s="29">
        <v>52</v>
      </c>
      <c r="N106" s="42">
        <v>0.88</v>
      </c>
    </row>
    <row r="107" spans="1:14" x14ac:dyDescent="0.3">
      <c r="A107" s="11" t="s">
        <v>411</v>
      </c>
      <c r="B107" s="11" t="s">
        <v>237</v>
      </c>
      <c r="C107" s="29">
        <v>95</v>
      </c>
      <c r="D107" s="29">
        <v>50</v>
      </c>
      <c r="E107" s="29">
        <v>15</v>
      </c>
      <c r="F107" s="29">
        <v>15</v>
      </c>
      <c r="G107" s="29">
        <v>15</v>
      </c>
      <c r="H107" s="29">
        <v>5</v>
      </c>
      <c r="I107" s="27">
        <v>0.31</v>
      </c>
      <c r="J107" s="27">
        <v>0.28999999999999998</v>
      </c>
      <c r="K107" s="27">
        <v>0.31</v>
      </c>
      <c r="L107" s="27">
        <v>0.1</v>
      </c>
      <c r="M107" s="29">
        <v>56</v>
      </c>
      <c r="N107" s="42">
        <v>0.66</v>
      </c>
    </row>
    <row r="108" spans="1:14" x14ac:dyDescent="0.3">
      <c r="A108" s="11" t="s">
        <v>411</v>
      </c>
      <c r="B108" s="11" t="s">
        <v>238</v>
      </c>
      <c r="C108" s="29">
        <v>105</v>
      </c>
      <c r="D108" s="29">
        <v>75</v>
      </c>
      <c r="E108" s="29">
        <v>35</v>
      </c>
      <c r="F108" s="29">
        <v>25</v>
      </c>
      <c r="G108" s="29">
        <v>15</v>
      </c>
      <c r="H108" s="29">
        <v>0</v>
      </c>
      <c r="I108" s="27">
        <v>0.45</v>
      </c>
      <c r="J108" s="27">
        <v>0.33</v>
      </c>
      <c r="K108" s="27">
        <v>0.22</v>
      </c>
      <c r="L108" s="27">
        <v>0</v>
      </c>
      <c r="M108" s="29">
        <v>56</v>
      </c>
      <c r="N108" s="42">
        <v>0.63</v>
      </c>
    </row>
    <row r="109" spans="1:14" x14ac:dyDescent="0.3">
      <c r="A109" s="11" t="s">
        <v>411</v>
      </c>
      <c r="B109" s="11" t="s">
        <v>239</v>
      </c>
      <c r="C109" s="29">
        <v>170</v>
      </c>
      <c r="D109" s="29">
        <v>70</v>
      </c>
      <c r="E109" s="29">
        <v>30</v>
      </c>
      <c r="F109" s="29">
        <v>30</v>
      </c>
      <c r="G109" s="29">
        <v>10</v>
      </c>
      <c r="H109" s="29">
        <v>10</v>
      </c>
      <c r="I109" s="27">
        <v>0.39</v>
      </c>
      <c r="J109" s="27">
        <v>0.39</v>
      </c>
      <c r="K109" s="27">
        <v>0.11</v>
      </c>
      <c r="L109" s="27">
        <v>0.11</v>
      </c>
      <c r="M109" s="29">
        <v>56</v>
      </c>
      <c r="N109" s="42">
        <v>0.66</v>
      </c>
    </row>
    <row r="110" spans="1:14" x14ac:dyDescent="0.3">
      <c r="A110" s="11" t="s">
        <v>411</v>
      </c>
      <c r="B110" s="11" t="s">
        <v>240</v>
      </c>
      <c r="C110" s="29">
        <v>180</v>
      </c>
      <c r="D110" s="29">
        <v>60</v>
      </c>
      <c r="E110" s="29">
        <v>30</v>
      </c>
      <c r="F110" s="29">
        <v>25</v>
      </c>
      <c r="G110" s="29">
        <v>5</v>
      </c>
      <c r="H110" s="29">
        <v>5</v>
      </c>
      <c r="I110" s="27">
        <v>0.47</v>
      </c>
      <c r="J110" s="27">
        <v>0.37</v>
      </c>
      <c r="K110" s="27">
        <v>0.06</v>
      </c>
      <c r="L110" s="27">
        <v>0.1</v>
      </c>
      <c r="M110" s="29">
        <v>58</v>
      </c>
      <c r="N110" s="42">
        <v>0.44</v>
      </c>
    </row>
    <row r="111" spans="1:14" x14ac:dyDescent="0.3">
      <c r="A111" s="11" t="s">
        <v>411</v>
      </c>
      <c r="B111" s="11" t="s">
        <v>241</v>
      </c>
      <c r="C111" s="29">
        <v>245</v>
      </c>
      <c r="D111" s="29">
        <v>125</v>
      </c>
      <c r="E111" s="29">
        <v>70</v>
      </c>
      <c r="F111" s="29">
        <v>45</v>
      </c>
      <c r="G111" s="29">
        <v>10</v>
      </c>
      <c r="H111" s="29">
        <v>5</v>
      </c>
      <c r="I111" s="27">
        <v>0.54</v>
      </c>
      <c r="J111" s="27">
        <v>0.35</v>
      </c>
      <c r="K111" s="27">
        <v>0.08</v>
      </c>
      <c r="L111" s="27">
        <v>0.02</v>
      </c>
      <c r="M111" s="29">
        <v>57</v>
      </c>
      <c r="N111" s="42">
        <v>0.46</v>
      </c>
    </row>
    <row r="112" spans="1:14" x14ac:dyDescent="0.3">
      <c r="A112" s="11" t="s">
        <v>411</v>
      </c>
      <c r="B112" s="11" t="s">
        <v>242</v>
      </c>
      <c r="C112" s="29">
        <v>320</v>
      </c>
      <c r="D112" s="29">
        <v>215</v>
      </c>
      <c r="E112" s="29">
        <v>100</v>
      </c>
      <c r="F112" s="29">
        <v>95</v>
      </c>
      <c r="G112" s="29">
        <v>10</v>
      </c>
      <c r="H112" s="29">
        <v>10</v>
      </c>
      <c r="I112" s="27">
        <v>0.46</v>
      </c>
      <c r="J112" s="27">
        <v>0.44</v>
      </c>
      <c r="K112" s="27">
        <v>0.05</v>
      </c>
      <c r="L112" s="27">
        <v>0.05</v>
      </c>
      <c r="M112" s="29">
        <v>57</v>
      </c>
      <c r="N112" s="42">
        <v>0.49</v>
      </c>
    </row>
    <row r="113" spans="1:14" x14ac:dyDescent="0.3">
      <c r="A113" s="11" t="s">
        <v>411</v>
      </c>
      <c r="B113" s="11" t="s">
        <v>243</v>
      </c>
      <c r="C113" s="29">
        <v>395</v>
      </c>
      <c r="D113" s="29">
        <v>320</v>
      </c>
      <c r="E113" s="29">
        <v>165</v>
      </c>
      <c r="F113" s="29">
        <v>135</v>
      </c>
      <c r="G113" s="29">
        <v>15</v>
      </c>
      <c r="H113" s="29">
        <v>5</v>
      </c>
      <c r="I113" s="27">
        <v>0.51</v>
      </c>
      <c r="J113" s="27">
        <v>0.43</v>
      </c>
      <c r="K113" s="27">
        <v>0.04</v>
      </c>
      <c r="L113" s="27">
        <v>0.02</v>
      </c>
      <c r="M113" s="29">
        <v>56</v>
      </c>
      <c r="N113" s="42">
        <v>0.54</v>
      </c>
    </row>
    <row r="114" spans="1:14" x14ac:dyDescent="0.3">
      <c r="A114" s="11" t="s">
        <v>411</v>
      </c>
      <c r="B114" s="11" t="s">
        <v>244</v>
      </c>
      <c r="C114" s="29">
        <v>650</v>
      </c>
      <c r="D114" s="29">
        <v>445</v>
      </c>
      <c r="E114" s="29">
        <v>195</v>
      </c>
      <c r="F114" s="29">
        <v>225</v>
      </c>
      <c r="G114" s="29">
        <v>5</v>
      </c>
      <c r="H114" s="29">
        <v>25</v>
      </c>
      <c r="I114" s="27">
        <v>0.43</v>
      </c>
      <c r="J114" s="27">
        <v>0.5</v>
      </c>
      <c r="K114" s="27">
        <v>0.01</v>
      </c>
      <c r="L114" s="27">
        <v>0.05</v>
      </c>
      <c r="M114" s="29">
        <v>54</v>
      </c>
      <c r="N114" s="42">
        <v>0.75</v>
      </c>
    </row>
    <row r="115" spans="1:14" x14ac:dyDescent="0.3">
      <c r="A115" s="11" t="s">
        <v>411</v>
      </c>
      <c r="B115" s="11" t="s">
        <v>245</v>
      </c>
      <c r="C115" s="29">
        <v>755</v>
      </c>
      <c r="D115" s="29">
        <v>590</v>
      </c>
      <c r="E115" s="29">
        <v>300</v>
      </c>
      <c r="F115" s="29">
        <v>280</v>
      </c>
      <c r="G115" s="29">
        <v>10</v>
      </c>
      <c r="H115" s="29">
        <v>0</v>
      </c>
      <c r="I115" s="27">
        <v>0.51</v>
      </c>
      <c r="J115" s="27">
        <v>0.47</v>
      </c>
      <c r="K115" s="27">
        <v>0.02</v>
      </c>
      <c r="L115" s="27">
        <v>0</v>
      </c>
      <c r="M115" s="29">
        <v>49</v>
      </c>
      <c r="N115" s="42">
        <v>0.92</v>
      </c>
    </row>
    <row r="116" spans="1:14" x14ac:dyDescent="0.3">
      <c r="A116" s="11" t="s">
        <v>411</v>
      </c>
      <c r="B116" s="11" t="s">
        <v>246</v>
      </c>
      <c r="C116" s="29">
        <v>775</v>
      </c>
      <c r="D116" s="29">
        <v>695</v>
      </c>
      <c r="E116" s="29">
        <v>325</v>
      </c>
      <c r="F116" s="29">
        <v>355</v>
      </c>
      <c r="G116" s="29">
        <v>15</v>
      </c>
      <c r="H116" s="29">
        <v>0</v>
      </c>
      <c r="I116" s="27">
        <v>0.47</v>
      </c>
      <c r="J116" s="27">
        <v>0.51</v>
      </c>
      <c r="K116" s="27">
        <v>0.02</v>
      </c>
      <c r="L116" s="27">
        <v>0</v>
      </c>
      <c r="M116" s="29">
        <v>48</v>
      </c>
      <c r="N116" s="42">
        <v>0.93</v>
      </c>
    </row>
    <row r="117" spans="1:14" x14ac:dyDescent="0.3">
      <c r="A117" s="11" t="s">
        <v>411</v>
      </c>
      <c r="B117" s="11" t="s">
        <v>247</v>
      </c>
      <c r="C117" s="29">
        <v>840</v>
      </c>
      <c r="D117" s="29">
        <v>975</v>
      </c>
      <c r="E117" s="29">
        <v>450</v>
      </c>
      <c r="F117" s="29">
        <v>515</v>
      </c>
      <c r="G117" s="29">
        <v>10</v>
      </c>
      <c r="H117" s="29" t="s">
        <v>265</v>
      </c>
      <c r="I117" s="27">
        <v>0.46</v>
      </c>
      <c r="J117" s="27">
        <v>0.53</v>
      </c>
      <c r="K117" s="27" t="s">
        <v>265</v>
      </c>
      <c r="L117" s="27" t="s">
        <v>265</v>
      </c>
      <c r="M117" s="29">
        <v>43</v>
      </c>
      <c r="N117" s="42">
        <v>0.95000000000000007</v>
      </c>
    </row>
    <row r="118" spans="1:14" x14ac:dyDescent="0.3">
      <c r="A118" s="11" t="s">
        <v>411</v>
      </c>
      <c r="B118" s="11" t="s">
        <v>248</v>
      </c>
      <c r="C118" s="29">
        <v>790</v>
      </c>
      <c r="D118" s="29">
        <v>865</v>
      </c>
      <c r="E118" s="29">
        <v>375</v>
      </c>
      <c r="F118" s="29">
        <v>475</v>
      </c>
      <c r="G118" s="29">
        <v>15</v>
      </c>
      <c r="H118" s="29">
        <v>0</v>
      </c>
      <c r="I118" s="27">
        <v>0.44</v>
      </c>
      <c r="J118" s="27">
        <v>0.55000000000000004</v>
      </c>
      <c r="K118" s="27">
        <v>0.02</v>
      </c>
      <c r="L118" s="27">
        <v>0</v>
      </c>
      <c r="M118" s="29">
        <v>41</v>
      </c>
      <c r="N118" s="42">
        <v>0.97</v>
      </c>
    </row>
    <row r="119" spans="1:14" x14ac:dyDescent="0.3">
      <c r="A119" s="11" t="s">
        <v>411</v>
      </c>
      <c r="B119" s="11" t="s">
        <v>249</v>
      </c>
      <c r="C119" s="29">
        <v>765</v>
      </c>
      <c r="D119" s="29">
        <v>800</v>
      </c>
      <c r="E119" s="29">
        <v>350</v>
      </c>
      <c r="F119" s="29">
        <v>430</v>
      </c>
      <c r="G119" s="29">
        <v>15</v>
      </c>
      <c r="H119" s="29">
        <v>0</v>
      </c>
      <c r="I119" s="27">
        <v>0.44</v>
      </c>
      <c r="J119" s="27">
        <v>0.54</v>
      </c>
      <c r="K119" s="27">
        <v>0.02</v>
      </c>
      <c r="L119" s="27">
        <v>0</v>
      </c>
      <c r="M119" s="29">
        <v>37</v>
      </c>
      <c r="N119" s="42">
        <v>0.97</v>
      </c>
    </row>
    <row r="120" spans="1:14" x14ac:dyDescent="0.3">
      <c r="A120" s="11" t="s">
        <v>411</v>
      </c>
      <c r="B120" s="11" t="s">
        <v>250</v>
      </c>
      <c r="C120" s="29">
        <v>635</v>
      </c>
      <c r="D120" s="29">
        <v>750</v>
      </c>
      <c r="E120" s="29">
        <v>340</v>
      </c>
      <c r="F120" s="29">
        <v>395</v>
      </c>
      <c r="G120" s="29">
        <v>10</v>
      </c>
      <c r="H120" s="29" t="s">
        <v>265</v>
      </c>
      <c r="I120" s="27">
        <v>0.46</v>
      </c>
      <c r="J120" s="27">
        <v>0.53</v>
      </c>
      <c r="K120" s="27" t="s">
        <v>265</v>
      </c>
      <c r="L120" s="27" t="s">
        <v>265</v>
      </c>
      <c r="M120" s="29">
        <v>43</v>
      </c>
      <c r="N120" s="42">
        <v>0.96</v>
      </c>
    </row>
    <row r="121" spans="1:14" x14ac:dyDescent="0.3">
      <c r="A121" s="11" t="s">
        <v>411</v>
      </c>
      <c r="B121" s="11" t="s">
        <v>251</v>
      </c>
      <c r="C121" s="29">
        <v>545</v>
      </c>
      <c r="D121" s="29">
        <v>600</v>
      </c>
      <c r="E121" s="29">
        <v>290</v>
      </c>
      <c r="F121" s="29">
        <v>295</v>
      </c>
      <c r="G121" s="29">
        <v>10</v>
      </c>
      <c r="H121" s="29">
        <v>0</v>
      </c>
      <c r="I121" s="27">
        <v>0.49</v>
      </c>
      <c r="J121" s="27">
        <v>0.49</v>
      </c>
      <c r="K121" s="27">
        <v>0.02</v>
      </c>
      <c r="L121" s="27">
        <v>0</v>
      </c>
      <c r="M121" s="29">
        <v>43</v>
      </c>
      <c r="N121" s="42">
        <v>0.97</v>
      </c>
    </row>
    <row r="122" spans="1:14" x14ac:dyDescent="0.3">
      <c r="A122" s="11" t="s">
        <v>411</v>
      </c>
      <c r="B122" s="11" t="s">
        <v>252</v>
      </c>
      <c r="C122" s="29">
        <v>445</v>
      </c>
      <c r="D122" s="29">
        <v>495</v>
      </c>
      <c r="E122" s="29">
        <v>240</v>
      </c>
      <c r="F122" s="29">
        <v>245</v>
      </c>
      <c r="G122" s="29">
        <v>5</v>
      </c>
      <c r="H122" s="29">
        <v>0</v>
      </c>
      <c r="I122" s="27">
        <v>0.49</v>
      </c>
      <c r="J122" s="27">
        <v>0.5</v>
      </c>
      <c r="K122" s="27">
        <v>0.01</v>
      </c>
      <c r="L122" s="27">
        <v>0</v>
      </c>
      <c r="M122" s="29">
        <v>44</v>
      </c>
      <c r="N122" s="42">
        <v>0.94000000000000006</v>
      </c>
    </row>
    <row r="123" spans="1:14" x14ac:dyDescent="0.3">
      <c r="A123" s="11" t="s">
        <v>411</v>
      </c>
      <c r="B123" s="11" t="s">
        <v>253</v>
      </c>
      <c r="C123" s="29">
        <v>460</v>
      </c>
      <c r="D123" s="29">
        <v>510</v>
      </c>
      <c r="E123" s="29">
        <v>260</v>
      </c>
      <c r="F123" s="29">
        <v>240</v>
      </c>
      <c r="G123" s="29">
        <v>10</v>
      </c>
      <c r="H123" s="29">
        <v>0</v>
      </c>
      <c r="I123" s="27">
        <v>0.51</v>
      </c>
      <c r="J123" s="27">
        <v>0.47</v>
      </c>
      <c r="K123" s="27">
        <v>0.02</v>
      </c>
      <c r="L123" s="27">
        <v>0</v>
      </c>
      <c r="M123" s="29">
        <v>51</v>
      </c>
      <c r="N123" s="42">
        <v>0.94000000000000006</v>
      </c>
    </row>
    <row r="124" spans="1:14" x14ac:dyDescent="0.3">
      <c r="A124" s="11" t="s">
        <v>411</v>
      </c>
      <c r="B124" s="11" t="s">
        <v>254</v>
      </c>
      <c r="C124" s="29">
        <v>515</v>
      </c>
      <c r="D124" s="29">
        <v>450</v>
      </c>
      <c r="E124" s="29">
        <v>225</v>
      </c>
      <c r="F124" s="29">
        <v>210</v>
      </c>
      <c r="G124" s="29">
        <v>15</v>
      </c>
      <c r="H124" s="29" t="s">
        <v>265</v>
      </c>
      <c r="I124" s="27">
        <v>0.5</v>
      </c>
      <c r="J124" s="27">
        <v>0.46</v>
      </c>
      <c r="K124" s="27" t="s">
        <v>265</v>
      </c>
      <c r="L124" s="27" t="s">
        <v>265</v>
      </c>
      <c r="M124" s="29">
        <v>44</v>
      </c>
      <c r="N124" s="42">
        <v>0.93</v>
      </c>
    </row>
    <row r="125" spans="1:14" x14ac:dyDescent="0.3">
      <c r="A125" s="11" t="s">
        <v>411</v>
      </c>
      <c r="B125" s="11" t="s">
        <v>255</v>
      </c>
      <c r="C125" s="29">
        <v>480</v>
      </c>
      <c r="D125" s="29">
        <v>515</v>
      </c>
      <c r="E125" s="29">
        <v>275</v>
      </c>
      <c r="F125" s="29">
        <v>230</v>
      </c>
      <c r="G125" s="29">
        <v>15</v>
      </c>
      <c r="H125" s="29">
        <v>0</v>
      </c>
      <c r="I125" s="27">
        <v>0.53</v>
      </c>
      <c r="J125" s="27">
        <v>0.44</v>
      </c>
      <c r="K125" s="27">
        <v>0.03</v>
      </c>
      <c r="L125" s="27">
        <v>0</v>
      </c>
      <c r="M125" s="29">
        <v>44</v>
      </c>
      <c r="N125" s="42">
        <v>0.92</v>
      </c>
    </row>
    <row r="126" spans="1:14" x14ac:dyDescent="0.3">
      <c r="A126" s="11" t="s">
        <v>411</v>
      </c>
      <c r="B126" s="11" t="s">
        <v>256</v>
      </c>
      <c r="C126" s="29">
        <v>510</v>
      </c>
      <c r="D126" s="29">
        <v>460</v>
      </c>
      <c r="E126" s="29">
        <v>280</v>
      </c>
      <c r="F126" s="29">
        <v>170</v>
      </c>
      <c r="G126" s="29">
        <v>15</v>
      </c>
      <c r="H126" s="29">
        <v>0</v>
      </c>
      <c r="I126" s="27">
        <v>0.6</v>
      </c>
      <c r="J126" s="27">
        <v>0.37</v>
      </c>
      <c r="K126" s="27">
        <v>0.03</v>
      </c>
      <c r="L126" s="27">
        <v>0</v>
      </c>
      <c r="M126" s="29">
        <v>48</v>
      </c>
      <c r="N126" s="42">
        <v>0.96</v>
      </c>
    </row>
    <row r="127" spans="1:14" x14ac:dyDescent="0.3">
      <c r="A127" s="11" t="s">
        <v>411</v>
      </c>
      <c r="B127" s="11" t="s">
        <v>257</v>
      </c>
      <c r="C127" s="29">
        <v>480</v>
      </c>
      <c r="D127" s="29">
        <v>445</v>
      </c>
      <c r="E127" s="29">
        <v>265</v>
      </c>
      <c r="F127" s="29">
        <v>165</v>
      </c>
      <c r="G127" s="29">
        <v>15</v>
      </c>
      <c r="H127" s="29">
        <v>0</v>
      </c>
      <c r="I127" s="27">
        <v>0.59</v>
      </c>
      <c r="J127" s="27">
        <v>0.37</v>
      </c>
      <c r="K127" s="27">
        <v>0.04</v>
      </c>
      <c r="L127" s="27">
        <v>0</v>
      </c>
      <c r="M127" s="29">
        <v>49</v>
      </c>
      <c r="N127" s="42">
        <v>0.96</v>
      </c>
    </row>
    <row r="128" spans="1:14" x14ac:dyDescent="0.3">
      <c r="A128" s="11" t="s">
        <v>411</v>
      </c>
      <c r="B128" s="11" t="s">
        <v>258</v>
      </c>
      <c r="C128" s="29">
        <v>480</v>
      </c>
      <c r="D128" s="29">
        <v>520</v>
      </c>
      <c r="E128" s="29">
        <v>290</v>
      </c>
      <c r="F128" s="29">
        <v>205</v>
      </c>
      <c r="G128" s="29">
        <v>20</v>
      </c>
      <c r="H128" s="29" t="s">
        <v>265</v>
      </c>
      <c r="I128" s="27">
        <v>0.56000000000000005</v>
      </c>
      <c r="J128" s="27">
        <v>0.4</v>
      </c>
      <c r="K128" s="27" t="s">
        <v>265</v>
      </c>
      <c r="L128" s="27" t="s">
        <v>265</v>
      </c>
      <c r="M128" s="29">
        <v>50</v>
      </c>
      <c r="N128" s="42">
        <v>0.94000000000000006</v>
      </c>
    </row>
    <row r="129" spans="1:14" x14ac:dyDescent="0.3">
      <c r="A129" s="11" t="s">
        <v>411</v>
      </c>
      <c r="B129" s="11" t="s">
        <v>259</v>
      </c>
      <c r="C129" s="29">
        <v>565</v>
      </c>
      <c r="D129" s="29">
        <v>525</v>
      </c>
      <c r="E129" s="29">
        <v>300</v>
      </c>
      <c r="F129" s="29">
        <v>190</v>
      </c>
      <c r="G129" s="29">
        <v>35</v>
      </c>
      <c r="H129" s="29">
        <v>0</v>
      </c>
      <c r="I129" s="27">
        <v>0.56999999999999995</v>
      </c>
      <c r="J129" s="27">
        <v>0.37</v>
      </c>
      <c r="K129" s="27">
        <v>0.06</v>
      </c>
      <c r="L129" s="27">
        <v>0</v>
      </c>
      <c r="M129" s="29">
        <v>49</v>
      </c>
      <c r="N129" s="42">
        <v>0.92</v>
      </c>
    </row>
    <row r="130" spans="1:14" x14ac:dyDescent="0.3">
      <c r="A130" s="22" t="s">
        <v>409</v>
      </c>
      <c r="B130" s="22" t="s">
        <v>531</v>
      </c>
      <c r="C130" s="30">
        <v>1995</v>
      </c>
      <c r="D130" s="30">
        <v>1075</v>
      </c>
      <c r="E130" s="30">
        <v>340</v>
      </c>
      <c r="F130" s="30">
        <v>660</v>
      </c>
      <c r="G130" s="30">
        <v>80</v>
      </c>
      <c r="H130" s="30">
        <v>0</v>
      </c>
      <c r="I130" s="31">
        <v>0.31</v>
      </c>
      <c r="J130" s="31">
        <v>0.61</v>
      </c>
      <c r="K130" s="31">
        <v>7.0000000000000007E-2</v>
      </c>
      <c r="L130" s="31">
        <v>0</v>
      </c>
      <c r="M130" s="30">
        <v>44</v>
      </c>
      <c r="N130" s="78">
        <v>0.98</v>
      </c>
    </row>
    <row r="131" spans="1:14" x14ac:dyDescent="0.3">
      <c r="A131" s="12" t="s">
        <v>409</v>
      </c>
      <c r="B131" s="12" t="s">
        <v>532</v>
      </c>
      <c r="C131" s="28">
        <v>18905</v>
      </c>
      <c r="D131" s="28">
        <v>15835</v>
      </c>
      <c r="E131" s="28">
        <v>6620</v>
      </c>
      <c r="F131" s="28">
        <v>8360</v>
      </c>
      <c r="G131" s="28">
        <v>590</v>
      </c>
      <c r="H131" s="28">
        <v>265</v>
      </c>
      <c r="I131" s="26">
        <v>0.42</v>
      </c>
      <c r="J131" s="26">
        <v>0.53</v>
      </c>
      <c r="K131" s="26">
        <v>0.04</v>
      </c>
      <c r="L131" s="26">
        <v>0.02</v>
      </c>
      <c r="M131" s="28">
        <v>55</v>
      </c>
      <c r="N131" s="76">
        <v>0.65</v>
      </c>
    </row>
    <row r="132" spans="1:14" x14ac:dyDescent="0.3">
      <c r="A132" s="12" t="s">
        <v>409</v>
      </c>
      <c r="B132" s="12" t="s">
        <v>533</v>
      </c>
      <c r="C132" s="28">
        <v>29530</v>
      </c>
      <c r="D132" s="28">
        <v>30015</v>
      </c>
      <c r="E132" s="28">
        <v>14345</v>
      </c>
      <c r="F132" s="28">
        <v>15020</v>
      </c>
      <c r="G132" s="28">
        <v>605</v>
      </c>
      <c r="H132" s="28">
        <v>45</v>
      </c>
      <c r="I132" s="26">
        <v>0.48</v>
      </c>
      <c r="J132" s="26">
        <v>0.5</v>
      </c>
      <c r="K132" s="26">
        <v>0.02</v>
      </c>
      <c r="L132" s="26">
        <v>0</v>
      </c>
      <c r="M132" s="28">
        <v>44</v>
      </c>
      <c r="N132" s="76">
        <v>0.94000000000000006</v>
      </c>
    </row>
    <row r="133" spans="1:14" x14ac:dyDescent="0.3">
      <c r="A133" s="18" t="s">
        <v>409</v>
      </c>
      <c r="B133" s="18" t="s">
        <v>534</v>
      </c>
      <c r="C133" s="32">
        <v>9425</v>
      </c>
      <c r="D133" s="32">
        <v>9725</v>
      </c>
      <c r="E133" s="32">
        <v>5395</v>
      </c>
      <c r="F133" s="32">
        <v>3925</v>
      </c>
      <c r="G133" s="32">
        <v>405</v>
      </c>
      <c r="H133" s="32">
        <v>5</v>
      </c>
      <c r="I133" s="33">
        <v>0.55000000000000004</v>
      </c>
      <c r="J133" s="33">
        <v>0.4</v>
      </c>
      <c r="K133" s="33">
        <v>0.04</v>
      </c>
      <c r="L133" s="33">
        <v>0</v>
      </c>
      <c r="M133" s="32">
        <v>47</v>
      </c>
      <c r="N133" s="79">
        <v>0.95000000000000007</v>
      </c>
    </row>
    <row r="134" spans="1:14" x14ac:dyDescent="0.3">
      <c r="A134" s="22" t="s">
        <v>410</v>
      </c>
      <c r="B134" s="22" t="s">
        <v>531</v>
      </c>
      <c r="C134" s="30">
        <v>1950</v>
      </c>
      <c r="D134" s="30">
        <v>1050</v>
      </c>
      <c r="E134" s="30">
        <v>340</v>
      </c>
      <c r="F134" s="30">
        <v>650</v>
      </c>
      <c r="G134" s="30">
        <v>60</v>
      </c>
      <c r="H134" s="30">
        <v>0</v>
      </c>
      <c r="I134" s="31">
        <v>0.32</v>
      </c>
      <c r="J134" s="31">
        <v>0.62</v>
      </c>
      <c r="K134" s="31">
        <v>0.06</v>
      </c>
      <c r="L134" s="31">
        <v>0</v>
      </c>
      <c r="M134" s="30">
        <v>44</v>
      </c>
      <c r="N134" s="78">
        <v>0.98</v>
      </c>
    </row>
    <row r="135" spans="1:14" x14ac:dyDescent="0.3">
      <c r="A135" s="12" t="s">
        <v>410</v>
      </c>
      <c r="B135" s="12" t="s">
        <v>532</v>
      </c>
      <c r="C135" s="28">
        <v>17170</v>
      </c>
      <c r="D135" s="28">
        <v>14795</v>
      </c>
      <c r="E135" s="28">
        <v>6155</v>
      </c>
      <c r="F135" s="28">
        <v>7950</v>
      </c>
      <c r="G135" s="28">
        <v>465</v>
      </c>
      <c r="H135" s="28">
        <v>225</v>
      </c>
      <c r="I135" s="26">
        <v>0.42</v>
      </c>
      <c r="J135" s="26">
        <v>0.54</v>
      </c>
      <c r="K135" s="26">
        <v>0.03</v>
      </c>
      <c r="L135" s="26">
        <v>0.02</v>
      </c>
      <c r="M135" s="28">
        <v>55</v>
      </c>
      <c r="N135" s="76">
        <v>0.66</v>
      </c>
    </row>
    <row r="136" spans="1:14" x14ac:dyDescent="0.3">
      <c r="A136" s="12" t="s">
        <v>410</v>
      </c>
      <c r="B136" s="12" t="s">
        <v>533</v>
      </c>
      <c r="C136" s="28">
        <v>21870</v>
      </c>
      <c r="D136" s="28">
        <v>22325</v>
      </c>
      <c r="E136" s="28">
        <v>10715</v>
      </c>
      <c r="F136" s="28">
        <v>11130</v>
      </c>
      <c r="G136" s="28">
        <v>465</v>
      </c>
      <c r="H136" s="28">
        <v>15</v>
      </c>
      <c r="I136" s="26">
        <v>0.48</v>
      </c>
      <c r="J136" s="26">
        <v>0.5</v>
      </c>
      <c r="K136" s="26">
        <v>0.02</v>
      </c>
      <c r="L136" s="26">
        <v>0</v>
      </c>
      <c r="M136" s="28">
        <v>44</v>
      </c>
      <c r="N136" s="76">
        <v>0.94000000000000006</v>
      </c>
    </row>
    <row r="137" spans="1:14" x14ac:dyDescent="0.3">
      <c r="A137" s="18" t="s">
        <v>410</v>
      </c>
      <c r="B137" s="18" t="s">
        <v>534</v>
      </c>
      <c r="C137" s="32">
        <v>7395</v>
      </c>
      <c r="D137" s="32">
        <v>7775</v>
      </c>
      <c r="E137" s="32">
        <v>4260</v>
      </c>
      <c r="F137" s="32">
        <v>3190</v>
      </c>
      <c r="G137" s="32">
        <v>320</v>
      </c>
      <c r="H137" s="32">
        <v>5</v>
      </c>
      <c r="I137" s="33">
        <v>0.55000000000000004</v>
      </c>
      <c r="J137" s="33">
        <v>0.41</v>
      </c>
      <c r="K137" s="33">
        <v>0.04</v>
      </c>
      <c r="L137" s="33">
        <v>0</v>
      </c>
      <c r="M137" s="32">
        <v>46</v>
      </c>
      <c r="N137" s="79">
        <v>0.95000000000000007</v>
      </c>
    </row>
    <row r="138" spans="1:14" x14ac:dyDescent="0.3">
      <c r="A138" s="12" t="s">
        <v>411</v>
      </c>
      <c r="B138" s="12" t="s">
        <v>531</v>
      </c>
      <c r="C138" s="28">
        <v>45</v>
      </c>
      <c r="D138" s="28">
        <v>30</v>
      </c>
      <c r="E138" s="28" t="s">
        <v>265</v>
      </c>
      <c r="F138" s="28">
        <v>10</v>
      </c>
      <c r="G138" s="28">
        <v>20</v>
      </c>
      <c r="H138" s="28">
        <v>0</v>
      </c>
      <c r="I138" s="26" t="s">
        <v>265</v>
      </c>
      <c r="J138" s="26" t="s">
        <v>265</v>
      </c>
      <c r="K138" s="26">
        <v>0.62</v>
      </c>
      <c r="L138" s="26">
        <v>0</v>
      </c>
      <c r="M138" s="28">
        <v>48</v>
      </c>
      <c r="N138" s="76">
        <v>1</v>
      </c>
    </row>
    <row r="139" spans="1:14" x14ac:dyDescent="0.3">
      <c r="A139" s="12" t="s">
        <v>411</v>
      </c>
      <c r="B139" s="12" t="s">
        <v>532</v>
      </c>
      <c r="C139" s="28">
        <v>1735</v>
      </c>
      <c r="D139" s="28">
        <v>1035</v>
      </c>
      <c r="E139" s="28">
        <v>465</v>
      </c>
      <c r="F139" s="28">
        <v>410</v>
      </c>
      <c r="G139" s="28">
        <v>120</v>
      </c>
      <c r="H139" s="28">
        <v>40</v>
      </c>
      <c r="I139" s="26">
        <v>0.45</v>
      </c>
      <c r="J139" s="26">
        <v>0.4</v>
      </c>
      <c r="K139" s="26">
        <v>0.12</v>
      </c>
      <c r="L139" s="26">
        <v>0.04</v>
      </c>
      <c r="M139" s="28">
        <v>56</v>
      </c>
      <c r="N139" s="76">
        <v>0.56000000000000005</v>
      </c>
    </row>
    <row r="140" spans="1:14" x14ac:dyDescent="0.3">
      <c r="A140" s="12" t="s">
        <v>411</v>
      </c>
      <c r="B140" s="12" t="s">
        <v>533</v>
      </c>
      <c r="C140" s="28">
        <v>7655</v>
      </c>
      <c r="D140" s="28">
        <v>7690</v>
      </c>
      <c r="E140" s="28">
        <v>3630</v>
      </c>
      <c r="F140" s="28">
        <v>3895</v>
      </c>
      <c r="G140" s="28">
        <v>140</v>
      </c>
      <c r="H140" s="28">
        <v>25</v>
      </c>
      <c r="I140" s="26">
        <v>0.47</v>
      </c>
      <c r="J140" s="26">
        <v>0.51</v>
      </c>
      <c r="K140" s="26">
        <v>0.02</v>
      </c>
      <c r="L140" s="26">
        <v>0</v>
      </c>
      <c r="M140" s="28">
        <v>45</v>
      </c>
      <c r="N140" s="76">
        <v>0.94000000000000006</v>
      </c>
    </row>
    <row r="141" spans="1:14" x14ac:dyDescent="0.3">
      <c r="A141" s="12" t="s">
        <v>411</v>
      </c>
      <c r="B141" s="12" t="s">
        <v>534</v>
      </c>
      <c r="C141" s="28">
        <v>2035</v>
      </c>
      <c r="D141" s="28">
        <v>1950</v>
      </c>
      <c r="E141" s="28">
        <v>1135</v>
      </c>
      <c r="F141" s="28">
        <v>730</v>
      </c>
      <c r="G141" s="28">
        <v>85</v>
      </c>
      <c r="H141" s="28" t="s">
        <v>265</v>
      </c>
      <c r="I141" s="26">
        <v>0.57999999999999996</v>
      </c>
      <c r="J141" s="26">
        <v>0.38</v>
      </c>
      <c r="K141" s="26" t="s">
        <v>265</v>
      </c>
      <c r="L141" s="26" t="s">
        <v>265</v>
      </c>
      <c r="M141" s="28">
        <v>49</v>
      </c>
      <c r="N141" s="76">
        <v>0.94000000000000006</v>
      </c>
    </row>
    <row r="142" spans="1:14" x14ac:dyDescent="0.3">
      <c r="A142" t="s">
        <v>38</v>
      </c>
      <c r="B142" t="s">
        <v>39</v>
      </c>
    </row>
    <row r="143" spans="1:14" x14ac:dyDescent="0.3">
      <c r="A143" t="s">
        <v>58</v>
      </c>
      <c r="B143" t="s">
        <v>59</v>
      </c>
    </row>
    <row r="144" spans="1:14" x14ac:dyDescent="0.3">
      <c r="A144" t="s">
        <v>103</v>
      </c>
      <c r="B144" t="s">
        <v>104</v>
      </c>
    </row>
    <row r="145" spans="1:2" x14ac:dyDescent="0.3">
      <c r="A145" t="s">
        <v>105</v>
      </c>
      <c r="B145" t="s">
        <v>106</v>
      </c>
    </row>
    <row r="146" spans="1:2" x14ac:dyDescent="0.3">
      <c r="A146" t="s">
        <v>107</v>
      </c>
      <c r="B146" t="s">
        <v>108</v>
      </c>
    </row>
    <row r="147" spans="1:2" x14ac:dyDescent="0.3">
      <c r="A147" t="s">
        <v>109</v>
      </c>
      <c r="B147" t="s">
        <v>110</v>
      </c>
    </row>
    <row r="148" spans="1:2" x14ac:dyDescent="0.3">
      <c r="A148" t="s">
        <v>111</v>
      </c>
      <c r="B148" t="s">
        <v>112</v>
      </c>
    </row>
    <row r="149" spans="1:2" x14ac:dyDescent="0.3">
      <c r="A149" t="s">
        <v>113</v>
      </c>
      <c r="B149" t="s">
        <v>114</v>
      </c>
    </row>
    <row r="150" spans="1:2" x14ac:dyDescent="0.3">
      <c r="A150" t="s">
        <v>115</v>
      </c>
      <c r="B150" t="s">
        <v>116</v>
      </c>
    </row>
    <row r="151" spans="1:2" x14ac:dyDescent="0.3">
      <c r="A151" t="s">
        <v>117</v>
      </c>
      <c r="B151" t="s">
        <v>118</v>
      </c>
    </row>
    <row r="152" spans="1:2" x14ac:dyDescent="0.3">
      <c r="A152" t="s">
        <v>119</v>
      </c>
      <c r="B152" t="s">
        <v>120</v>
      </c>
    </row>
    <row r="153" spans="1:2" x14ac:dyDescent="0.3">
      <c r="A153" t="s">
        <v>121</v>
      </c>
      <c r="B153" t="s">
        <v>122</v>
      </c>
    </row>
    <row r="154" spans="1:2" x14ac:dyDescent="0.3">
      <c r="A154" t="s">
        <v>123</v>
      </c>
      <c r="B154" t="s">
        <v>124</v>
      </c>
    </row>
    <row r="155" spans="1:2" x14ac:dyDescent="0.3">
      <c r="A155" t="s">
        <v>125</v>
      </c>
      <c r="B155" t="s">
        <v>565</v>
      </c>
    </row>
    <row r="156" spans="1:2" x14ac:dyDescent="0.3">
      <c r="A156" t="s">
        <v>127</v>
      </c>
      <c r="B156" t="s">
        <v>128</v>
      </c>
    </row>
  </sheetData>
  <conditionalFormatting sqref="I7:L141">
    <cfRule type="dataBar" priority="2">
      <dataBar>
        <cfvo type="num" val="0"/>
        <cfvo type="num" val="1"/>
        <color theme="7" tint="0.39997558519241921"/>
      </dataBar>
      <extLst>
        <ext xmlns:x14="http://schemas.microsoft.com/office/spreadsheetml/2009/9/main" uri="{B025F937-C7B1-47D3-B67F-A62EFF666E3E}">
          <x14:id>{6929CABC-E222-4E44-B4B2-5E405E9B9C0F}</x14:id>
        </ext>
      </extLst>
    </cfRule>
  </conditionalFormatting>
  <conditionalFormatting sqref="N7:N141">
    <cfRule type="dataBar" priority="1">
      <dataBar>
        <cfvo type="num" val="0"/>
        <cfvo type="num" val="1"/>
        <color theme="7" tint="0.39997558519241921"/>
      </dataBar>
      <extLst>
        <ext xmlns:x14="http://schemas.microsoft.com/office/spreadsheetml/2009/9/main" uri="{B025F937-C7B1-47D3-B67F-A62EFF666E3E}">
          <x14:id>{CF128BD8-F56B-43B9-B8C2-C1D59D9D7B3E}</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6929CABC-E222-4E44-B4B2-5E405E9B9C0F}">
            <x14:dataBar minLength="0" maxLength="100" gradient="0">
              <x14:cfvo type="num">
                <xm:f>0</xm:f>
              </x14:cfvo>
              <x14:cfvo type="num">
                <xm:f>1</xm:f>
              </x14:cfvo>
              <x14:negativeFillColor rgb="FFFF0000"/>
              <x14:axisColor rgb="FF000000"/>
            </x14:dataBar>
          </x14:cfRule>
          <xm:sqref>I7:L141</xm:sqref>
        </x14:conditionalFormatting>
        <x14:conditionalFormatting xmlns:xm="http://schemas.microsoft.com/office/excel/2006/main">
          <x14:cfRule type="dataBar" id="{CF128BD8-F56B-43B9-B8C2-C1D59D9D7B3E}">
            <x14:dataBar minLength="0" maxLength="100" gradient="0">
              <x14:cfvo type="num">
                <xm:f>0</xm:f>
              </x14:cfvo>
              <x14:cfvo type="num">
                <xm:f>1</xm:f>
              </x14:cfvo>
              <x14:negativeFillColor rgb="FFFF0000"/>
              <x14:axisColor rgb="FF000000"/>
            </x14:dataBar>
          </x14:cfRule>
          <xm:sqref>N7:N141</xm:sqref>
        </x14:conditionalFormatting>
      </x14:conditionalFormatting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H129"/>
  <sheetViews>
    <sheetView showGridLines="0" workbookViewId="0"/>
  </sheetViews>
  <sheetFormatPr defaultColWidth="10.69921875" defaultRowHeight="15.6" x14ac:dyDescent="0.3"/>
  <cols>
    <col min="1" max="1" width="20.69921875" customWidth="1"/>
    <col min="2" max="2" width="22" customWidth="1"/>
    <col min="3" max="8" width="20.69921875" customWidth="1"/>
  </cols>
  <sheetData>
    <row r="1" spans="1:8" ht="19.8" x14ac:dyDescent="0.4">
      <c r="A1" s="2" t="s">
        <v>535</v>
      </c>
    </row>
    <row r="2" spans="1:8" x14ac:dyDescent="0.3">
      <c r="A2" t="s">
        <v>202</v>
      </c>
    </row>
    <row r="3" spans="1:8" x14ac:dyDescent="0.3">
      <c r="A3" t="s">
        <v>203</v>
      </c>
    </row>
    <row r="4" spans="1:8" x14ac:dyDescent="0.3">
      <c r="A4" t="s">
        <v>536</v>
      </c>
    </row>
    <row r="5" spans="1:8" x14ac:dyDescent="0.3">
      <c r="A5" t="s">
        <v>205</v>
      </c>
    </row>
    <row r="6" spans="1:8" s="91" customFormat="1" ht="31.2" x14ac:dyDescent="0.3">
      <c r="A6" s="93" t="s">
        <v>564</v>
      </c>
      <c r="B6" s="93" t="s">
        <v>206</v>
      </c>
      <c r="C6" s="92" t="s">
        <v>537</v>
      </c>
      <c r="D6" s="93" t="s">
        <v>538</v>
      </c>
      <c r="E6" s="92" t="s">
        <v>539</v>
      </c>
      <c r="F6" s="93" t="s">
        <v>540</v>
      </c>
      <c r="G6" s="92" t="s">
        <v>541</v>
      </c>
      <c r="H6" s="93" t="s">
        <v>542</v>
      </c>
    </row>
    <row r="7" spans="1:8" x14ac:dyDescent="0.3">
      <c r="A7" s="47" t="s">
        <v>409</v>
      </c>
      <c r="B7" s="47" t="s">
        <v>218</v>
      </c>
      <c r="C7" s="73">
        <v>10805</v>
      </c>
      <c r="D7" s="35">
        <v>4160</v>
      </c>
      <c r="E7" s="73">
        <v>2225</v>
      </c>
      <c r="F7" s="35">
        <v>1935</v>
      </c>
      <c r="G7" s="94">
        <v>0.54</v>
      </c>
      <c r="H7" s="36">
        <v>0.46</v>
      </c>
    </row>
    <row r="8" spans="1:8" x14ac:dyDescent="0.3">
      <c r="A8" s="47" t="s">
        <v>410</v>
      </c>
      <c r="B8" s="47" t="s">
        <v>218</v>
      </c>
      <c r="C8" s="73">
        <v>8505</v>
      </c>
      <c r="D8" s="35">
        <v>3575</v>
      </c>
      <c r="E8" s="73">
        <v>1865</v>
      </c>
      <c r="F8" s="35">
        <v>1705</v>
      </c>
      <c r="G8" s="94">
        <v>0.52</v>
      </c>
      <c r="H8" s="36">
        <v>0.48</v>
      </c>
    </row>
    <row r="9" spans="1:8" x14ac:dyDescent="0.3">
      <c r="A9" s="47" t="s">
        <v>411</v>
      </c>
      <c r="B9" s="47" t="s">
        <v>218</v>
      </c>
      <c r="C9" s="73">
        <v>2300</v>
      </c>
      <c r="D9" s="35">
        <v>590</v>
      </c>
      <c r="E9" s="73">
        <v>360</v>
      </c>
      <c r="F9" s="35">
        <v>230</v>
      </c>
      <c r="G9" s="94">
        <v>0.61</v>
      </c>
      <c r="H9" s="36">
        <v>0.39</v>
      </c>
    </row>
    <row r="10" spans="1:8" x14ac:dyDescent="0.3">
      <c r="A10" s="39" t="s">
        <v>409</v>
      </c>
      <c r="B10" s="39" t="s">
        <v>227</v>
      </c>
      <c r="C10" s="5">
        <v>5</v>
      </c>
      <c r="D10" s="15">
        <v>0</v>
      </c>
      <c r="E10" s="5">
        <v>0</v>
      </c>
      <c r="F10" s="15">
        <v>0</v>
      </c>
      <c r="G10" s="6" t="s">
        <v>377</v>
      </c>
      <c r="H10" s="17" t="s">
        <v>377</v>
      </c>
    </row>
    <row r="11" spans="1:8" x14ac:dyDescent="0.3">
      <c r="A11" s="39" t="s">
        <v>409</v>
      </c>
      <c r="B11" s="39" t="s">
        <v>228</v>
      </c>
      <c r="C11" s="5">
        <v>5</v>
      </c>
      <c r="D11" s="15">
        <v>0</v>
      </c>
      <c r="E11" s="5">
        <v>0</v>
      </c>
      <c r="F11" s="15">
        <v>0</v>
      </c>
      <c r="G11" s="6" t="s">
        <v>377</v>
      </c>
      <c r="H11" s="17" t="s">
        <v>377</v>
      </c>
    </row>
    <row r="12" spans="1:8" x14ac:dyDescent="0.3">
      <c r="A12" s="39" t="s">
        <v>409</v>
      </c>
      <c r="B12" s="39" t="s">
        <v>229</v>
      </c>
      <c r="C12" s="5">
        <v>10</v>
      </c>
      <c r="D12" s="15">
        <v>0</v>
      </c>
      <c r="E12" s="5">
        <v>0</v>
      </c>
      <c r="F12" s="15">
        <v>0</v>
      </c>
      <c r="G12" s="6" t="s">
        <v>377</v>
      </c>
      <c r="H12" s="17" t="s">
        <v>377</v>
      </c>
    </row>
    <row r="13" spans="1:8" x14ac:dyDescent="0.3">
      <c r="A13" s="39" t="s">
        <v>409</v>
      </c>
      <c r="B13" s="39" t="s">
        <v>230</v>
      </c>
      <c r="C13" s="5">
        <v>20</v>
      </c>
      <c r="D13" s="15">
        <v>0</v>
      </c>
      <c r="E13" s="5">
        <v>0</v>
      </c>
      <c r="F13" s="15">
        <v>0</v>
      </c>
      <c r="G13" s="6" t="s">
        <v>377</v>
      </c>
      <c r="H13" s="17" t="s">
        <v>377</v>
      </c>
    </row>
    <row r="14" spans="1:8" x14ac:dyDescent="0.3">
      <c r="A14" s="39" t="s">
        <v>409</v>
      </c>
      <c r="B14" s="39" t="s">
        <v>231</v>
      </c>
      <c r="C14" s="5">
        <v>25</v>
      </c>
      <c r="D14" s="15" t="s">
        <v>265</v>
      </c>
      <c r="E14" s="5" t="s">
        <v>265</v>
      </c>
      <c r="F14" s="15">
        <v>0</v>
      </c>
      <c r="G14" s="6" t="s">
        <v>265</v>
      </c>
      <c r="H14" s="17" t="s">
        <v>265</v>
      </c>
    </row>
    <row r="15" spans="1:8" x14ac:dyDescent="0.3">
      <c r="A15" s="39" t="s">
        <v>409</v>
      </c>
      <c r="B15" s="39" t="s">
        <v>232</v>
      </c>
      <c r="C15" s="5">
        <v>45</v>
      </c>
      <c r="D15" s="15">
        <v>5</v>
      </c>
      <c r="E15" s="5" t="s">
        <v>265</v>
      </c>
      <c r="F15" s="15" t="s">
        <v>265</v>
      </c>
      <c r="G15" s="6" t="s">
        <v>265</v>
      </c>
      <c r="H15" s="17" t="s">
        <v>265</v>
      </c>
    </row>
    <row r="16" spans="1:8" x14ac:dyDescent="0.3">
      <c r="A16" s="39" t="s">
        <v>409</v>
      </c>
      <c r="B16" s="39" t="s">
        <v>233</v>
      </c>
      <c r="C16" s="5">
        <v>65</v>
      </c>
      <c r="D16" s="15">
        <v>5</v>
      </c>
      <c r="E16" s="5" t="s">
        <v>265</v>
      </c>
      <c r="F16" s="15" t="s">
        <v>265</v>
      </c>
      <c r="G16" s="6" t="s">
        <v>265</v>
      </c>
      <c r="H16" s="17" t="s">
        <v>265</v>
      </c>
    </row>
    <row r="17" spans="1:8" x14ac:dyDescent="0.3">
      <c r="A17" s="39" t="s">
        <v>409</v>
      </c>
      <c r="B17" s="39" t="s">
        <v>234</v>
      </c>
      <c r="C17" s="5">
        <v>100</v>
      </c>
      <c r="D17" s="15">
        <v>10</v>
      </c>
      <c r="E17" s="5">
        <v>5</v>
      </c>
      <c r="F17" s="15">
        <v>5</v>
      </c>
      <c r="G17" s="6">
        <v>0.44</v>
      </c>
      <c r="H17" s="17">
        <v>0.56000000000000005</v>
      </c>
    </row>
    <row r="18" spans="1:8" x14ac:dyDescent="0.3">
      <c r="A18" s="39" t="s">
        <v>409</v>
      </c>
      <c r="B18" s="39" t="s">
        <v>235</v>
      </c>
      <c r="C18" s="5">
        <v>125</v>
      </c>
      <c r="D18" s="15">
        <v>10</v>
      </c>
      <c r="E18" s="5">
        <v>5</v>
      </c>
      <c r="F18" s="15">
        <v>5</v>
      </c>
      <c r="G18" s="6">
        <v>0.55000000000000004</v>
      </c>
      <c r="H18" s="17">
        <v>0.45</v>
      </c>
    </row>
    <row r="19" spans="1:8" x14ac:dyDescent="0.3">
      <c r="A19" s="39" t="s">
        <v>409</v>
      </c>
      <c r="B19" s="39" t="s">
        <v>236</v>
      </c>
      <c r="C19" s="5">
        <v>145</v>
      </c>
      <c r="D19" s="15">
        <v>30</v>
      </c>
      <c r="E19" s="5">
        <v>25</v>
      </c>
      <c r="F19" s="15">
        <v>10</v>
      </c>
      <c r="G19" s="6">
        <v>0.72</v>
      </c>
      <c r="H19" s="17">
        <v>0.28000000000000003</v>
      </c>
    </row>
    <row r="20" spans="1:8" x14ac:dyDescent="0.3">
      <c r="A20" s="39" t="s">
        <v>409</v>
      </c>
      <c r="B20" s="39" t="s">
        <v>237</v>
      </c>
      <c r="C20" s="5">
        <v>215</v>
      </c>
      <c r="D20" s="15">
        <v>25</v>
      </c>
      <c r="E20" s="5">
        <v>10</v>
      </c>
      <c r="F20" s="15">
        <v>15</v>
      </c>
      <c r="G20" s="6">
        <v>0.35</v>
      </c>
      <c r="H20" s="17">
        <v>0.65</v>
      </c>
    </row>
    <row r="21" spans="1:8" x14ac:dyDescent="0.3">
      <c r="A21" s="39" t="s">
        <v>409</v>
      </c>
      <c r="B21" s="39" t="s">
        <v>238</v>
      </c>
      <c r="C21" s="5">
        <v>230</v>
      </c>
      <c r="D21" s="15">
        <v>60</v>
      </c>
      <c r="E21" s="5">
        <v>30</v>
      </c>
      <c r="F21" s="15">
        <v>30</v>
      </c>
      <c r="G21" s="6">
        <v>0.5</v>
      </c>
      <c r="H21" s="17">
        <v>0.5</v>
      </c>
    </row>
    <row r="22" spans="1:8" x14ac:dyDescent="0.3">
      <c r="A22" s="39" t="s">
        <v>409</v>
      </c>
      <c r="B22" s="39" t="s">
        <v>239</v>
      </c>
      <c r="C22" s="5">
        <v>320</v>
      </c>
      <c r="D22" s="15">
        <v>60</v>
      </c>
      <c r="E22" s="5">
        <v>45</v>
      </c>
      <c r="F22" s="15">
        <v>15</v>
      </c>
      <c r="G22" s="6">
        <v>0.78</v>
      </c>
      <c r="H22" s="17">
        <v>0.22</v>
      </c>
    </row>
    <row r="23" spans="1:8" x14ac:dyDescent="0.3">
      <c r="A23" s="39" t="s">
        <v>409</v>
      </c>
      <c r="B23" s="39" t="s">
        <v>240</v>
      </c>
      <c r="C23" s="5">
        <v>235</v>
      </c>
      <c r="D23" s="15">
        <v>80</v>
      </c>
      <c r="E23" s="5">
        <v>35</v>
      </c>
      <c r="F23" s="15">
        <v>50</v>
      </c>
      <c r="G23" s="6">
        <v>0.41</v>
      </c>
      <c r="H23" s="17">
        <v>0.59</v>
      </c>
    </row>
    <row r="24" spans="1:8" x14ac:dyDescent="0.3">
      <c r="A24" s="39" t="s">
        <v>409</v>
      </c>
      <c r="B24" s="39" t="s">
        <v>241</v>
      </c>
      <c r="C24" s="5">
        <v>270</v>
      </c>
      <c r="D24" s="15">
        <v>80</v>
      </c>
      <c r="E24" s="5">
        <v>50</v>
      </c>
      <c r="F24" s="15">
        <v>30</v>
      </c>
      <c r="G24" s="6">
        <v>0.63</v>
      </c>
      <c r="H24" s="17">
        <v>0.38</v>
      </c>
    </row>
    <row r="25" spans="1:8" x14ac:dyDescent="0.3">
      <c r="A25" s="39" t="s">
        <v>409</v>
      </c>
      <c r="B25" s="39" t="s">
        <v>242</v>
      </c>
      <c r="C25" s="5">
        <v>350</v>
      </c>
      <c r="D25" s="15">
        <v>100</v>
      </c>
      <c r="E25" s="5">
        <v>55</v>
      </c>
      <c r="F25" s="15">
        <v>40</v>
      </c>
      <c r="G25" s="6">
        <v>0.57999999999999996</v>
      </c>
      <c r="H25" s="17">
        <v>0.42</v>
      </c>
    </row>
    <row r="26" spans="1:8" x14ac:dyDescent="0.3">
      <c r="A26" s="39" t="s">
        <v>409</v>
      </c>
      <c r="B26" s="39" t="s">
        <v>243</v>
      </c>
      <c r="C26" s="5">
        <v>380</v>
      </c>
      <c r="D26" s="15">
        <v>100</v>
      </c>
      <c r="E26" s="5">
        <v>50</v>
      </c>
      <c r="F26" s="15">
        <v>50</v>
      </c>
      <c r="G26" s="6">
        <v>0.5</v>
      </c>
      <c r="H26" s="17">
        <v>0.5</v>
      </c>
    </row>
    <row r="27" spans="1:8" x14ac:dyDescent="0.3">
      <c r="A27" s="39" t="s">
        <v>409</v>
      </c>
      <c r="B27" s="39" t="s">
        <v>244</v>
      </c>
      <c r="C27" s="5">
        <v>530</v>
      </c>
      <c r="D27" s="15">
        <v>120</v>
      </c>
      <c r="E27" s="5">
        <v>65</v>
      </c>
      <c r="F27" s="15">
        <v>50</v>
      </c>
      <c r="G27" s="6">
        <v>0.56999999999999995</v>
      </c>
      <c r="H27" s="17">
        <v>0.43</v>
      </c>
    </row>
    <row r="28" spans="1:8" x14ac:dyDescent="0.3">
      <c r="A28" s="39" t="s">
        <v>409</v>
      </c>
      <c r="B28" s="39" t="s">
        <v>245</v>
      </c>
      <c r="C28" s="5">
        <v>550</v>
      </c>
      <c r="D28" s="15">
        <v>115</v>
      </c>
      <c r="E28" s="5">
        <v>55</v>
      </c>
      <c r="F28" s="15">
        <v>60</v>
      </c>
      <c r="G28" s="6">
        <v>0.48</v>
      </c>
      <c r="H28" s="17">
        <v>0.52</v>
      </c>
    </row>
    <row r="29" spans="1:8" x14ac:dyDescent="0.3">
      <c r="A29" s="39" t="s">
        <v>409</v>
      </c>
      <c r="B29" s="39" t="s">
        <v>246</v>
      </c>
      <c r="C29" s="5">
        <v>445</v>
      </c>
      <c r="D29" s="15">
        <v>115</v>
      </c>
      <c r="E29" s="5">
        <v>60</v>
      </c>
      <c r="F29" s="15">
        <v>55</v>
      </c>
      <c r="G29" s="6">
        <v>0.53</v>
      </c>
      <c r="H29" s="17">
        <v>0.47</v>
      </c>
    </row>
    <row r="30" spans="1:8" x14ac:dyDescent="0.3">
      <c r="A30" s="39" t="s">
        <v>409</v>
      </c>
      <c r="B30" s="39" t="s">
        <v>247</v>
      </c>
      <c r="C30" s="5">
        <v>565</v>
      </c>
      <c r="D30" s="15">
        <v>170</v>
      </c>
      <c r="E30" s="5">
        <v>75</v>
      </c>
      <c r="F30" s="15">
        <v>95</v>
      </c>
      <c r="G30" s="6">
        <v>0.44</v>
      </c>
      <c r="H30" s="17">
        <v>0.56000000000000005</v>
      </c>
    </row>
    <row r="31" spans="1:8" x14ac:dyDescent="0.3">
      <c r="A31" s="39" t="s">
        <v>409</v>
      </c>
      <c r="B31" s="39" t="s">
        <v>248</v>
      </c>
      <c r="C31" s="5">
        <v>510</v>
      </c>
      <c r="D31" s="15">
        <v>200</v>
      </c>
      <c r="E31" s="5">
        <v>95</v>
      </c>
      <c r="F31" s="15">
        <v>105</v>
      </c>
      <c r="G31" s="6">
        <v>0.48</v>
      </c>
      <c r="H31" s="17">
        <v>0.52</v>
      </c>
    </row>
    <row r="32" spans="1:8" x14ac:dyDescent="0.3">
      <c r="A32" s="39" t="s">
        <v>409</v>
      </c>
      <c r="B32" s="39" t="s">
        <v>249</v>
      </c>
      <c r="C32" s="5">
        <v>505</v>
      </c>
      <c r="D32" s="15">
        <v>200</v>
      </c>
      <c r="E32" s="5">
        <v>90</v>
      </c>
      <c r="F32" s="15">
        <v>110</v>
      </c>
      <c r="G32" s="6">
        <v>0.45</v>
      </c>
      <c r="H32" s="17">
        <v>0.55000000000000004</v>
      </c>
    </row>
    <row r="33" spans="1:8" x14ac:dyDescent="0.3">
      <c r="A33" s="39" t="s">
        <v>409</v>
      </c>
      <c r="B33" s="39" t="s">
        <v>250</v>
      </c>
      <c r="C33" s="5">
        <v>540</v>
      </c>
      <c r="D33" s="15">
        <v>255</v>
      </c>
      <c r="E33" s="5">
        <v>125</v>
      </c>
      <c r="F33" s="15">
        <v>130</v>
      </c>
      <c r="G33" s="6">
        <v>0.48</v>
      </c>
      <c r="H33" s="17">
        <v>0.52</v>
      </c>
    </row>
    <row r="34" spans="1:8" x14ac:dyDescent="0.3">
      <c r="A34" s="39" t="s">
        <v>409</v>
      </c>
      <c r="B34" s="39" t="s">
        <v>251</v>
      </c>
      <c r="C34" s="5">
        <v>460</v>
      </c>
      <c r="D34" s="15">
        <v>220</v>
      </c>
      <c r="E34" s="5">
        <v>130</v>
      </c>
      <c r="F34" s="15">
        <v>95</v>
      </c>
      <c r="G34" s="6">
        <v>0.57999999999999996</v>
      </c>
      <c r="H34" s="17">
        <v>0.42</v>
      </c>
    </row>
    <row r="35" spans="1:8" x14ac:dyDescent="0.3">
      <c r="A35" s="39" t="s">
        <v>409</v>
      </c>
      <c r="B35" s="39" t="s">
        <v>252</v>
      </c>
      <c r="C35" s="5">
        <v>460</v>
      </c>
      <c r="D35" s="15">
        <v>310</v>
      </c>
      <c r="E35" s="5">
        <v>150</v>
      </c>
      <c r="F35" s="15">
        <v>160</v>
      </c>
      <c r="G35" s="6">
        <v>0.48</v>
      </c>
      <c r="H35" s="17">
        <v>0.52</v>
      </c>
    </row>
    <row r="36" spans="1:8" x14ac:dyDescent="0.3">
      <c r="A36" s="39" t="s">
        <v>409</v>
      </c>
      <c r="B36" s="39" t="s">
        <v>253</v>
      </c>
      <c r="C36" s="5">
        <v>425</v>
      </c>
      <c r="D36" s="15">
        <v>290</v>
      </c>
      <c r="E36" s="5">
        <v>150</v>
      </c>
      <c r="F36" s="15">
        <v>140</v>
      </c>
      <c r="G36" s="6">
        <v>0.51</v>
      </c>
      <c r="H36" s="17">
        <v>0.49</v>
      </c>
    </row>
    <row r="37" spans="1:8" x14ac:dyDescent="0.3">
      <c r="A37" s="39" t="s">
        <v>409</v>
      </c>
      <c r="B37" s="39" t="s">
        <v>254</v>
      </c>
      <c r="C37" s="5">
        <v>530</v>
      </c>
      <c r="D37" s="15">
        <v>360</v>
      </c>
      <c r="E37" s="5">
        <v>170</v>
      </c>
      <c r="F37" s="15">
        <v>190</v>
      </c>
      <c r="G37" s="6">
        <v>0.48</v>
      </c>
      <c r="H37" s="17">
        <v>0.53</v>
      </c>
    </row>
    <row r="38" spans="1:8" x14ac:dyDescent="0.3">
      <c r="A38" s="39" t="s">
        <v>409</v>
      </c>
      <c r="B38" s="39" t="s">
        <v>255</v>
      </c>
      <c r="C38" s="5">
        <v>525</v>
      </c>
      <c r="D38" s="15">
        <v>330</v>
      </c>
      <c r="E38" s="5">
        <v>195</v>
      </c>
      <c r="F38" s="15">
        <v>130</v>
      </c>
      <c r="G38" s="6">
        <v>0.6</v>
      </c>
      <c r="H38" s="17">
        <v>0.4</v>
      </c>
    </row>
    <row r="39" spans="1:8" x14ac:dyDescent="0.3">
      <c r="A39" s="39" t="s">
        <v>409</v>
      </c>
      <c r="B39" s="39" t="s">
        <v>256</v>
      </c>
      <c r="C39" s="5">
        <v>550</v>
      </c>
      <c r="D39" s="15">
        <v>255</v>
      </c>
      <c r="E39" s="5">
        <v>160</v>
      </c>
      <c r="F39" s="15">
        <v>95</v>
      </c>
      <c r="G39" s="6">
        <v>0.62</v>
      </c>
      <c r="H39" s="17">
        <v>0.38</v>
      </c>
    </row>
    <row r="40" spans="1:8" x14ac:dyDescent="0.3">
      <c r="A40" s="39" t="s">
        <v>409</v>
      </c>
      <c r="B40" s="39" t="s">
        <v>257</v>
      </c>
      <c r="C40" s="5">
        <v>520</v>
      </c>
      <c r="D40" s="15">
        <v>205</v>
      </c>
      <c r="E40" s="5">
        <v>120</v>
      </c>
      <c r="F40" s="15">
        <v>80</v>
      </c>
      <c r="G40" s="6">
        <v>0.6</v>
      </c>
      <c r="H40" s="17">
        <v>0.4</v>
      </c>
    </row>
    <row r="41" spans="1:8" x14ac:dyDescent="0.3">
      <c r="A41" s="39" t="s">
        <v>409</v>
      </c>
      <c r="B41" s="39" t="s">
        <v>258</v>
      </c>
      <c r="C41" s="5">
        <v>500</v>
      </c>
      <c r="D41" s="15">
        <v>230</v>
      </c>
      <c r="E41" s="5">
        <v>145</v>
      </c>
      <c r="F41" s="15">
        <v>85</v>
      </c>
      <c r="G41" s="6">
        <v>0.63</v>
      </c>
      <c r="H41" s="17">
        <v>0.38</v>
      </c>
    </row>
    <row r="42" spans="1:8" x14ac:dyDescent="0.3">
      <c r="A42" s="39" t="s">
        <v>409</v>
      </c>
      <c r="B42" s="39" t="s">
        <v>259</v>
      </c>
      <c r="C42" s="5">
        <v>645</v>
      </c>
      <c r="D42" s="15">
        <v>225</v>
      </c>
      <c r="E42" s="5">
        <v>125</v>
      </c>
      <c r="F42" s="15">
        <v>95</v>
      </c>
      <c r="G42" s="6">
        <v>0.56999999999999995</v>
      </c>
      <c r="H42" s="17">
        <v>0.43</v>
      </c>
    </row>
    <row r="43" spans="1:8" x14ac:dyDescent="0.3">
      <c r="A43" s="66" t="s">
        <v>410</v>
      </c>
      <c r="B43" s="66" t="s">
        <v>227</v>
      </c>
      <c r="C43" s="95">
        <v>5</v>
      </c>
      <c r="D43" s="67">
        <v>0</v>
      </c>
      <c r="E43" s="95">
        <v>0</v>
      </c>
      <c r="F43" s="67">
        <v>0</v>
      </c>
      <c r="G43" s="60" t="s">
        <v>377</v>
      </c>
      <c r="H43" s="68" t="s">
        <v>377</v>
      </c>
    </row>
    <row r="44" spans="1:8" x14ac:dyDescent="0.3">
      <c r="A44" s="39" t="s">
        <v>410</v>
      </c>
      <c r="B44" s="39" t="s">
        <v>228</v>
      </c>
      <c r="C44" s="5">
        <v>5</v>
      </c>
      <c r="D44" s="15">
        <v>0</v>
      </c>
      <c r="E44" s="5">
        <v>0</v>
      </c>
      <c r="F44" s="15">
        <v>0</v>
      </c>
      <c r="G44" s="6" t="s">
        <v>377</v>
      </c>
      <c r="H44" s="17" t="s">
        <v>377</v>
      </c>
    </row>
    <row r="45" spans="1:8" x14ac:dyDescent="0.3">
      <c r="A45" s="39" t="s">
        <v>410</v>
      </c>
      <c r="B45" s="39" t="s">
        <v>229</v>
      </c>
      <c r="C45" s="5">
        <v>10</v>
      </c>
      <c r="D45" s="15">
        <v>0</v>
      </c>
      <c r="E45" s="5">
        <v>0</v>
      </c>
      <c r="F45" s="15">
        <v>0</v>
      </c>
      <c r="G45" s="6" t="s">
        <v>377</v>
      </c>
      <c r="H45" s="17" t="s">
        <v>377</v>
      </c>
    </row>
    <row r="46" spans="1:8" x14ac:dyDescent="0.3">
      <c r="A46" s="39" t="s">
        <v>410</v>
      </c>
      <c r="B46" s="39" t="s">
        <v>230</v>
      </c>
      <c r="C46" s="5">
        <v>20</v>
      </c>
      <c r="D46" s="15">
        <v>0</v>
      </c>
      <c r="E46" s="5">
        <v>0</v>
      </c>
      <c r="F46" s="15">
        <v>0</v>
      </c>
      <c r="G46" s="6" t="s">
        <v>377</v>
      </c>
      <c r="H46" s="17" t="s">
        <v>377</v>
      </c>
    </row>
    <row r="47" spans="1:8" x14ac:dyDescent="0.3">
      <c r="A47" s="39" t="s">
        <v>410</v>
      </c>
      <c r="B47" s="39" t="s">
        <v>231</v>
      </c>
      <c r="C47" s="5">
        <v>25</v>
      </c>
      <c r="D47" s="15" t="s">
        <v>265</v>
      </c>
      <c r="E47" s="5" t="s">
        <v>265</v>
      </c>
      <c r="F47" s="15">
        <v>0</v>
      </c>
      <c r="G47" s="6" t="s">
        <v>265</v>
      </c>
      <c r="H47" s="17" t="s">
        <v>265</v>
      </c>
    </row>
    <row r="48" spans="1:8" x14ac:dyDescent="0.3">
      <c r="A48" s="39" t="s">
        <v>410</v>
      </c>
      <c r="B48" s="39" t="s">
        <v>232</v>
      </c>
      <c r="C48" s="5">
        <v>45</v>
      </c>
      <c r="D48" s="15">
        <v>5</v>
      </c>
      <c r="E48" s="5" t="s">
        <v>265</v>
      </c>
      <c r="F48" s="15" t="s">
        <v>265</v>
      </c>
      <c r="G48" s="6" t="s">
        <v>265</v>
      </c>
      <c r="H48" s="17" t="s">
        <v>265</v>
      </c>
    </row>
    <row r="49" spans="1:8" x14ac:dyDescent="0.3">
      <c r="A49" s="39" t="s">
        <v>410</v>
      </c>
      <c r="B49" s="39" t="s">
        <v>233</v>
      </c>
      <c r="C49" s="5">
        <v>65</v>
      </c>
      <c r="D49" s="15">
        <v>5</v>
      </c>
      <c r="E49" s="5" t="s">
        <v>265</v>
      </c>
      <c r="F49" s="15" t="s">
        <v>265</v>
      </c>
      <c r="G49" s="6" t="s">
        <v>265</v>
      </c>
      <c r="H49" s="17" t="s">
        <v>265</v>
      </c>
    </row>
    <row r="50" spans="1:8" x14ac:dyDescent="0.3">
      <c r="A50" s="39" t="s">
        <v>410</v>
      </c>
      <c r="B50" s="39" t="s">
        <v>234</v>
      </c>
      <c r="C50" s="5">
        <v>100</v>
      </c>
      <c r="D50" s="15">
        <v>10</v>
      </c>
      <c r="E50" s="5">
        <v>5</v>
      </c>
      <c r="F50" s="15">
        <v>5</v>
      </c>
      <c r="G50" s="6">
        <v>0.44</v>
      </c>
      <c r="H50" s="17">
        <v>0.56000000000000005</v>
      </c>
    </row>
    <row r="51" spans="1:8" x14ac:dyDescent="0.3">
      <c r="A51" s="39" t="s">
        <v>410</v>
      </c>
      <c r="B51" s="39" t="s">
        <v>235</v>
      </c>
      <c r="C51" s="5">
        <v>125</v>
      </c>
      <c r="D51" s="15">
        <v>10</v>
      </c>
      <c r="E51" s="5">
        <v>5</v>
      </c>
      <c r="F51" s="15">
        <v>5</v>
      </c>
      <c r="G51" s="6">
        <v>0.55000000000000004</v>
      </c>
      <c r="H51" s="17">
        <v>0.45</v>
      </c>
    </row>
    <row r="52" spans="1:8" x14ac:dyDescent="0.3">
      <c r="A52" s="39" t="s">
        <v>410</v>
      </c>
      <c r="B52" s="39" t="s">
        <v>236</v>
      </c>
      <c r="C52" s="5">
        <v>140</v>
      </c>
      <c r="D52" s="15">
        <v>30</v>
      </c>
      <c r="E52" s="5">
        <v>25</v>
      </c>
      <c r="F52" s="15">
        <v>10</v>
      </c>
      <c r="G52" s="6">
        <v>0.72</v>
      </c>
      <c r="H52" s="17">
        <v>0.28000000000000003</v>
      </c>
    </row>
    <row r="53" spans="1:8" x14ac:dyDescent="0.3">
      <c r="A53" s="39" t="s">
        <v>410</v>
      </c>
      <c r="B53" s="39" t="s">
        <v>237</v>
      </c>
      <c r="C53" s="5">
        <v>205</v>
      </c>
      <c r="D53" s="15">
        <v>25</v>
      </c>
      <c r="E53" s="5">
        <v>10</v>
      </c>
      <c r="F53" s="15">
        <v>15</v>
      </c>
      <c r="G53" s="6">
        <v>0.35</v>
      </c>
      <c r="H53" s="17">
        <v>0.65</v>
      </c>
    </row>
    <row r="54" spans="1:8" x14ac:dyDescent="0.3">
      <c r="A54" s="39" t="s">
        <v>410</v>
      </c>
      <c r="B54" s="39" t="s">
        <v>238</v>
      </c>
      <c r="C54" s="5">
        <v>225</v>
      </c>
      <c r="D54" s="15">
        <v>60</v>
      </c>
      <c r="E54" s="5">
        <v>30</v>
      </c>
      <c r="F54" s="15">
        <v>30</v>
      </c>
      <c r="G54" s="6">
        <v>0.5</v>
      </c>
      <c r="H54" s="17">
        <v>0.5</v>
      </c>
    </row>
    <row r="55" spans="1:8" x14ac:dyDescent="0.3">
      <c r="A55" s="39" t="s">
        <v>410</v>
      </c>
      <c r="B55" s="39" t="s">
        <v>239</v>
      </c>
      <c r="C55" s="5">
        <v>305</v>
      </c>
      <c r="D55" s="15">
        <v>55</v>
      </c>
      <c r="E55" s="5">
        <v>45</v>
      </c>
      <c r="F55" s="15">
        <v>15</v>
      </c>
      <c r="G55" s="6">
        <v>0.77</v>
      </c>
      <c r="H55" s="17">
        <v>0.23</v>
      </c>
    </row>
    <row r="56" spans="1:8" x14ac:dyDescent="0.3">
      <c r="A56" s="39" t="s">
        <v>410</v>
      </c>
      <c r="B56" s="39" t="s">
        <v>240</v>
      </c>
      <c r="C56" s="5">
        <v>225</v>
      </c>
      <c r="D56" s="15">
        <v>80</v>
      </c>
      <c r="E56" s="5">
        <v>30</v>
      </c>
      <c r="F56" s="15">
        <v>45</v>
      </c>
      <c r="G56" s="6">
        <v>0.41</v>
      </c>
      <c r="H56" s="17">
        <v>0.59</v>
      </c>
    </row>
    <row r="57" spans="1:8" x14ac:dyDescent="0.3">
      <c r="A57" s="39" t="s">
        <v>410</v>
      </c>
      <c r="B57" s="39" t="s">
        <v>241</v>
      </c>
      <c r="C57" s="5">
        <v>255</v>
      </c>
      <c r="D57" s="15">
        <v>75</v>
      </c>
      <c r="E57" s="5">
        <v>45</v>
      </c>
      <c r="F57" s="15">
        <v>30</v>
      </c>
      <c r="G57" s="6">
        <v>0.61</v>
      </c>
      <c r="H57" s="17">
        <v>0.39</v>
      </c>
    </row>
    <row r="58" spans="1:8" x14ac:dyDescent="0.3">
      <c r="A58" s="39" t="s">
        <v>410</v>
      </c>
      <c r="B58" s="39" t="s">
        <v>242</v>
      </c>
      <c r="C58" s="5">
        <v>320</v>
      </c>
      <c r="D58" s="15">
        <v>100</v>
      </c>
      <c r="E58" s="5">
        <v>55</v>
      </c>
      <c r="F58" s="15">
        <v>40</v>
      </c>
      <c r="G58" s="6">
        <v>0.56999999999999995</v>
      </c>
      <c r="H58" s="17">
        <v>0.43</v>
      </c>
    </row>
    <row r="59" spans="1:8" x14ac:dyDescent="0.3">
      <c r="A59" s="39" t="s">
        <v>410</v>
      </c>
      <c r="B59" s="39" t="s">
        <v>243</v>
      </c>
      <c r="C59" s="5">
        <v>345</v>
      </c>
      <c r="D59" s="15">
        <v>95</v>
      </c>
      <c r="E59" s="5">
        <v>50</v>
      </c>
      <c r="F59" s="15">
        <v>50</v>
      </c>
      <c r="G59" s="6">
        <v>0.51</v>
      </c>
      <c r="H59" s="17">
        <v>0.49</v>
      </c>
    </row>
    <row r="60" spans="1:8" x14ac:dyDescent="0.3">
      <c r="A60" s="39" t="s">
        <v>410</v>
      </c>
      <c r="B60" s="39" t="s">
        <v>244</v>
      </c>
      <c r="C60" s="5">
        <v>450</v>
      </c>
      <c r="D60" s="15">
        <v>115</v>
      </c>
      <c r="E60" s="5">
        <v>60</v>
      </c>
      <c r="F60" s="15">
        <v>50</v>
      </c>
      <c r="G60" s="6">
        <v>0.55000000000000004</v>
      </c>
      <c r="H60" s="17">
        <v>0.45</v>
      </c>
    </row>
    <row r="61" spans="1:8" x14ac:dyDescent="0.3">
      <c r="A61" s="39" t="s">
        <v>410</v>
      </c>
      <c r="B61" s="39" t="s">
        <v>245</v>
      </c>
      <c r="C61" s="5">
        <v>440</v>
      </c>
      <c r="D61" s="15">
        <v>110</v>
      </c>
      <c r="E61" s="5">
        <v>50</v>
      </c>
      <c r="F61" s="15">
        <v>55</v>
      </c>
      <c r="G61" s="6">
        <v>0.48</v>
      </c>
      <c r="H61" s="17">
        <v>0.52</v>
      </c>
    </row>
    <row r="62" spans="1:8" x14ac:dyDescent="0.3">
      <c r="A62" s="39" t="s">
        <v>410</v>
      </c>
      <c r="B62" s="39" t="s">
        <v>246</v>
      </c>
      <c r="C62" s="5">
        <v>325</v>
      </c>
      <c r="D62" s="15">
        <v>105</v>
      </c>
      <c r="E62" s="5">
        <v>55</v>
      </c>
      <c r="F62" s="15">
        <v>50</v>
      </c>
      <c r="G62" s="6">
        <v>0.53</v>
      </c>
      <c r="H62" s="17">
        <v>0.47</v>
      </c>
    </row>
    <row r="63" spans="1:8" x14ac:dyDescent="0.3">
      <c r="A63" s="39" t="s">
        <v>410</v>
      </c>
      <c r="B63" s="39" t="s">
        <v>247</v>
      </c>
      <c r="C63" s="5">
        <v>390</v>
      </c>
      <c r="D63" s="15">
        <v>165</v>
      </c>
      <c r="E63" s="5">
        <v>70</v>
      </c>
      <c r="F63" s="15">
        <v>90</v>
      </c>
      <c r="G63" s="6">
        <v>0.44</v>
      </c>
      <c r="H63" s="17">
        <v>0.56000000000000005</v>
      </c>
    </row>
    <row r="64" spans="1:8" x14ac:dyDescent="0.3">
      <c r="A64" s="39" t="s">
        <v>410</v>
      </c>
      <c r="B64" s="39" t="s">
        <v>248</v>
      </c>
      <c r="C64" s="5">
        <v>330</v>
      </c>
      <c r="D64" s="15">
        <v>195</v>
      </c>
      <c r="E64" s="5">
        <v>95</v>
      </c>
      <c r="F64" s="15">
        <v>100</v>
      </c>
      <c r="G64" s="6">
        <v>0.48</v>
      </c>
      <c r="H64" s="17">
        <v>0.52</v>
      </c>
    </row>
    <row r="65" spans="1:8" x14ac:dyDescent="0.3">
      <c r="A65" s="39" t="s">
        <v>410</v>
      </c>
      <c r="B65" s="39" t="s">
        <v>249</v>
      </c>
      <c r="C65" s="5">
        <v>340</v>
      </c>
      <c r="D65" s="15">
        <v>190</v>
      </c>
      <c r="E65" s="5">
        <v>85</v>
      </c>
      <c r="F65" s="15">
        <v>105</v>
      </c>
      <c r="G65" s="6">
        <v>0.44</v>
      </c>
      <c r="H65" s="17">
        <v>0.56000000000000005</v>
      </c>
    </row>
    <row r="66" spans="1:8" x14ac:dyDescent="0.3">
      <c r="A66" s="39" t="s">
        <v>410</v>
      </c>
      <c r="B66" s="39" t="s">
        <v>250</v>
      </c>
      <c r="C66" s="5">
        <v>360</v>
      </c>
      <c r="D66" s="15">
        <v>240</v>
      </c>
      <c r="E66" s="5">
        <v>115</v>
      </c>
      <c r="F66" s="15">
        <v>125</v>
      </c>
      <c r="G66" s="6">
        <v>0.49</v>
      </c>
      <c r="H66" s="17">
        <v>0.51</v>
      </c>
    </row>
    <row r="67" spans="1:8" x14ac:dyDescent="0.3">
      <c r="A67" s="39" t="s">
        <v>410</v>
      </c>
      <c r="B67" s="39" t="s">
        <v>251</v>
      </c>
      <c r="C67" s="5">
        <v>305</v>
      </c>
      <c r="D67" s="15">
        <v>195</v>
      </c>
      <c r="E67" s="5">
        <v>115</v>
      </c>
      <c r="F67" s="15">
        <v>80</v>
      </c>
      <c r="G67" s="6">
        <v>0.59</v>
      </c>
      <c r="H67" s="17">
        <v>0.41</v>
      </c>
    </row>
    <row r="68" spans="1:8" x14ac:dyDescent="0.3">
      <c r="A68" s="39" t="s">
        <v>410</v>
      </c>
      <c r="B68" s="39" t="s">
        <v>252</v>
      </c>
      <c r="C68" s="5">
        <v>340</v>
      </c>
      <c r="D68" s="15">
        <v>265</v>
      </c>
      <c r="E68" s="5">
        <v>125</v>
      </c>
      <c r="F68" s="15">
        <v>145</v>
      </c>
      <c r="G68" s="6">
        <v>0.46</v>
      </c>
      <c r="H68" s="17">
        <v>0.54</v>
      </c>
    </row>
    <row r="69" spans="1:8" x14ac:dyDescent="0.3">
      <c r="A69" s="39" t="s">
        <v>410</v>
      </c>
      <c r="B69" s="39" t="s">
        <v>253</v>
      </c>
      <c r="C69" s="5">
        <v>305</v>
      </c>
      <c r="D69" s="15">
        <v>245</v>
      </c>
      <c r="E69" s="5">
        <v>125</v>
      </c>
      <c r="F69" s="15">
        <v>120</v>
      </c>
      <c r="G69" s="6">
        <v>0.51</v>
      </c>
      <c r="H69" s="17">
        <v>0.49</v>
      </c>
    </row>
    <row r="70" spans="1:8" x14ac:dyDescent="0.3">
      <c r="A70" s="39" t="s">
        <v>410</v>
      </c>
      <c r="B70" s="39" t="s">
        <v>254</v>
      </c>
      <c r="C70" s="5">
        <v>405</v>
      </c>
      <c r="D70" s="15">
        <v>280</v>
      </c>
      <c r="E70" s="5">
        <v>130</v>
      </c>
      <c r="F70" s="15">
        <v>150</v>
      </c>
      <c r="G70" s="6">
        <v>0.46</v>
      </c>
      <c r="H70" s="17">
        <v>0.54</v>
      </c>
    </row>
    <row r="71" spans="1:8" x14ac:dyDescent="0.3">
      <c r="A71" s="39" t="s">
        <v>410</v>
      </c>
      <c r="B71" s="39" t="s">
        <v>255</v>
      </c>
      <c r="C71" s="5">
        <v>410</v>
      </c>
      <c r="D71" s="15">
        <v>245</v>
      </c>
      <c r="E71" s="5">
        <v>145</v>
      </c>
      <c r="F71" s="15">
        <v>105</v>
      </c>
      <c r="G71" s="6">
        <v>0.57999999999999996</v>
      </c>
      <c r="H71" s="17">
        <v>0.42</v>
      </c>
    </row>
    <row r="72" spans="1:8" x14ac:dyDescent="0.3">
      <c r="A72" s="39" t="s">
        <v>410</v>
      </c>
      <c r="B72" s="39" t="s">
        <v>256</v>
      </c>
      <c r="C72" s="5">
        <v>405</v>
      </c>
      <c r="D72" s="15">
        <v>180</v>
      </c>
      <c r="E72" s="5">
        <v>105</v>
      </c>
      <c r="F72" s="15">
        <v>70</v>
      </c>
      <c r="G72" s="6">
        <v>0.6</v>
      </c>
      <c r="H72" s="17">
        <v>0.4</v>
      </c>
    </row>
    <row r="73" spans="1:8" x14ac:dyDescent="0.3">
      <c r="A73" s="39" t="s">
        <v>410</v>
      </c>
      <c r="B73" s="39" t="s">
        <v>257</v>
      </c>
      <c r="C73" s="5">
        <v>405</v>
      </c>
      <c r="D73" s="15">
        <v>150</v>
      </c>
      <c r="E73" s="5">
        <v>85</v>
      </c>
      <c r="F73" s="15">
        <v>65</v>
      </c>
      <c r="G73" s="6">
        <v>0.56999999999999995</v>
      </c>
      <c r="H73" s="17">
        <v>0.43</v>
      </c>
    </row>
    <row r="74" spans="1:8" x14ac:dyDescent="0.3">
      <c r="A74" s="39" t="s">
        <v>410</v>
      </c>
      <c r="B74" s="39" t="s">
        <v>258</v>
      </c>
      <c r="C74" s="5">
        <v>375</v>
      </c>
      <c r="D74" s="15">
        <v>180</v>
      </c>
      <c r="E74" s="5">
        <v>110</v>
      </c>
      <c r="F74" s="15">
        <v>65</v>
      </c>
      <c r="G74" s="6">
        <v>0.63</v>
      </c>
      <c r="H74" s="17">
        <v>0.37</v>
      </c>
    </row>
    <row r="75" spans="1:8" x14ac:dyDescent="0.3">
      <c r="A75" s="39" t="s">
        <v>410</v>
      </c>
      <c r="B75" s="39" t="s">
        <v>259</v>
      </c>
      <c r="C75" s="5">
        <v>495</v>
      </c>
      <c r="D75" s="15">
        <v>165</v>
      </c>
      <c r="E75" s="5">
        <v>85</v>
      </c>
      <c r="F75" s="15">
        <v>80</v>
      </c>
      <c r="G75" s="6">
        <v>0.52</v>
      </c>
      <c r="H75" s="17">
        <v>0.48</v>
      </c>
    </row>
    <row r="76" spans="1:8" x14ac:dyDescent="0.3">
      <c r="A76" s="66" t="s">
        <v>411</v>
      </c>
      <c r="B76" s="66" t="s">
        <v>227</v>
      </c>
      <c r="C76" s="95">
        <v>0</v>
      </c>
      <c r="D76" s="67">
        <v>0</v>
      </c>
      <c r="E76" s="95">
        <v>0</v>
      </c>
      <c r="F76" s="67">
        <v>0</v>
      </c>
      <c r="G76" s="60" t="s">
        <v>377</v>
      </c>
      <c r="H76" s="68" t="s">
        <v>377</v>
      </c>
    </row>
    <row r="77" spans="1:8" x14ac:dyDescent="0.3">
      <c r="A77" s="39" t="s">
        <v>411</v>
      </c>
      <c r="B77" s="39" t="s">
        <v>228</v>
      </c>
      <c r="C77" s="5">
        <v>0</v>
      </c>
      <c r="D77" s="15">
        <v>0</v>
      </c>
      <c r="E77" s="5">
        <v>0</v>
      </c>
      <c r="F77" s="15">
        <v>0</v>
      </c>
      <c r="G77" s="6" t="s">
        <v>377</v>
      </c>
      <c r="H77" s="17" t="s">
        <v>377</v>
      </c>
    </row>
    <row r="78" spans="1:8" x14ac:dyDescent="0.3">
      <c r="A78" s="39" t="s">
        <v>411</v>
      </c>
      <c r="B78" s="39" t="s">
        <v>229</v>
      </c>
      <c r="C78" s="5">
        <v>0</v>
      </c>
      <c r="D78" s="15">
        <v>0</v>
      </c>
      <c r="E78" s="5">
        <v>0</v>
      </c>
      <c r="F78" s="15">
        <v>0</v>
      </c>
      <c r="G78" s="6" t="s">
        <v>377</v>
      </c>
      <c r="H78" s="17" t="s">
        <v>377</v>
      </c>
    </row>
    <row r="79" spans="1:8" x14ac:dyDescent="0.3">
      <c r="A79" s="39" t="s">
        <v>411</v>
      </c>
      <c r="B79" s="39" t="s">
        <v>230</v>
      </c>
      <c r="C79" s="5">
        <v>0</v>
      </c>
      <c r="D79" s="15">
        <v>0</v>
      </c>
      <c r="E79" s="5">
        <v>0</v>
      </c>
      <c r="F79" s="15">
        <v>0</v>
      </c>
      <c r="G79" s="6" t="s">
        <v>377</v>
      </c>
      <c r="H79" s="17" t="s">
        <v>377</v>
      </c>
    </row>
    <row r="80" spans="1:8" x14ac:dyDescent="0.3">
      <c r="A80" s="39" t="s">
        <v>411</v>
      </c>
      <c r="B80" s="39" t="s">
        <v>231</v>
      </c>
      <c r="C80" s="5">
        <v>0</v>
      </c>
      <c r="D80" s="15">
        <v>0</v>
      </c>
      <c r="E80" s="5">
        <v>0</v>
      </c>
      <c r="F80" s="15">
        <v>0</v>
      </c>
      <c r="G80" s="6" t="s">
        <v>377</v>
      </c>
      <c r="H80" s="17" t="s">
        <v>377</v>
      </c>
    </row>
    <row r="81" spans="1:8" x14ac:dyDescent="0.3">
      <c r="A81" s="39" t="s">
        <v>411</v>
      </c>
      <c r="B81" s="39" t="s">
        <v>232</v>
      </c>
      <c r="C81" s="5" t="s">
        <v>265</v>
      </c>
      <c r="D81" s="15">
        <v>0</v>
      </c>
      <c r="E81" s="5">
        <v>0</v>
      </c>
      <c r="F81" s="15">
        <v>0</v>
      </c>
      <c r="G81" s="6" t="s">
        <v>377</v>
      </c>
      <c r="H81" s="17" t="s">
        <v>377</v>
      </c>
    </row>
    <row r="82" spans="1:8" x14ac:dyDescent="0.3">
      <c r="A82" s="39" t="s">
        <v>411</v>
      </c>
      <c r="B82" s="39" t="s">
        <v>233</v>
      </c>
      <c r="C82" s="5">
        <v>0</v>
      </c>
      <c r="D82" s="15">
        <v>0</v>
      </c>
      <c r="E82" s="5">
        <v>0</v>
      </c>
      <c r="F82" s="15">
        <v>0</v>
      </c>
      <c r="G82" s="6" t="s">
        <v>377</v>
      </c>
      <c r="H82" s="17" t="s">
        <v>377</v>
      </c>
    </row>
    <row r="83" spans="1:8" x14ac:dyDescent="0.3">
      <c r="A83" s="39" t="s">
        <v>411</v>
      </c>
      <c r="B83" s="39" t="s">
        <v>234</v>
      </c>
      <c r="C83" s="5" t="s">
        <v>265</v>
      </c>
      <c r="D83" s="15">
        <v>0</v>
      </c>
      <c r="E83" s="5">
        <v>0</v>
      </c>
      <c r="F83" s="15">
        <v>0</v>
      </c>
      <c r="G83" s="6" t="s">
        <v>377</v>
      </c>
      <c r="H83" s="17" t="s">
        <v>377</v>
      </c>
    </row>
    <row r="84" spans="1:8" x14ac:dyDescent="0.3">
      <c r="A84" s="39" t="s">
        <v>411</v>
      </c>
      <c r="B84" s="39" t="s">
        <v>235</v>
      </c>
      <c r="C84" s="5">
        <v>5</v>
      </c>
      <c r="D84" s="15">
        <v>0</v>
      </c>
      <c r="E84" s="5">
        <v>0</v>
      </c>
      <c r="F84" s="15">
        <v>0</v>
      </c>
      <c r="G84" s="6" t="s">
        <v>377</v>
      </c>
      <c r="H84" s="17" t="s">
        <v>377</v>
      </c>
    </row>
    <row r="85" spans="1:8" x14ac:dyDescent="0.3">
      <c r="A85" s="39" t="s">
        <v>411</v>
      </c>
      <c r="B85" s="39" t="s">
        <v>236</v>
      </c>
      <c r="C85" s="5">
        <v>5</v>
      </c>
      <c r="D85" s="15">
        <v>0</v>
      </c>
      <c r="E85" s="5">
        <v>0</v>
      </c>
      <c r="F85" s="15">
        <v>0</v>
      </c>
      <c r="G85" s="6" t="s">
        <v>377</v>
      </c>
      <c r="H85" s="17" t="s">
        <v>377</v>
      </c>
    </row>
    <row r="86" spans="1:8" x14ac:dyDescent="0.3">
      <c r="A86" s="39" t="s">
        <v>411</v>
      </c>
      <c r="B86" s="39" t="s">
        <v>237</v>
      </c>
      <c r="C86" s="5">
        <v>10</v>
      </c>
      <c r="D86" s="15">
        <v>0</v>
      </c>
      <c r="E86" s="5">
        <v>0</v>
      </c>
      <c r="F86" s="15">
        <v>0</v>
      </c>
      <c r="G86" s="6" t="s">
        <v>377</v>
      </c>
      <c r="H86" s="17" t="s">
        <v>377</v>
      </c>
    </row>
    <row r="87" spans="1:8" x14ac:dyDescent="0.3">
      <c r="A87" s="39" t="s">
        <v>411</v>
      </c>
      <c r="B87" s="39" t="s">
        <v>238</v>
      </c>
      <c r="C87" s="5">
        <v>5</v>
      </c>
      <c r="D87" s="15">
        <v>0</v>
      </c>
      <c r="E87" s="5">
        <v>0</v>
      </c>
      <c r="F87" s="15">
        <v>0</v>
      </c>
      <c r="G87" s="6" t="s">
        <v>377</v>
      </c>
      <c r="H87" s="17" t="s">
        <v>377</v>
      </c>
    </row>
    <row r="88" spans="1:8" x14ac:dyDescent="0.3">
      <c r="A88" s="39" t="s">
        <v>411</v>
      </c>
      <c r="B88" s="39" t="s">
        <v>239</v>
      </c>
      <c r="C88" s="5">
        <v>15</v>
      </c>
      <c r="D88" s="15" t="s">
        <v>265</v>
      </c>
      <c r="E88" s="5" t="s">
        <v>265</v>
      </c>
      <c r="F88" s="15">
        <v>0</v>
      </c>
      <c r="G88" s="6" t="s">
        <v>265</v>
      </c>
      <c r="H88" s="17" t="s">
        <v>265</v>
      </c>
    </row>
    <row r="89" spans="1:8" x14ac:dyDescent="0.3">
      <c r="A89" s="39" t="s">
        <v>411</v>
      </c>
      <c r="B89" s="39" t="s">
        <v>240</v>
      </c>
      <c r="C89" s="5">
        <v>10</v>
      </c>
      <c r="D89" s="15">
        <v>5</v>
      </c>
      <c r="E89" s="5" t="s">
        <v>265</v>
      </c>
      <c r="F89" s="15" t="s">
        <v>265</v>
      </c>
      <c r="G89" s="6" t="s">
        <v>265</v>
      </c>
      <c r="H89" s="17" t="s">
        <v>265</v>
      </c>
    </row>
    <row r="90" spans="1:8" x14ac:dyDescent="0.3">
      <c r="A90" s="39" t="s">
        <v>411</v>
      </c>
      <c r="B90" s="39" t="s">
        <v>241</v>
      </c>
      <c r="C90" s="5">
        <v>15</v>
      </c>
      <c r="D90" s="15">
        <v>5</v>
      </c>
      <c r="E90" s="5">
        <v>5</v>
      </c>
      <c r="F90" s="15">
        <v>0</v>
      </c>
      <c r="G90" s="6">
        <v>1</v>
      </c>
      <c r="H90" s="17">
        <v>0</v>
      </c>
    </row>
    <row r="91" spans="1:8" x14ac:dyDescent="0.3">
      <c r="A91" s="39" t="s">
        <v>411</v>
      </c>
      <c r="B91" s="39" t="s">
        <v>242</v>
      </c>
      <c r="C91" s="5">
        <v>25</v>
      </c>
      <c r="D91" s="15" t="s">
        <v>265</v>
      </c>
      <c r="E91" s="5" t="s">
        <v>265</v>
      </c>
      <c r="F91" s="15">
        <v>0</v>
      </c>
      <c r="G91" s="6" t="s">
        <v>265</v>
      </c>
      <c r="H91" s="17" t="s">
        <v>265</v>
      </c>
    </row>
    <row r="92" spans="1:8" x14ac:dyDescent="0.3">
      <c r="A92" s="39" t="s">
        <v>411</v>
      </c>
      <c r="B92" s="39" t="s">
        <v>243</v>
      </c>
      <c r="C92" s="5">
        <v>40</v>
      </c>
      <c r="D92" s="15">
        <v>5</v>
      </c>
      <c r="E92" s="5" t="s">
        <v>265</v>
      </c>
      <c r="F92" s="15" t="s">
        <v>265</v>
      </c>
      <c r="G92" s="6" t="s">
        <v>265</v>
      </c>
      <c r="H92" s="17" t="s">
        <v>265</v>
      </c>
    </row>
    <row r="93" spans="1:8" x14ac:dyDescent="0.3">
      <c r="A93" s="39" t="s">
        <v>411</v>
      </c>
      <c r="B93" s="39" t="s">
        <v>244</v>
      </c>
      <c r="C93" s="5">
        <v>80</v>
      </c>
      <c r="D93" s="15">
        <v>5</v>
      </c>
      <c r="E93" s="5">
        <v>5</v>
      </c>
      <c r="F93" s="15">
        <v>0</v>
      </c>
      <c r="G93" s="6">
        <v>1</v>
      </c>
      <c r="H93" s="17">
        <v>0</v>
      </c>
    </row>
    <row r="94" spans="1:8" x14ac:dyDescent="0.3">
      <c r="A94" s="39" t="s">
        <v>411</v>
      </c>
      <c r="B94" s="39" t="s">
        <v>245</v>
      </c>
      <c r="C94" s="5">
        <v>110</v>
      </c>
      <c r="D94" s="15">
        <v>5</v>
      </c>
      <c r="E94" s="5">
        <v>5</v>
      </c>
      <c r="F94" s="15" t="s">
        <v>265</v>
      </c>
      <c r="G94" s="6" t="s">
        <v>265</v>
      </c>
      <c r="H94" s="17" t="s">
        <v>265</v>
      </c>
    </row>
    <row r="95" spans="1:8" x14ac:dyDescent="0.3">
      <c r="A95" s="39" t="s">
        <v>411</v>
      </c>
      <c r="B95" s="39" t="s">
        <v>246</v>
      </c>
      <c r="C95" s="5">
        <v>120</v>
      </c>
      <c r="D95" s="15">
        <v>5</v>
      </c>
      <c r="E95" s="5">
        <v>5</v>
      </c>
      <c r="F95" s="15">
        <v>5</v>
      </c>
      <c r="G95" s="6">
        <v>0.56999999999999995</v>
      </c>
      <c r="H95" s="17">
        <v>0.43</v>
      </c>
    </row>
    <row r="96" spans="1:8" x14ac:dyDescent="0.3">
      <c r="A96" s="39" t="s">
        <v>411</v>
      </c>
      <c r="B96" s="39" t="s">
        <v>247</v>
      </c>
      <c r="C96" s="5">
        <v>170</v>
      </c>
      <c r="D96" s="15">
        <v>5</v>
      </c>
      <c r="E96" s="5">
        <v>5</v>
      </c>
      <c r="F96" s="15">
        <v>5</v>
      </c>
      <c r="G96" s="6">
        <v>0.56999999999999995</v>
      </c>
      <c r="H96" s="17">
        <v>0.43</v>
      </c>
    </row>
    <row r="97" spans="1:8" x14ac:dyDescent="0.3">
      <c r="A97" s="39" t="s">
        <v>411</v>
      </c>
      <c r="B97" s="39" t="s">
        <v>248</v>
      </c>
      <c r="C97" s="5">
        <v>180</v>
      </c>
      <c r="D97" s="15">
        <v>5</v>
      </c>
      <c r="E97" s="5">
        <v>5</v>
      </c>
      <c r="F97" s="15">
        <v>5</v>
      </c>
      <c r="G97" s="6">
        <v>0.43</v>
      </c>
      <c r="H97" s="17">
        <v>0.56999999999999995</v>
      </c>
    </row>
    <row r="98" spans="1:8" x14ac:dyDescent="0.3">
      <c r="A98" s="39" t="s">
        <v>411</v>
      </c>
      <c r="B98" s="39" t="s">
        <v>249</v>
      </c>
      <c r="C98" s="5">
        <v>165</v>
      </c>
      <c r="D98" s="15">
        <v>15</v>
      </c>
      <c r="E98" s="5">
        <v>10</v>
      </c>
      <c r="F98" s="15">
        <v>5</v>
      </c>
      <c r="G98" s="6">
        <v>0.56999999999999995</v>
      </c>
      <c r="H98" s="17">
        <v>0.43</v>
      </c>
    </row>
    <row r="99" spans="1:8" x14ac:dyDescent="0.3">
      <c r="A99" s="39" t="s">
        <v>411</v>
      </c>
      <c r="B99" s="39" t="s">
        <v>250</v>
      </c>
      <c r="C99" s="5">
        <v>180</v>
      </c>
      <c r="D99" s="15">
        <v>15</v>
      </c>
      <c r="E99" s="5">
        <v>5</v>
      </c>
      <c r="F99" s="15">
        <v>5</v>
      </c>
      <c r="G99" s="6">
        <v>0.46</v>
      </c>
      <c r="H99" s="17">
        <v>0.54</v>
      </c>
    </row>
    <row r="100" spans="1:8" x14ac:dyDescent="0.3">
      <c r="A100" s="39" t="s">
        <v>411</v>
      </c>
      <c r="B100" s="39" t="s">
        <v>251</v>
      </c>
      <c r="C100" s="5">
        <v>155</v>
      </c>
      <c r="D100" s="15">
        <v>25</v>
      </c>
      <c r="E100" s="5">
        <v>15</v>
      </c>
      <c r="F100" s="15">
        <v>10</v>
      </c>
      <c r="G100" s="6">
        <v>0.54</v>
      </c>
      <c r="H100" s="17">
        <v>0.46</v>
      </c>
    </row>
    <row r="101" spans="1:8" x14ac:dyDescent="0.3">
      <c r="A101" s="39" t="s">
        <v>411</v>
      </c>
      <c r="B101" s="39" t="s">
        <v>252</v>
      </c>
      <c r="C101" s="5">
        <v>120</v>
      </c>
      <c r="D101" s="15">
        <v>40</v>
      </c>
      <c r="E101" s="5">
        <v>25</v>
      </c>
      <c r="F101" s="15">
        <v>20</v>
      </c>
      <c r="G101" s="6">
        <v>0.56999999999999995</v>
      </c>
      <c r="H101" s="17">
        <v>0.43</v>
      </c>
    </row>
    <row r="102" spans="1:8" x14ac:dyDescent="0.3">
      <c r="A102" s="39" t="s">
        <v>411</v>
      </c>
      <c r="B102" s="39" t="s">
        <v>253</v>
      </c>
      <c r="C102" s="5">
        <v>120</v>
      </c>
      <c r="D102" s="15">
        <v>45</v>
      </c>
      <c r="E102" s="5">
        <v>25</v>
      </c>
      <c r="F102" s="15">
        <v>25</v>
      </c>
      <c r="G102" s="6">
        <v>0.5</v>
      </c>
      <c r="H102" s="17">
        <v>0.5</v>
      </c>
    </row>
    <row r="103" spans="1:8" x14ac:dyDescent="0.3">
      <c r="A103" s="39" t="s">
        <v>411</v>
      </c>
      <c r="B103" s="39" t="s">
        <v>254</v>
      </c>
      <c r="C103" s="5">
        <v>125</v>
      </c>
      <c r="D103" s="15">
        <v>80</v>
      </c>
      <c r="E103" s="5">
        <v>45</v>
      </c>
      <c r="F103" s="15">
        <v>40</v>
      </c>
      <c r="G103" s="6">
        <v>0.52</v>
      </c>
      <c r="H103" s="17">
        <v>0.48</v>
      </c>
    </row>
    <row r="104" spans="1:8" x14ac:dyDescent="0.3">
      <c r="A104" s="39" t="s">
        <v>411</v>
      </c>
      <c r="B104" s="39" t="s">
        <v>255</v>
      </c>
      <c r="C104" s="5">
        <v>115</v>
      </c>
      <c r="D104" s="15">
        <v>80</v>
      </c>
      <c r="E104" s="5">
        <v>55</v>
      </c>
      <c r="F104" s="15">
        <v>25</v>
      </c>
      <c r="G104" s="6">
        <v>0.67</v>
      </c>
      <c r="H104" s="17">
        <v>0.33</v>
      </c>
    </row>
    <row r="105" spans="1:8" x14ac:dyDescent="0.3">
      <c r="A105" s="39" t="s">
        <v>411</v>
      </c>
      <c r="B105" s="39" t="s">
        <v>256</v>
      </c>
      <c r="C105" s="5">
        <v>145</v>
      </c>
      <c r="D105" s="15">
        <v>75</v>
      </c>
      <c r="E105" s="5">
        <v>50</v>
      </c>
      <c r="F105" s="15">
        <v>25</v>
      </c>
      <c r="G105" s="6">
        <v>0.67</v>
      </c>
      <c r="H105" s="17">
        <v>0.33</v>
      </c>
    </row>
    <row r="106" spans="1:8" x14ac:dyDescent="0.3">
      <c r="A106" s="39" t="s">
        <v>411</v>
      </c>
      <c r="B106" s="39" t="s">
        <v>257</v>
      </c>
      <c r="C106" s="5">
        <v>110</v>
      </c>
      <c r="D106" s="15">
        <v>55</v>
      </c>
      <c r="E106" s="5">
        <v>35</v>
      </c>
      <c r="F106" s="15">
        <v>20</v>
      </c>
      <c r="G106" s="6">
        <v>0.67</v>
      </c>
      <c r="H106" s="17">
        <v>0.33</v>
      </c>
    </row>
    <row r="107" spans="1:8" x14ac:dyDescent="0.3">
      <c r="A107" s="39" t="s">
        <v>411</v>
      </c>
      <c r="B107" s="39" t="s">
        <v>258</v>
      </c>
      <c r="C107" s="5">
        <v>125</v>
      </c>
      <c r="D107" s="15">
        <v>55</v>
      </c>
      <c r="E107" s="5">
        <v>35</v>
      </c>
      <c r="F107" s="15">
        <v>20</v>
      </c>
      <c r="G107" s="6">
        <v>0.62</v>
      </c>
      <c r="H107" s="17">
        <v>0.38</v>
      </c>
    </row>
    <row r="108" spans="1:8" x14ac:dyDescent="0.3">
      <c r="A108" s="39" t="s">
        <v>411</v>
      </c>
      <c r="B108" s="39" t="s">
        <v>259</v>
      </c>
      <c r="C108" s="5">
        <v>150</v>
      </c>
      <c r="D108" s="15">
        <v>60</v>
      </c>
      <c r="E108" s="5">
        <v>40</v>
      </c>
      <c r="F108" s="15">
        <v>20</v>
      </c>
      <c r="G108" s="6">
        <v>0.69</v>
      </c>
      <c r="H108" s="17">
        <v>0.31</v>
      </c>
    </row>
    <row r="109" spans="1:8" x14ac:dyDescent="0.3">
      <c r="A109" s="40" t="s">
        <v>409</v>
      </c>
      <c r="B109" s="40" t="s">
        <v>531</v>
      </c>
      <c r="C109" s="80">
        <v>65</v>
      </c>
      <c r="D109" s="23" t="s">
        <v>265</v>
      </c>
      <c r="E109" s="80" t="s">
        <v>265</v>
      </c>
      <c r="F109" s="23">
        <v>0</v>
      </c>
      <c r="G109" s="25" t="s">
        <v>265</v>
      </c>
      <c r="H109" s="24" t="s">
        <v>265</v>
      </c>
    </row>
    <row r="110" spans="1:8" x14ac:dyDescent="0.3">
      <c r="A110" s="41" t="s">
        <v>409</v>
      </c>
      <c r="B110" s="41" t="s">
        <v>532</v>
      </c>
      <c r="C110" s="7">
        <v>2485</v>
      </c>
      <c r="D110" s="14">
        <v>560</v>
      </c>
      <c r="E110" s="7">
        <v>310</v>
      </c>
      <c r="F110" s="14">
        <v>250</v>
      </c>
      <c r="G110" s="8">
        <v>0.55000000000000004</v>
      </c>
      <c r="H110" s="16">
        <v>0.45</v>
      </c>
    </row>
    <row r="111" spans="1:8" x14ac:dyDescent="0.3">
      <c r="A111" s="41" t="s">
        <v>409</v>
      </c>
      <c r="B111" s="41" t="s">
        <v>533</v>
      </c>
      <c r="C111" s="7">
        <v>6045</v>
      </c>
      <c r="D111" s="14">
        <v>2685</v>
      </c>
      <c r="E111" s="7">
        <v>1365</v>
      </c>
      <c r="F111" s="14">
        <v>1320</v>
      </c>
      <c r="G111" s="8">
        <v>0.51</v>
      </c>
      <c r="H111" s="16">
        <v>0.49</v>
      </c>
    </row>
    <row r="112" spans="1:8" x14ac:dyDescent="0.3">
      <c r="A112" s="38" t="s">
        <v>409</v>
      </c>
      <c r="B112" s="38" t="s">
        <v>534</v>
      </c>
      <c r="C112" s="72">
        <v>2210</v>
      </c>
      <c r="D112" s="19">
        <v>915</v>
      </c>
      <c r="E112" s="72">
        <v>550</v>
      </c>
      <c r="F112" s="19">
        <v>360</v>
      </c>
      <c r="G112" s="21">
        <v>0.6</v>
      </c>
      <c r="H112" s="20">
        <v>0.4</v>
      </c>
    </row>
    <row r="113" spans="1:8" x14ac:dyDescent="0.3">
      <c r="A113" s="40" t="s">
        <v>410</v>
      </c>
      <c r="B113" s="40" t="s">
        <v>531</v>
      </c>
      <c r="C113" s="80">
        <v>65</v>
      </c>
      <c r="D113" s="23" t="s">
        <v>265</v>
      </c>
      <c r="E113" s="80" t="s">
        <v>265</v>
      </c>
      <c r="F113" s="23">
        <v>0</v>
      </c>
      <c r="G113" s="25" t="s">
        <v>265</v>
      </c>
      <c r="H113" s="24" t="s">
        <v>265</v>
      </c>
    </row>
    <row r="114" spans="1:8" x14ac:dyDescent="0.3">
      <c r="A114" s="41" t="s">
        <v>410</v>
      </c>
      <c r="B114" s="41" t="s">
        <v>532</v>
      </c>
      <c r="C114" s="7">
        <v>2350</v>
      </c>
      <c r="D114" s="14">
        <v>550</v>
      </c>
      <c r="E114" s="7">
        <v>300</v>
      </c>
      <c r="F114" s="14">
        <v>250</v>
      </c>
      <c r="G114" s="8">
        <v>0.55000000000000004</v>
      </c>
      <c r="H114" s="16">
        <v>0.45</v>
      </c>
    </row>
    <row r="115" spans="1:8" x14ac:dyDescent="0.3">
      <c r="A115" s="41" t="s">
        <v>410</v>
      </c>
      <c r="B115" s="41" t="s">
        <v>533</v>
      </c>
      <c r="C115" s="7">
        <v>4410</v>
      </c>
      <c r="D115" s="14">
        <v>2350</v>
      </c>
      <c r="E115" s="7">
        <v>1170</v>
      </c>
      <c r="F115" s="14">
        <v>1175</v>
      </c>
      <c r="G115" s="8">
        <v>0.5</v>
      </c>
      <c r="H115" s="16">
        <v>0.5</v>
      </c>
    </row>
    <row r="116" spans="1:8" x14ac:dyDescent="0.3">
      <c r="A116" s="38" t="s">
        <v>410</v>
      </c>
      <c r="B116" s="38" t="s">
        <v>534</v>
      </c>
      <c r="C116" s="72">
        <v>1680</v>
      </c>
      <c r="D116" s="19">
        <v>670</v>
      </c>
      <c r="E116" s="72">
        <v>390</v>
      </c>
      <c r="F116" s="19">
        <v>280</v>
      </c>
      <c r="G116" s="21">
        <v>0.57999999999999996</v>
      </c>
      <c r="H116" s="20">
        <v>0.42</v>
      </c>
    </row>
    <row r="117" spans="1:8" x14ac:dyDescent="0.3">
      <c r="A117" s="40" t="s">
        <v>411</v>
      </c>
      <c r="B117" s="40" t="s">
        <v>531</v>
      </c>
      <c r="C117" s="80">
        <v>0</v>
      </c>
      <c r="D117" s="23">
        <v>0</v>
      </c>
      <c r="E117" s="80">
        <v>0</v>
      </c>
      <c r="F117" s="23">
        <v>0</v>
      </c>
      <c r="G117" s="25" t="s">
        <v>377</v>
      </c>
      <c r="H117" s="24" t="s">
        <v>377</v>
      </c>
    </row>
    <row r="118" spans="1:8" x14ac:dyDescent="0.3">
      <c r="A118" s="41" t="s">
        <v>411</v>
      </c>
      <c r="B118" s="41" t="s">
        <v>532</v>
      </c>
      <c r="C118" s="7">
        <v>130</v>
      </c>
      <c r="D118" s="14">
        <v>10</v>
      </c>
      <c r="E118" s="7">
        <v>10</v>
      </c>
      <c r="F118" s="14">
        <v>5</v>
      </c>
      <c r="G118" s="8">
        <v>0.73</v>
      </c>
      <c r="H118" s="16">
        <v>0.27</v>
      </c>
    </row>
    <row r="119" spans="1:8" x14ac:dyDescent="0.3">
      <c r="A119" s="41" t="s">
        <v>411</v>
      </c>
      <c r="B119" s="41" t="s">
        <v>533</v>
      </c>
      <c r="C119" s="7">
        <v>1635</v>
      </c>
      <c r="D119" s="14">
        <v>335</v>
      </c>
      <c r="E119" s="7">
        <v>190</v>
      </c>
      <c r="F119" s="14">
        <v>145</v>
      </c>
      <c r="G119" s="8">
        <v>0.56999999999999995</v>
      </c>
      <c r="H119" s="16">
        <v>0.43</v>
      </c>
    </row>
    <row r="120" spans="1:8" x14ac:dyDescent="0.3">
      <c r="A120" s="38" t="s">
        <v>411</v>
      </c>
      <c r="B120" s="38" t="s">
        <v>534</v>
      </c>
      <c r="C120" s="72">
        <v>530</v>
      </c>
      <c r="D120" s="19">
        <v>240</v>
      </c>
      <c r="E120" s="72">
        <v>160</v>
      </c>
      <c r="F120" s="19">
        <v>80</v>
      </c>
      <c r="G120" s="21">
        <v>0.67</v>
      </c>
      <c r="H120" s="20">
        <v>0.33</v>
      </c>
    </row>
    <row r="121" spans="1:8" x14ac:dyDescent="0.3">
      <c r="A121" t="s">
        <v>38</v>
      </c>
      <c r="B121" t="s">
        <v>39</v>
      </c>
    </row>
    <row r="122" spans="1:8" x14ac:dyDescent="0.3">
      <c r="A122" t="s">
        <v>58</v>
      </c>
      <c r="B122" t="s">
        <v>59</v>
      </c>
    </row>
    <row r="123" spans="1:8" x14ac:dyDescent="0.3">
      <c r="A123" t="s">
        <v>139</v>
      </c>
      <c r="B123" t="s">
        <v>140</v>
      </c>
    </row>
    <row r="124" spans="1:8" x14ac:dyDescent="0.3">
      <c r="A124" t="s">
        <v>141</v>
      </c>
      <c r="B124" t="s">
        <v>142</v>
      </c>
    </row>
    <row r="125" spans="1:8" x14ac:dyDescent="0.3">
      <c r="A125" t="s">
        <v>143</v>
      </c>
      <c r="B125" t="s">
        <v>144</v>
      </c>
    </row>
    <row r="126" spans="1:8" x14ac:dyDescent="0.3">
      <c r="A126" t="s">
        <v>145</v>
      </c>
      <c r="B126" t="s">
        <v>146</v>
      </c>
    </row>
    <row r="127" spans="1:8" x14ac:dyDescent="0.3">
      <c r="A127" t="s">
        <v>147</v>
      </c>
      <c r="B127" t="s">
        <v>148</v>
      </c>
    </row>
    <row r="128" spans="1:8" x14ac:dyDescent="0.3">
      <c r="A128" t="s">
        <v>149</v>
      </c>
      <c r="B128" t="s">
        <v>150</v>
      </c>
    </row>
    <row r="129" spans="1:2" x14ac:dyDescent="0.3">
      <c r="A129" t="s">
        <v>151</v>
      </c>
      <c r="B129" t="s">
        <v>152</v>
      </c>
    </row>
  </sheetData>
  <conditionalFormatting sqref="G7:H120">
    <cfRule type="dataBar" priority="1">
      <dataBar>
        <cfvo type="num" val="0"/>
        <cfvo type="num" val="1"/>
        <color theme="7" tint="0.39997558519241921"/>
      </dataBar>
      <extLst>
        <ext xmlns:x14="http://schemas.microsoft.com/office/spreadsheetml/2009/9/main" uri="{B025F937-C7B1-47D3-B67F-A62EFF666E3E}">
          <x14:id>{AF88A05B-66E3-472A-B114-64B3C550C0CA}</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AF88A05B-66E3-472A-B114-64B3C550C0CA}">
            <x14:dataBar minLength="0" maxLength="100" gradient="0">
              <x14:cfvo type="num">
                <xm:f>0</xm:f>
              </x14:cfvo>
              <x14:cfvo type="num">
                <xm:f>1</xm:f>
              </x14:cfvo>
              <x14:negativeFillColor rgb="FFFF0000"/>
              <x14:axisColor rgb="FF000000"/>
            </x14:dataBar>
          </x14:cfRule>
          <xm:sqref>G7:H120</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138"/>
  <sheetViews>
    <sheetView showGridLines="0" workbookViewId="0"/>
  </sheetViews>
  <sheetFormatPr defaultColWidth="10.69921875" defaultRowHeight="15.6" x14ac:dyDescent="0.3"/>
  <cols>
    <col min="1" max="1" width="21.59765625" customWidth="1"/>
    <col min="2" max="9" width="20.69921875" customWidth="1"/>
  </cols>
  <sheetData>
    <row r="1" spans="1:9" ht="19.8" x14ac:dyDescent="0.4">
      <c r="A1" s="2" t="s">
        <v>543</v>
      </c>
    </row>
    <row r="2" spans="1:9" x14ac:dyDescent="0.3">
      <c r="A2" t="s">
        <v>202</v>
      </c>
    </row>
    <row r="3" spans="1:9" x14ac:dyDescent="0.3">
      <c r="A3" t="s">
        <v>203</v>
      </c>
    </row>
    <row r="4" spans="1:9" x14ac:dyDescent="0.3">
      <c r="A4" t="s">
        <v>433</v>
      </c>
    </row>
    <row r="5" spans="1:9" x14ac:dyDescent="0.3">
      <c r="A5" t="s">
        <v>205</v>
      </c>
    </row>
    <row r="6" spans="1:9" s="91" customFormat="1" ht="31.2" x14ac:dyDescent="0.3">
      <c r="A6" s="90" t="s">
        <v>544</v>
      </c>
      <c r="B6" s="89" t="s">
        <v>206</v>
      </c>
      <c r="C6" s="89" t="s">
        <v>545</v>
      </c>
      <c r="D6" s="89" t="s">
        <v>546</v>
      </c>
      <c r="E6" s="89" t="s">
        <v>547</v>
      </c>
      <c r="F6" s="89" t="s">
        <v>548</v>
      </c>
      <c r="G6" s="89" t="s">
        <v>549</v>
      </c>
      <c r="H6" s="89" t="s">
        <v>550</v>
      </c>
      <c r="I6" s="89" t="s">
        <v>551</v>
      </c>
    </row>
    <row r="7" spans="1:9" x14ac:dyDescent="0.3">
      <c r="A7" s="34" t="s">
        <v>218</v>
      </c>
      <c r="B7" s="47" t="s">
        <v>218</v>
      </c>
      <c r="C7" s="35">
        <v>201170</v>
      </c>
      <c r="D7" s="35">
        <v>6620</v>
      </c>
      <c r="E7" s="35">
        <v>35765</v>
      </c>
      <c r="F7" s="35">
        <v>158780</v>
      </c>
      <c r="G7" s="36">
        <v>0.03</v>
      </c>
      <c r="H7" s="36">
        <v>0.18</v>
      </c>
      <c r="I7" s="36">
        <v>0.79</v>
      </c>
    </row>
    <row r="8" spans="1:9" x14ac:dyDescent="0.3">
      <c r="A8" s="81" t="s">
        <v>218</v>
      </c>
      <c r="B8" s="82" t="s">
        <v>224</v>
      </c>
      <c r="C8" s="83" t="s">
        <v>265</v>
      </c>
      <c r="D8" s="83">
        <v>0</v>
      </c>
      <c r="E8" s="83" t="s">
        <v>265</v>
      </c>
      <c r="F8" s="83">
        <v>0</v>
      </c>
      <c r="G8" s="84">
        <v>0</v>
      </c>
      <c r="H8" s="84" t="s">
        <v>265</v>
      </c>
      <c r="I8" s="84">
        <v>0</v>
      </c>
    </row>
    <row r="9" spans="1:9" x14ac:dyDescent="0.3">
      <c r="A9" s="81" t="s">
        <v>218</v>
      </c>
      <c r="B9" s="82" t="s">
        <v>225</v>
      </c>
      <c r="C9" s="83" t="s">
        <v>265</v>
      </c>
      <c r="D9" s="83">
        <v>0</v>
      </c>
      <c r="E9" s="83" t="s">
        <v>265</v>
      </c>
      <c r="F9" s="83" t="s">
        <v>265</v>
      </c>
      <c r="G9" s="84">
        <v>0</v>
      </c>
      <c r="H9" s="84" t="s">
        <v>265</v>
      </c>
      <c r="I9" s="84" t="s">
        <v>265</v>
      </c>
    </row>
    <row r="10" spans="1:9" x14ac:dyDescent="0.3">
      <c r="A10" s="81" t="s">
        <v>218</v>
      </c>
      <c r="B10" s="82" t="s">
        <v>226</v>
      </c>
      <c r="C10" s="83" t="s">
        <v>265</v>
      </c>
      <c r="D10" s="83">
        <v>0</v>
      </c>
      <c r="E10" s="83">
        <v>0</v>
      </c>
      <c r="F10" s="83" t="s">
        <v>265</v>
      </c>
      <c r="G10" s="84">
        <v>0</v>
      </c>
      <c r="H10" s="84">
        <v>0</v>
      </c>
      <c r="I10" s="84" t="s">
        <v>265</v>
      </c>
    </row>
    <row r="11" spans="1:9" x14ac:dyDescent="0.3">
      <c r="A11" s="81" t="s">
        <v>218</v>
      </c>
      <c r="B11" s="82" t="s">
        <v>227</v>
      </c>
      <c r="C11" s="83" t="s">
        <v>265</v>
      </c>
      <c r="D11" s="83">
        <v>0</v>
      </c>
      <c r="E11" s="83" t="s">
        <v>265</v>
      </c>
      <c r="F11" s="83">
        <v>0</v>
      </c>
      <c r="G11" s="84">
        <v>0</v>
      </c>
      <c r="H11" s="84" t="s">
        <v>265</v>
      </c>
      <c r="I11" s="84">
        <v>0</v>
      </c>
    </row>
    <row r="12" spans="1:9" x14ac:dyDescent="0.3">
      <c r="A12" s="81" t="s">
        <v>218</v>
      </c>
      <c r="B12" s="82" t="s">
        <v>228</v>
      </c>
      <c r="C12" s="83">
        <v>5</v>
      </c>
      <c r="D12" s="83">
        <v>0</v>
      </c>
      <c r="E12" s="83" t="s">
        <v>265</v>
      </c>
      <c r="F12" s="83">
        <v>5</v>
      </c>
      <c r="G12" s="84">
        <v>0</v>
      </c>
      <c r="H12" s="84" t="s">
        <v>265</v>
      </c>
      <c r="I12" s="84" t="s">
        <v>265</v>
      </c>
    </row>
    <row r="13" spans="1:9" x14ac:dyDescent="0.3">
      <c r="A13" s="81" t="s">
        <v>218</v>
      </c>
      <c r="B13" s="82" t="s">
        <v>229</v>
      </c>
      <c r="C13" s="83">
        <v>50</v>
      </c>
      <c r="D13" s="83">
        <v>5</v>
      </c>
      <c r="E13" s="83">
        <v>25</v>
      </c>
      <c r="F13" s="83">
        <v>25</v>
      </c>
      <c r="G13" s="84">
        <v>0.08</v>
      </c>
      <c r="H13" s="84">
        <v>0.47</v>
      </c>
      <c r="I13" s="84">
        <v>0.45</v>
      </c>
    </row>
    <row r="14" spans="1:9" x14ac:dyDescent="0.3">
      <c r="A14" s="81" t="s">
        <v>218</v>
      </c>
      <c r="B14" s="82" t="s">
        <v>230</v>
      </c>
      <c r="C14" s="83">
        <v>130</v>
      </c>
      <c r="D14" s="83">
        <v>5</v>
      </c>
      <c r="E14" s="83">
        <v>55</v>
      </c>
      <c r="F14" s="83">
        <v>75</v>
      </c>
      <c r="G14" s="84">
        <v>0.02</v>
      </c>
      <c r="H14" s="84">
        <v>0.41</v>
      </c>
      <c r="I14" s="84">
        <v>0.56999999999999995</v>
      </c>
    </row>
    <row r="15" spans="1:9" x14ac:dyDescent="0.3">
      <c r="A15" s="81" t="s">
        <v>218</v>
      </c>
      <c r="B15" s="82" t="s">
        <v>231</v>
      </c>
      <c r="C15" s="83">
        <v>155</v>
      </c>
      <c r="D15" s="83">
        <v>5</v>
      </c>
      <c r="E15" s="83">
        <v>70</v>
      </c>
      <c r="F15" s="83">
        <v>85</v>
      </c>
      <c r="G15" s="84">
        <v>0.02</v>
      </c>
      <c r="H15" s="84">
        <v>0.44</v>
      </c>
      <c r="I15" s="84">
        <v>0.54</v>
      </c>
    </row>
    <row r="16" spans="1:9" x14ac:dyDescent="0.3">
      <c r="A16" s="81" t="s">
        <v>218</v>
      </c>
      <c r="B16" s="82" t="s">
        <v>232</v>
      </c>
      <c r="C16" s="83">
        <v>250</v>
      </c>
      <c r="D16" s="83" t="s">
        <v>265</v>
      </c>
      <c r="E16" s="83">
        <v>60</v>
      </c>
      <c r="F16" s="83">
        <v>190</v>
      </c>
      <c r="G16" s="84" t="s">
        <v>265</v>
      </c>
      <c r="H16" s="84" t="s">
        <v>265</v>
      </c>
      <c r="I16" s="84">
        <v>0.75</v>
      </c>
    </row>
    <row r="17" spans="1:9" x14ac:dyDescent="0.3">
      <c r="A17" s="81" t="s">
        <v>218</v>
      </c>
      <c r="B17" s="82" t="s">
        <v>233</v>
      </c>
      <c r="C17" s="83">
        <v>350</v>
      </c>
      <c r="D17" s="83">
        <v>5</v>
      </c>
      <c r="E17" s="83">
        <v>145</v>
      </c>
      <c r="F17" s="83">
        <v>200</v>
      </c>
      <c r="G17" s="84">
        <v>0.01</v>
      </c>
      <c r="H17" s="84">
        <v>0.42</v>
      </c>
      <c r="I17" s="84">
        <v>0.56999999999999995</v>
      </c>
    </row>
    <row r="18" spans="1:9" x14ac:dyDescent="0.3">
      <c r="A18" s="81" t="s">
        <v>218</v>
      </c>
      <c r="B18" s="82" t="s">
        <v>234</v>
      </c>
      <c r="C18" s="83">
        <v>555</v>
      </c>
      <c r="D18" s="83">
        <v>10</v>
      </c>
      <c r="E18" s="83">
        <v>180</v>
      </c>
      <c r="F18" s="83">
        <v>360</v>
      </c>
      <c r="G18" s="84">
        <v>0.02</v>
      </c>
      <c r="H18" s="84">
        <v>0.33</v>
      </c>
      <c r="I18" s="84">
        <v>0.65</v>
      </c>
    </row>
    <row r="19" spans="1:9" x14ac:dyDescent="0.3">
      <c r="A19" s="81" t="s">
        <v>218</v>
      </c>
      <c r="B19" s="82" t="s">
        <v>235</v>
      </c>
      <c r="C19" s="83">
        <v>2385</v>
      </c>
      <c r="D19" s="83">
        <v>15</v>
      </c>
      <c r="E19" s="83">
        <v>220</v>
      </c>
      <c r="F19" s="83">
        <v>2150</v>
      </c>
      <c r="G19" s="84">
        <v>0.01</v>
      </c>
      <c r="H19" s="84">
        <v>0.09</v>
      </c>
      <c r="I19" s="84">
        <v>0.9</v>
      </c>
    </row>
    <row r="20" spans="1:9" x14ac:dyDescent="0.3">
      <c r="A20" s="81" t="s">
        <v>218</v>
      </c>
      <c r="B20" s="82" t="s">
        <v>236</v>
      </c>
      <c r="C20" s="83">
        <v>3360</v>
      </c>
      <c r="D20" s="83">
        <v>10</v>
      </c>
      <c r="E20" s="83">
        <v>410</v>
      </c>
      <c r="F20" s="83">
        <v>2935</v>
      </c>
      <c r="G20" s="84">
        <v>0</v>
      </c>
      <c r="H20" s="84">
        <v>0.12</v>
      </c>
      <c r="I20" s="84">
        <v>0.87</v>
      </c>
    </row>
    <row r="21" spans="1:9" x14ac:dyDescent="0.3">
      <c r="A21" s="81" t="s">
        <v>218</v>
      </c>
      <c r="B21" s="82" t="s">
        <v>237</v>
      </c>
      <c r="C21" s="83">
        <v>3970</v>
      </c>
      <c r="D21" s="83">
        <v>10</v>
      </c>
      <c r="E21" s="83">
        <v>425</v>
      </c>
      <c r="F21" s="83">
        <v>3530</v>
      </c>
      <c r="G21" s="84">
        <v>0</v>
      </c>
      <c r="H21" s="84">
        <v>0.11</v>
      </c>
      <c r="I21" s="84">
        <v>0.89</v>
      </c>
    </row>
    <row r="22" spans="1:9" x14ac:dyDescent="0.3">
      <c r="A22" s="81" t="s">
        <v>218</v>
      </c>
      <c r="B22" s="82" t="s">
        <v>238</v>
      </c>
      <c r="C22" s="83">
        <v>3895</v>
      </c>
      <c r="D22" s="83">
        <v>15</v>
      </c>
      <c r="E22" s="83">
        <v>755</v>
      </c>
      <c r="F22" s="83">
        <v>3125</v>
      </c>
      <c r="G22" s="84">
        <v>0</v>
      </c>
      <c r="H22" s="84">
        <v>0.19</v>
      </c>
      <c r="I22" s="84">
        <v>0.8</v>
      </c>
    </row>
    <row r="23" spans="1:9" x14ac:dyDescent="0.3">
      <c r="A23" s="81" t="s">
        <v>218</v>
      </c>
      <c r="B23" s="82" t="s">
        <v>239</v>
      </c>
      <c r="C23" s="83">
        <v>4805</v>
      </c>
      <c r="D23" s="83">
        <v>35</v>
      </c>
      <c r="E23" s="83">
        <v>1200</v>
      </c>
      <c r="F23" s="83">
        <v>3570</v>
      </c>
      <c r="G23" s="84">
        <v>0.01</v>
      </c>
      <c r="H23" s="84">
        <v>0.25</v>
      </c>
      <c r="I23" s="84">
        <v>0.74</v>
      </c>
    </row>
    <row r="24" spans="1:9" x14ac:dyDescent="0.3">
      <c r="A24" s="81" t="s">
        <v>218</v>
      </c>
      <c r="B24" s="82" t="s">
        <v>240</v>
      </c>
      <c r="C24" s="83">
        <v>2875</v>
      </c>
      <c r="D24" s="83">
        <v>35</v>
      </c>
      <c r="E24" s="83">
        <v>975</v>
      </c>
      <c r="F24" s="83">
        <v>1865</v>
      </c>
      <c r="G24" s="84">
        <v>0.01</v>
      </c>
      <c r="H24" s="84">
        <v>0.34</v>
      </c>
      <c r="I24" s="84">
        <v>0.65</v>
      </c>
    </row>
    <row r="25" spans="1:9" x14ac:dyDescent="0.3">
      <c r="A25" s="81" t="s">
        <v>218</v>
      </c>
      <c r="B25" s="82" t="s">
        <v>241</v>
      </c>
      <c r="C25" s="83">
        <v>6490</v>
      </c>
      <c r="D25" s="83">
        <v>40</v>
      </c>
      <c r="E25" s="83">
        <v>1360</v>
      </c>
      <c r="F25" s="83">
        <v>5090</v>
      </c>
      <c r="G25" s="84">
        <v>0.01</v>
      </c>
      <c r="H25" s="84">
        <v>0.21</v>
      </c>
      <c r="I25" s="84">
        <v>0.78</v>
      </c>
    </row>
    <row r="26" spans="1:9" x14ac:dyDescent="0.3">
      <c r="A26" s="81" t="s">
        <v>218</v>
      </c>
      <c r="B26" s="82" t="s">
        <v>242</v>
      </c>
      <c r="C26" s="83">
        <v>5685</v>
      </c>
      <c r="D26" s="83">
        <v>100</v>
      </c>
      <c r="E26" s="83">
        <v>1810</v>
      </c>
      <c r="F26" s="83">
        <v>3770</v>
      </c>
      <c r="G26" s="84">
        <v>0.02</v>
      </c>
      <c r="H26" s="84">
        <v>0.32</v>
      </c>
      <c r="I26" s="84">
        <v>0.66</v>
      </c>
    </row>
    <row r="27" spans="1:9" x14ac:dyDescent="0.3">
      <c r="A27" s="81" t="s">
        <v>218</v>
      </c>
      <c r="B27" s="82" t="s">
        <v>243</v>
      </c>
      <c r="C27" s="83">
        <v>5980</v>
      </c>
      <c r="D27" s="83">
        <v>175</v>
      </c>
      <c r="E27" s="83">
        <v>2255</v>
      </c>
      <c r="F27" s="83">
        <v>3550</v>
      </c>
      <c r="G27" s="84">
        <v>0.03</v>
      </c>
      <c r="H27" s="84">
        <v>0.38</v>
      </c>
      <c r="I27" s="84">
        <v>0.59</v>
      </c>
    </row>
    <row r="28" spans="1:9" x14ac:dyDescent="0.3">
      <c r="A28" s="81" t="s">
        <v>218</v>
      </c>
      <c r="B28" s="82" t="s">
        <v>244</v>
      </c>
      <c r="C28" s="83">
        <v>7015</v>
      </c>
      <c r="D28" s="83">
        <v>140</v>
      </c>
      <c r="E28" s="83">
        <v>2560</v>
      </c>
      <c r="F28" s="83">
        <v>4315</v>
      </c>
      <c r="G28" s="84">
        <v>0.02</v>
      </c>
      <c r="H28" s="84">
        <v>0.36</v>
      </c>
      <c r="I28" s="84">
        <v>0.62</v>
      </c>
    </row>
    <row r="29" spans="1:9" x14ac:dyDescent="0.3">
      <c r="A29" s="81" t="s">
        <v>218</v>
      </c>
      <c r="B29" s="82" t="s">
        <v>245</v>
      </c>
      <c r="C29" s="83">
        <v>7635</v>
      </c>
      <c r="D29" s="83">
        <v>190</v>
      </c>
      <c r="E29" s="83">
        <v>2845</v>
      </c>
      <c r="F29" s="83">
        <v>4600</v>
      </c>
      <c r="G29" s="84">
        <v>0.02</v>
      </c>
      <c r="H29" s="84">
        <v>0.37</v>
      </c>
      <c r="I29" s="84">
        <v>0.6</v>
      </c>
    </row>
    <row r="30" spans="1:9" x14ac:dyDescent="0.3">
      <c r="A30" s="81" t="s">
        <v>218</v>
      </c>
      <c r="B30" s="82" t="s">
        <v>246</v>
      </c>
      <c r="C30" s="83">
        <v>13420</v>
      </c>
      <c r="D30" s="83">
        <v>240</v>
      </c>
      <c r="E30" s="83">
        <v>2490</v>
      </c>
      <c r="F30" s="83">
        <v>10690</v>
      </c>
      <c r="G30" s="84">
        <v>0.02</v>
      </c>
      <c r="H30" s="84">
        <v>0.19</v>
      </c>
      <c r="I30" s="84">
        <v>0.8</v>
      </c>
    </row>
    <row r="31" spans="1:9" x14ac:dyDescent="0.3">
      <c r="A31" s="81" t="s">
        <v>218</v>
      </c>
      <c r="B31" s="82" t="s">
        <v>247</v>
      </c>
      <c r="C31" s="83">
        <v>13465</v>
      </c>
      <c r="D31" s="83">
        <v>285</v>
      </c>
      <c r="E31" s="83">
        <v>2700</v>
      </c>
      <c r="F31" s="83">
        <v>10480</v>
      </c>
      <c r="G31" s="84">
        <v>0.02</v>
      </c>
      <c r="H31" s="84">
        <v>0.2</v>
      </c>
      <c r="I31" s="84">
        <v>0.78</v>
      </c>
    </row>
    <row r="32" spans="1:9" x14ac:dyDescent="0.3">
      <c r="A32" s="81" t="s">
        <v>218</v>
      </c>
      <c r="B32" s="82" t="s">
        <v>248</v>
      </c>
      <c r="C32" s="83">
        <v>14235</v>
      </c>
      <c r="D32" s="83">
        <v>335</v>
      </c>
      <c r="E32" s="83">
        <v>2395</v>
      </c>
      <c r="F32" s="83">
        <v>11505</v>
      </c>
      <c r="G32" s="84">
        <v>0.02</v>
      </c>
      <c r="H32" s="84">
        <v>0.17</v>
      </c>
      <c r="I32" s="84">
        <v>0.81</v>
      </c>
    </row>
    <row r="33" spans="1:9" x14ac:dyDescent="0.3">
      <c r="A33" s="81" t="s">
        <v>218</v>
      </c>
      <c r="B33" s="82" t="s">
        <v>249</v>
      </c>
      <c r="C33" s="83">
        <v>9945</v>
      </c>
      <c r="D33" s="83">
        <v>295</v>
      </c>
      <c r="E33" s="83">
        <v>1625</v>
      </c>
      <c r="F33" s="83">
        <v>8025</v>
      </c>
      <c r="G33" s="84">
        <v>0.03</v>
      </c>
      <c r="H33" s="84">
        <v>0.16</v>
      </c>
      <c r="I33" s="84">
        <v>0.81</v>
      </c>
    </row>
    <row r="34" spans="1:9" x14ac:dyDescent="0.3">
      <c r="A34" s="81" t="s">
        <v>218</v>
      </c>
      <c r="B34" s="82" t="s">
        <v>250</v>
      </c>
      <c r="C34" s="83">
        <v>9395</v>
      </c>
      <c r="D34" s="83">
        <v>350</v>
      </c>
      <c r="E34" s="83">
        <v>1495</v>
      </c>
      <c r="F34" s="83">
        <v>7545</v>
      </c>
      <c r="G34" s="84">
        <v>0.04</v>
      </c>
      <c r="H34" s="84">
        <v>0.16</v>
      </c>
      <c r="I34" s="84">
        <v>0.8</v>
      </c>
    </row>
    <row r="35" spans="1:9" x14ac:dyDescent="0.3">
      <c r="A35" s="81" t="s">
        <v>218</v>
      </c>
      <c r="B35" s="82" t="s">
        <v>251</v>
      </c>
      <c r="C35" s="83">
        <v>9265</v>
      </c>
      <c r="D35" s="83">
        <v>445</v>
      </c>
      <c r="E35" s="83">
        <v>1295</v>
      </c>
      <c r="F35" s="83">
        <v>7525</v>
      </c>
      <c r="G35" s="84">
        <v>0.05</v>
      </c>
      <c r="H35" s="84">
        <v>0.14000000000000001</v>
      </c>
      <c r="I35" s="84">
        <v>0.81</v>
      </c>
    </row>
    <row r="36" spans="1:9" x14ac:dyDescent="0.3">
      <c r="A36" s="81" t="s">
        <v>218</v>
      </c>
      <c r="B36" s="82" t="s">
        <v>252</v>
      </c>
      <c r="C36" s="83">
        <v>8230</v>
      </c>
      <c r="D36" s="83">
        <v>380</v>
      </c>
      <c r="E36" s="83">
        <v>1070</v>
      </c>
      <c r="F36" s="83">
        <v>6780</v>
      </c>
      <c r="G36" s="84">
        <v>0.05</v>
      </c>
      <c r="H36" s="84">
        <v>0.13</v>
      </c>
      <c r="I36" s="84">
        <v>0.82</v>
      </c>
    </row>
    <row r="37" spans="1:9" x14ac:dyDescent="0.3">
      <c r="A37" s="81" t="s">
        <v>218</v>
      </c>
      <c r="B37" s="82" t="s">
        <v>253</v>
      </c>
      <c r="C37" s="83">
        <v>9355</v>
      </c>
      <c r="D37" s="83">
        <v>425</v>
      </c>
      <c r="E37" s="83">
        <v>1195</v>
      </c>
      <c r="F37" s="83">
        <v>7735</v>
      </c>
      <c r="G37" s="84">
        <v>0.05</v>
      </c>
      <c r="H37" s="84">
        <v>0.13</v>
      </c>
      <c r="I37" s="84">
        <v>0.83</v>
      </c>
    </row>
    <row r="38" spans="1:9" x14ac:dyDescent="0.3">
      <c r="A38" s="81" t="s">
        <v>218</v>
      </c>
      <c r="B38" s="82" t="s">
        <v>254</v>
      </c>
      <c r="C38" s="83">
        <v>10085</v>
      </c>
      <c r="D38" s="83">
        <v>520</v>
      </c>
      <c r="E38" s="83">
        <v>1095</v>
      </c>
      <c r="F38" s="83">
        <v>8470</v>
      </c>
      <c r="G38" s="84">
        <v>0.05</v>
      </c>
      <c r="H38" s="84">
        <v>0.11</v>
      </c>
      <c r="I38" s="84">
        <v>0.84</v>
      </c>
    </row>
    <row r="39" spans="1:9" x14ac:dyDescent="0.3">
      <c r="A39" s="81" t="s">
        <v>218</v>
      </c>
      <c r="B39" s="82" t="s">
        <v>255</v>
      </c>
      <c r="C39" s="83">
        <v>10885</v>
      </c>
      <c r="D39" s="83">
        <v>595</v>
      </c>
      <c r="E39" s="83">
        <v>710</v>
      </c>
      <c r="F39" s="83">
        <v>9585</v>
      </c>
      <c r="G39" s="84">
        <v>0.05</v>
      </c>
      <c r="H39" s="84">
        <v>7.0000000000000007E-2</v>
      </c>
      <c r="I39" s="84">
        <v>0.88</v>
      </c>
    </row>
    <row r="40" spans="1:9" x14ac:dyDescent="0.3">
      <c r="A40" s="81" t="s">
        <v>218</v>
      </c>
      <c r="B40" s="82" t="s">
        <v>256</v>
      </c>
      <c r="C40" s="83">
        <v>8270</v>
      </c>
      <c r="D40" s="83">
        <v>450</v>
      </c>
      <c r="E40" s="83">
        <v>1270</v>
      </c>
      <c r="F40" s="83">
        <v>6550</v>
      </c>
      <c r="G40" s="84">
        <v>0.05</v>
      </c>
      <c r="H40" s="84">
        <v>0.15</v>
      </c>
      <c r="I40" s="84">
        <v>0.79</v>
      </c>
    </row>
    <row r="41" spans="1:9" x14ac:dyDescent="0.3">
      <c r="A41" s="81" t="s">
        <v>218</v>
      </c>
      <c r="B41" s="82" t="s">
        <v>257</v>
      </c>
      <c r="C41" s="83">
        <v>7045</v>
      </c>
      <c r="D41" s="83">
        <v>440</v>
      </c>
      <c r="E41" s="83">
        <v>1200</v>
      </c>
      <c r="F41" s="83">
        <v>5405</v>
      </c>
      <c r="G41" s="84">
        <v>0.06</v>
      </c>
      <c r="H41" s="84">
        <v>0.17</v>
      </c>
      <c r="I41" s="84">
        <v>0.77</v>
      </c>
    </row>
    <row r="42" spans="1:9" x14ac:dyDescent="0.3">
      <c r="A42" s="81" t="s">
        <v>218</v>
      </c>
      <c r="B42" s="82" t="s">
        <v>258</v>
      </c>
      <c r="C42" s="83">
        <v>10390</v>
      </c>
      <c r="D42" s="83">
        <v>495</v>
      </c>
      <c r="E42" s="83">
        <v>950</v>
      </c>
      <c r="F42" s="83">
        <v>8945</v>
      </c>
      <c r="G42" s="84">
        <v>0.05</v>
      </c>
      <c r="H42" s="84">
        <v>0.09</v>
      </c>
      <c r="I42" s="84">
        <v>0.86</v>
      </c>
    </row>
    <row r="43" spans="1:9" x14ac:dyDescent="0.3">
      <c r="A43" s="81" t="s">
        <v>218</v>
      </c>
      <c r="B43" s="82" t="s">
        <v>259</v>
      </c>
      <c r="C43" s="83">
        <v>11595</v>
      </c>
      <c r="D43" s="83">
        <v>570</v>
      </c>
      <c r="E43" s="83">
        <v>920</v>
      </c>
      <c r="F43" s="83">
        <v>10105</v>
      </c>
      <c r="G43" s="84">
        <v>0.05</v>
      </c>
      <c r="H43" s="84">
        <v>0.08</v>
      </c>
      <c r="I43" s="84">
        <v>0.87</v>
      </c>
    </row>
    <row r="44" spans="1:9" x14ac:dyDescent="0.3">
      <c r="A44" s="34" t="s">
        <v>552</v>
      </c>
      <c r="B44" s="47" t="s">
        <v>218</v>
      </c>
      <c r="C44" s="35">
        <v>153990</v>
      </c>
      <c r="D44" s="35">
        <v>4740</v>
      </c>
      <c r="E44" s="35">
        <v>16200</v>
      </c>
      <c r="F44" s="35">
        <v>133055</v>
      </c>
      <c r="G44" s="36">
        <v>0.03</v>
      </c>
      <c r="H44" s="36">
        <v>0.11</v>
      </c>
      <c r="I44" s="36">
        <v>0.86</v>
      </c>
    </row>
    <row r="45" spans="1:9" x14ac:dyDescent="0.3">
      <c r="A45" s="11" t="s">
        <v>552</v>
      </c>
      <c r="B45" s="39" t="s">
        <v>224</v>
      </c>
      <c r="C45" s="15">
        <v>0</v>
      </c>
      <c r="D45" s="15">
        <v>0</v>
      </c>
      <c r="E45" s="15">
        <v>0</v>
      </c>
      <c r="F45" s="15">
        <v>0</v>
      </c>
      <c r="G45" s="17" t="s">
        <v>377</v>
      </c>
      <c r="H45" s="17" t="s">
        <v>377</v>
      </c>
      <c r="I45" s="17" t="s">
        <v>377</v>
      </c>
    </row>
    <row r="46" spans="1:9" x14ac:dyDescent="0.3">
      <c r="A46" s="11" t="s">
        <v>552</v>
      </c>
      <c r="B46" s="39" t="s">
        <v>225</v>
      </c>
      <c r="C46" s="15">
        <v>0</v>
      </c>
      <c r="D46" s="15">
        <v>0</v>
      </c>
      <c r="E46" s="15">
        <v>0</v>
      </c>
      <c r="F46" s="15">
        <v>0</v>
      </c>
      <c r="G46" s="17" t="s">
        <v>377</v>
      </c>
      <c r="H46" s="17" t="s">
        <v>377</v>
      </c>
      <c r="I46" s="17" t="s">
        <v>377</v>
      </c>
    </row>
    <row r="47" spans="1:9" x14ac:dyDescent="0.3">
      <c r="A47" s="11" t="s">
        <v>552</v>
      </c>
      <c r="B47" s="39" t="s">
        <v>226</v>
      </c>
      <c r="C47" s="15">
        <v>0</v>
      </c>
      <c r="D47" s="15">
        <v>0</v>
      </c>
      <c r="E47" s="15">
        <v>0</v>
      </c>
      <c r="F47" s="15">
        <v>0</v>
      </c>
      <c r="G47" s="17" t="s">
        <v>377</v>
      </c>
      <c r="H47" s="17" t="s">
        <v>377</v>
      </c>
      <c r="I47" s="17" t="s">
        <v>377</v>
      </c>
    </row>
    <row r="48" spans="1:9" x14ac:dyDescent="0.3">
      <c r="A48" s="11" t="s">
        <v>552</v>
      </c>
      <c r="B48" s="39" t="s">
        <v>227</v>
      </c>
      <c r="C48" s="15">
        <v>0</v>
      </c>
      <c r="D48" s="15">
        <v>0</v>
      </c>
      <c r="E48" s="15">
        <v>0</v>
      </c>
      <c r="F48" s="15">
        <v>0</v>
      </c>
      <c r="G48" s="17" t="s">
        <v>377</v>
      </c>
      <c r="H48" s="17" t="s">
        <v>377</v>
      </c>
      <c r="I48" s="17" t="s">
        <v>377</v>
      </c>
    </row>
    <row r="49" spans="1:9" x14ac:dyDescent="0.3">
      <c r="A49" s="11" t="s">
        <v>552</v>
      </c>
      <c r="B49" s="39" t="s">
        <v>228</v>
      </c>
      <c r="C49" s="15">
        <v>0</v>
      </c>
      <c r="D49" s="15">
        <v>0</v>
      </c>
      <c r="E49" s="15">
        <v>0</v>
      </c>
      <c r="F49" s="15">
        <v>0</v>
      </c>
      <c r="G49" s="17" t="s">
        <v>377</v>
      </c>
      <c r="H49" s="17" t="s">
        <v>377</v>
      </c>
      <c r="I49" s="17" t="s">
        <v>377</v>
      </c>
    </row>
    <row r="50" spans="1:9" x14ac:dyDescent="0.3">
      <c r="A50" s="11" t="s">
        <v>552</v>
      </c>
      <c r="B50" s="39" t="s">
        <v>229</v>
      </c>
      <c r="C50" s="15">
        <v>0</v>
      </c>
      <c r="D50" s="15">
        <v>0</v>
      </c>
      <c r="E50" s="15">
        <v>0</v>
      </c>
      <c r="F50" s="15">
        <v>0</v>
      </c>
      <c r="G50" s="17" t="s">
        <v>377</v>
      </c>
      <c r="H50" s="17" t="s">
        <v>377</v>
      </c>
      <c r="I50" s="17" t="s">
        <v>377</v>
      </c>
    </row>
    <row r="51" spans="1:9" x14ac:dyDescent="0.3">
      <c r="A51" s="11" t="s">
        <v>552</v>
      </c>
      <c r="B51" s="39" t="s">
        <v>230</v>
      </c>
      <c r="C51" s="15">
        <v>50</v>
      </c>
      <c r="D51" s="15">
        <v>0</v>
      </c>
      <c r="E51" s="15">
        <v>5</v>
      </c>
      <c r="F51" s="15">
        <v>50</v>
      </c>
      <c r="G51" s="17">
        <v>0</v>
      </c>
      <c r="H51" s="17">
        <v>0.08</v>
      </c>
      <c r="I51" s="17">
        <v>0.92</v>
      </c>
    </row>
    <row r="52" spans="1:9" x14ac:dyDescent="0.3">
      <c r="A52" s="11" t="s">
        <v>552</v>
      </c>
      <c r="B52" s="39" t="s">
        <v>231</v>
      </c>
      <c r="C52" s="15">
        <v>55</v>
      </c>
      <c r="D52" s="15" t="s">
        <v>265</v>
      </c>
      <c r="E52" s="15">
        <v>5</v>
      </c>
      <c r="F52" s="15">
        <v>45</v>
      </c>
      <c r="G52" s="17" t="s">
        <v>265</v>
      </c>
      <c r="H52" s="17" t="s">
        <v>265</v>
      </c>
      <c r="I52" s="17">
        <v>0.87</v>
      </c>
    </row>
    <row r="53" spans="1:9" x14ac:dyDescent="0.3">
      <c r="A53" s="11" t="s">
        <v>552</v>
      </c>
      <c r="B53" s="39" t="s">
        <v>232</v>
      </c>
      <c r="C53" s="15">
        <v>180</v>
      </c>
      <c r="D53" s="15" t="s">
        <v>265</v>
      </c>
      <c r="E53" s="15">
        <v>5</v>
      </c>
      <c r="F53" s="15">
        <v>175</v>
      </c>
      <c r="G53" s="17" t="s">
        <v>265</v>
      </c>
      <c r="H53" s="17" t="s">
        <v>265</v>
      </c>
      <c r="I53" s="17">
        <v>0.97</v>
      </c>
    </row>
    <row r="54" spans="1:9" x14ac:dyDescent="0.3">
      <c r="A54" s="11" t="s">
        <v>552</v>
      </c>
      <c r="B54" s="39" t="s">
        <v>233</v>
      </c>
      <c r="C54" s="15">
        <v>195</v>
      </c>
      <c r="D54" s="15" t="s">
        <v>265</v>
      </c>
      <c r="E54" s="15">
        <v>35</v>
      </c>
      <c r="F54" s="15">
        <v>160</v>
      </c>
      <c r="G54" s="17" t="s">
        <v>265</v>
      </c>
      <c r="H54" s="17" t="s">
        <v>265</v>
      </c>
      <c r="I54" s="17">
        <v>0.82</v>
      </c>
    </row>
    <row r="55" spans="1:9" x14ac:dyDescent="0.3">
      <c r="A55" s="11" t="s">
        <v>552</v>
      </c>
      <c r="B55" s="39" t="s">
        <v>234</v>
      </c>
      <c r="C55" s="15">
        <v>390</v>
      </c>
      <c r="D55" s="15">
        <v>0</v>
      </c>
      <c r="E55" s="15">
        <v>75</v>
      </c>
      <c r="F55" s="15">
        <v>315</v>
      </c>
      <c r="G55" s="17">
        <v>0</v>
      </c>
      <c r="H55" s="17">
        <v>0.19</v>
      </c>
      <c r="I55" s="17">
        <v>0.81</v>
      </c>
    </row>
    <row r="56" spans="1:9" x14ac:dyDescent="0.3">
      <c r="A56" s="11" t="s">
        <v>552</v>
      </c>
      <c r="B56" s="39" t="s">
        <v>235</v>
      </c>
      <c r="C56" s="15">
        <v>2185</v>
      </c>
      <c r="D56" s="15">
        <v>5</v>
      </c>
      <c r="E56" s="15">
        <v>115</v>
      </c>
      <c r="F56" s="15">
        <v>2065</v>
      </c>
      <c r="G56" s="17">
        <v>0</v>
      </c>
      <c r="H56" s="17">
        <v>0.05</v>
      </c>
      <c r="I56" s="17">
        <v>0.95</v>
      </c>
    </row>
    <row r="57" spans="1:9" x14ac:dyDescent="0.3">
      <c r="A57" s="11" t="s">
        <v>552</v>
      </c>
      <c r="B57" s="39" t="s">
        <v>236</v>
      </c>
      <c r="C57" s="15">
        <v>3000</v>
      </c>
      <c r="D57" s="15">
        <v>5</v>
      </c>
      <c r="E57" s="15">
        <v>170</v>
      </c>
      <c r="F57" s="15">
        <v>2825</v>
      </c>
      <c r="G57" s="17">
        <v>0</v>
      </c>
      <c r="H57" s="17">
        <v>0.06</v>
      </c>
      <c r="I57" s="17">
        <v>0.94</v>
      </c>
    </row>
    <row r="58" spans="1:9" x14ac:dyDescent="0.3">
      <c r="A58" s="11" t="s">
        <v>552</v>
      </c>
      <c r="B58" s="39" t="s">
        <v>237</v>
      </c>
      <c r="C58" s="15">
        <v>3585</v>
      </c>
      <c r="D58" s="15">
        <v>10</v>
      </c>
      <c r="E58" s="15">
        <v>160</v>
      </c>
      <c r="F58" s="15">
        <v>3415</v>
      </c>
      <c r="G58" s="17">
        <v>0</v>
      </c>
      <c r="H58" s="17">
        <v>0.04</v>
      </c>
      <c r="I58" s="17">
        <v>0.95</v>
      </c>
    </row>
    <row r="59" spans="1:9" x14ac:dyDescent="0.3">
      <c r="A59" s="11" t="s">
        <v>552</v>
      </c>
      <c r="B59" s="39" t="s">
        <v>238</v>
      </c>
      <c r="C59" s="15">
        <v>3230</v>
      </c>
      <c r="D59" s="15">
        <v>10</v>
      </c>
      <c r="E59" s="15">
        <v>275</v>
      </c>
      <c r="F59" s="15">
        <v>2945</v>
      </c>
      <c r="G59" s="17">
        <v>0</v>
      </c>
      <c r="H59" s="17">
        <v>0.09</v>
      </c>
      <c r="I59" s="17">
        <v>0.91</v>
      </c>
    </row>
    <row r="60" spans="1:9" x14ac:dyDescent="0.3">
      <c r="A60" s="11" t="s">
        <v>552</v>
      </c>
      <c r="B60" s="39" t="s">
        <v>239</v>
      </c>
      <c r="C60" s="15">
        <v>3670</v>
      </c>
      <c r="D60" s="15">
        <v>20</v>
      </c>
      <c r="E60" s="15">
        <v>450</v>
      </c>
      <c r="F60" s="15">
        <v>3195</v>
      </c>
      <c r="G60" s="17">
        <v>0.01</v>
      </c>
      <c r="H60" s="17">
        <v>0.12</v>
      </c>
      <c r="I60" s="17">
        <v>0.87</v>
      </c>
    </row>
    <row r="61" spans="1:9" x14ac:dyDescent="0.3">
      <c r="A61" s="11" t="s">
        <v>552</v>
      </c>
      <c r="B61" s="39" t="s">
        <v>240</v>
      </c>
      <c r="C61" s="15">
        <v>2065</v>
      </c>
      <c r="D61" s="15">
        <v>25</v>
      </c>
      <c r="E61" s="15">
        <v>420</v>
      </c>
      <c r="F61" s="15">
        <v>1625</v>
      </c>
      <c r="G61" s="17">
        <v>0.01</v>
      </c>
      <c r="H61" s="17">
        <v>0.2</v>
      </c>
      <c r="I61" s="17">
        <v>0.79</v>
      </c>
    </row>
    <row r="62" spans="1:9" x14ac:dyDescent="0.3">
      <c r="A62" s="11" t="s">
        <v>552</v>
      </c>
      <c r="B62" s="39" t="s">
        <v>241</v>
      </c>
      <c r="C62" s="15">
        <v>5200</v>
      </c>
      <c r="D62" s="15">
        <v>20</v>
      </c>
      <c r="E62" s="15">
        <v>545</v>
      </c>
      <c r="F62" s="15">
        <v>4630</v>
      </c>
      <c r="G62" s="17">
        <v>0</v>
      </c>
      <c r="H62" s="17">
        <v>0.11</v>
      </c>
      <c r="I62" s="17">
        <v>0.89</v>
      </c>
    </row>
    <row r="63" spans="1:9" x14ac:dyDescent="0.3">
      <c r="A63" s="11" t="s">
        <v>552</v>
      </c>
      <c r="B63" s="39" t="s">
        <v>242</v>
      </c>
      <c r="C63" s="15">
        <v>4095</v>
      </c>
      <c r="D63" s="15">
        <v>70</v>
      </c>
      <c r="E63" s="15">
        <v>915</v>
      </c>
      <c r="F63" s="15">
        <v>3115</v>
      </c>
      <c r="G63" s="17">
        <v>0.02</v>
      </c>
      <c r="H63" s="17">
        <v>0.22</v>
      </c>
      <c r="I63" s="17">
        <v>0.76</v>
      </c>
    </row>
    <row r="64" spans="1:9" x14ac:dyDescent="0.3">
      <c r="A64" s="11" t="s">
        <v>552</v>
      </c>
      <c r="B64" s="39" t="s">
        <v>243</v>
      </c>
      <c r="C64" s="15">
        <v>3900</v>
      </c>
      <c r="D64" s="15">
        <v>105</v>
      </c>
      <c r="E64" s="15">
        <v>1130</v>
      </c>
      <c r="F64" s="15">
        <v>2665</v>
      </c>
      <c r="G64" s="17">
        <v>0.03</v>
      </c>
      <c r="H64" s="17">
        <v>0.28999999999999998</v>
      </c>
      <c r="I64" s="17">
        <v>0.68</v>
      </c>
    </row>
    <row r="65" spans="1:9" x14ac:dyDescent="0.3">
      <c r="A65" s="11" t="s">
        <v>552</v>
      </c>
      <c r="B65" s="39" t="s">
        <v>244</v>
      </c>
      <c r="C65" s="15">
        <v>4040</v>
      </c>
      <c r="D65" s="15">
        <v>90</v>
      </c>
      <c r="E65" s="15">
        <v>1080</v>
      </c>
      <c r="F65" s="15">
        <v>2870</v>
      </c>
      <c r="G65" s="17">
        <v>0.02</v>
      </c>
      <c r="H65" s="17">
        <v>0.27</v>
      </c>
      <c r="I65" s="17">
        <v>0.71</v>
      </c>
    </row>
    <row r="66" spans="1:9" x14ac:dyDescent="0.3">
      <c r="A66" s="11" t="s">
        <v>552</v>
      </c>
      <c r="B66" s="39" t="s">
        <v>245</v>
      </c>
      <c r="C66" s="15">
        <v>4095</v>
      </c>
      <c r="D66" s="15">
        <v>120</v>
      </c>
      <c r="E66" s="15">
        <v>1065</v>
      </c>
      <c r="F66" s="15">
        <v>2910</v>
      </c>
      <c r="G66" s="17">
        <v>0.03</v>
      </c>
      <c r="H66" s="17">
        <v>0.26</v>
      </c>
      <c r="I66" s="17">
        <v>0.71</v>
      </c>
    </row>
    <row r="67" spans="1:9" x14ac:dyDescent="0.3">
      <c r="A67" s="11" t="s">
        <v>552</v>
      </c>
      <c r="B67" s="39" t="s">
        <v>246</v>
      </c>
      <c r="C67" s="15">
        <v>10995</v>
      </c>
      <c r="D67" s="15">
        <v>150</v>
      </c>
      <c r="E67" s="15">
        <v>1440</v>
      </c>
      <c r="F67" s="15">
        <v>9405</v>
      </c>
      <c r="G67" s="17">
        <v>0.01</v>
      </c>
      <c r="H67" s="17">
        <v>0.13</v>
      </c>
      <c r="I67" s="17">
        <v>0.86</v>
      </c>
    </row>
    <row r="68" spans="1:9" x14ac:dyDescent="0.3">
      <c r="A68" s="11" t="s">
        <v>552</v>
      </c>
      <c r="B68" s="39" t="s">
        <v>247</v>
      </c>
      <c r="C68" s="15">
        <v>10725</v>
      </c>
      <c r="D68" s="15">
        <v>195</v>
      </c>
      <c r="E68" s="15">
        <v>1630</v>
      </c>
      <c r="F68" s="15">
        <v>8905</v>
      </c>
      <c r="G68" s="17">
        <v>0.02</v>
      </c>
      <c r="H68" s="17">
        <v>0.15</v>
      </c>
      <c r="I68" s="17">
        <v>0.83</v>
      </c>
    </row>
    <row r="69" spans="1:9" x14ac:dyDescent="0.3">
      <c r="A69" s="11" t="s">
        <v>552</v>
      </c>
      <c r="B69" s="39" t="s">
        <v>248</v>
      </c>
      <c r="C69" s="15">
        <v>11125</v>
      </c>
      <c r="D69" s="15">
        <v>210</v>
      </c>
      <c r="E69" s="15">
        <v>1245</v>
      </c>
      <c r="F69" s="15">
        <v>9670</v>
      </c>
      <c r="G69" s="17">
        <v>0.02</v>
      </c>
      <c r="H69" s="17">
        <v>0.11</v>
      </c>
      <c r="I69" s="17">
        <v>0.87</v>
      </c>
    </row>
    <row r="70" spans="1:9" x14ac:dyDescent="0.3">
      <c r="A70" s="11" t="s">
        <v>552</v>
      </c>
      <c r="B70" s="39" t="s">
        <v>249</v>
      </c>
      <c r="C70" s="15">
        <v>7650</v>
      </c>
      <c r="D70" s="15">
        <v>190</v>
      </c>
      <c r="E70" s="15">
        <v>745</v>
      </c>
      <c r="F70" s="15">
        <v>6710</v>
      </c>
      <c r="G70" s="17">
        <v>0.03</v>
      </c>
      <c r="H70" s="17">
        <v>0.1</v>
      </c>
      <c r="I70" s="17">
        <v>0.88</v>
      </c>
    </row>
    <row r="71" spans="1:9" x14ac:dyDescent="0.3">
      <c r="A71" s="11" t="s">
        <v>552</v>
      </c>
      <c r="B71" s="39" t="s">
        <v>250</v>
      </c>
      <c r="C71" s="15">
        <v>7125</v>
      </c>
      <c r="D71" s="15">
        <v>250</v>
      </c>
      <c r="E71" s="15">
        <v>695</v>
      </c>
      <c r="F71" s="15">
        <v>6180</v>
      </c>
      <c r="G71" s="17">
        <v>0.04</v>
      </c>
      <c r="H71" s="17">
        <v>0.1</v>
      </c>
      <c r="I71" s="17">
        <v>0.87</v>
      </c>
    </row>
    <row r="72" spans="1:9" x14ac:dyDescent="0.3">
      <c r="A72" s="11" t="s">
        <v>552</v>
      </c>
      <c r="B72" s="39" t="s">
        <v>251</v>
      </c>
      <c r="C72" s="15">
        <v>7120</v>
      </c>
      <c r="D72" s="15">
        <v>320</v>
      </c>
      <c r="E72" s="15">
        <v>570</v>
      </c>
      <c r="F72" s="15">
        <v>6230</v>
      </c>
      <c r="G72" s="17">
        <v>0.05</v>
      </c>
      <c r="H72" s="17">
        <v>0.08</v>
      </c>
      <c r="I72" s="17">
        <v>0.88</v>
      </c>
    </row>
    <row r="73" spans="1:9" x14ac:dyDescent="0.3">
      <c r="A73" s="11" t="s">
        <v>552</v>
      </c>
      <c r="B73" s="39" t="s">
        <v>252</v>
      </c>
      <c r="C73" s="15">
        <v>6500</v>
      </c>
      <c r="D73" s="15">
        <v>290</v>
      </c>
      <c r="E73" s="15">
        <v>500</v>
      </c>
      <c r="F73" s="15">
        <v>5710</v>
      </c>
      <c r="G73" s="17">
        <v>0.04</v>
      </c>
      <c r="H73" s="17">
        <v>0.08</v>
      </c>
      <c r="I73" s="17">
        <v>0.88</v>
      </c>
    </row>
    <row r="74" spans="1:9" x14ac:dyDescent="0.3">
      <c r="A74" s="11" t="s">
        <v>552</v>
      </c>
      <c r="B74" s="39" t="s">
        <v>253</v>
      </c>
      <c r="C74" s="15">
        <v>7305</v>
      </c>
      <c r="D74" s="15">
        <v>330</v>
      </c>
      <c r="E74" s="15">
        <v>555</v>
      </c>
      <c r="F74" s="15">
        <v>6425</v>
      </c>
      <c r="G74" s="17">
        <v>0.05</v>
      </c>
      <c r="H74" s="17">
        <v>0.08</v>
      </c>
      <c r="I74" s="17">
        <v>0.88</v>
      </c>
    </row>
    <row r="75" spans="1:9" x14ac:dyDescent="0.3">
      <c r="A75" s="11" t="s">
        <v>552</v>
      </c>
      <c r="B75" s="39" t="s">
        <v>254</v>
      </c>
      <c r="C75" s="15">
        <v>8050</v>
      </c>
      <c r="D75" s="15">
        <v>395</v>
      </c>
      <c r="E75" s="15">
        <v>490</v>
      </c>
      <c r="F75" s="15">
        <v>7165</v>
      </c>
      <c r="G75" s="17">
        <v>0.05</v>
      </c>
      <c r="H75" s="17">
        <v>0.06</v>
      </c>
      <c r="I75" s="17">
        <v>0.89</v>
      </c>
    </row>
    <row r="76" spans="1:9" x14ac:dyDescent="0.3">
      <c r="A76" s="11" t="s">
        <v>552</v>
      </c>
      <c r="B76" s="39" t="s">
        <v>255</v>
      </c>
      <c r="C76" s="15">
        <v>9295</v>
      </c>
      <c r="D76" s="15">
        <v>500</v>
      </c>
      <c r="E76" s="15">
        <v>235</v>
      </c>
      <c r="F76" s="15">
        <v>8555</v>
      </c>
      <c r="G76" s="17">
        <v>0.05</v>
      </c>
      <c r="H76" s="17">
        <v>0.03</v>
      </c>
      <c r="I76" s="17">
        <v>0.92</v>
      </c>
    </row>
    <row r="77" spans="1:9" x14ac:dyDescent="0.3">
      <c r="A77" s="11" t="s">
        <v>552</v>
      </c>
      <c r="B77" s="39" t="s">
        <v>256</v>
      </c>
      <c r="C77" s="15">
        <v>5960</v>
      </c>
      <c r="D77" s="15">
        <v>325</v>
      </c>
      <c r="E77" s="15">
        <v>620</v>
      </c>
      <c r="F77" s="15">
        <v>5015</v>
      </c>
      <c r="G77" s="17">
        <v>0.05</v>
      </c>
      <c r="H77" s="17">
        <v>0.1</v>
      </c>
      <c r="I77" s="17">
        <v>0.84</v>
      </c>
    </row>
    <row r="78" spans="1:9" x14ac:dyDescent="0.3">
      <c r="A78" s="11" t="s">
        <v>552</v>
      </c>
      <c r="B78" s="39" t="s">
        <v>257</v>
      </c>
      <c r="C78" s="15">
        <v>4550</v>
      </c>
      <c r="D78" s="15">
        <v>295</v>
      </c>
      <c r="E78" s="15">
        <v>400</v>
      </c>
      <c r="F78" s="15">
        <v>3855</v>
      </c>
      <c r="G78" s="17">
        <v>7.0000000000000007E-2</v>
      </c>
      <c r="H78" s="17">
        <v>0.09</v>
      </c>
      <c r="I78" s="17">
        <v>0.85</v>
      </c>
    </row>
    <row r="79" spans="1:9" x14ac:dyDescent="0.3">
      <c r="A79" s="11" t="s">
        <v>552</v>
      </c>
      <c r="B79" s="39" t="s">
        <v>258</v>
      </c>
      <c r="C79" s="15">
        <v>8210</v>
      </c>
      <c r="D79" s="15">
        <v>360</v>
      </c>
      <c r="E79" s="15">
        <v>290</v>
      </c>
      <c r="F79" s="15">
        <v>7560</v>
      </c>
      <c r="G79" s="17">
        <v>0.04</v>
      </c>
      <c r="H79" s="17">
        <v>0.04</v>
      </c>
      <c r="I79" s="17">
        <v>0.92</v>
      </c>
    </row>
    <row r="80" spans="1:9" x14ac:dyDescent="0.3">
      <c r="A80" s="11" t="s">
        <v>552</v>
      </c>
      <c r="B80" s="39" t="s">
        <v>259</v>
      </c>
      <c r="C80" s="15">
        <v>9435</v>
      </c>
      <c r="D80" s="15">
        <v>435</v>
      </c>
      <c r="E80" s="15">
        <v>335</v>
      </c>
      <c r="F80" s="15">
        <v>8665</v>
      </c>
      <c r="G80" s="17">
        <v>0.05</v>
      </c>
      <c r="H80" s="17">
        <v>0.04</v>
      </c>
      <c r="I80" s="17">
        <v>0.92</v>
      </c>
    </row>
    <row r="81" spans="1:9" x14ac:dyDescent="0.3">
      <c r="A81" s="34" t="s">
        <v>553</v>
      </c>
      <c r="B81" s="47" t="s">
        <v>218</v>
      </c>
      <c r="C81" s="35">
        <v>47175</v>
      </c>
      <c r="D81" s="35">
        <v>1880</v>
      </c>
      <c r="E81" s="35">
        <v>19570</v>
      </c>
      <c r="F81" s="35">
        <v>25725</v>
      </c>
      <c r="G81" s="36">
        <v>0.04</v>
      </c>
      <c r="H81" s="36">
        <v>0.41</v>
      </c>
      <c r="I81" s="36">
        <v>0.55000000000000004</v>
      </c>
    </row>
    <row r="82" spans="1:9" x14ac:dyDescent="0.3">
      <c r="A82" s="11" t="s">
        <v>553</v>
      </c>
      <c r="B82" s="39" t="s">
        <v>224</v>
      </c>
      <c r="C82" s="15" t="s">
        <v>265</v>
      </c>
      <c r="D82" s="15">
        <v>0</v>
      </c>
      <c r="E82" s="15" t="s">
        <v>265</v>
      </c>
      <c r="F82" s="15">
        <v>0</v>
      </c>
      <c r="G82" s="17">
        <v>0</v>
      </c>
      <c r="H82" s="17" t="s">
        <v>265</v>
      </c>
      <c r="I82" s="17">
        <v>0</v>
      </c>
    </row>
    <row r="83" spans="1:9" x14ac:dyDescent="0.3">
      <c r="A83" s="11" t="s">
        <v>553</v>
      </c>
      <c r="B83" s="39" t="s">
        <v>225</v>
      </c>
      <c r="C83" s="15" t="s">
        <v>265</v>
      </c>
      <c r="D83" s="15">
        <v>0</v>
      </c>
      <c r="E83" s="15" t="s">
        <v>265</v>
      </c>
      <c r="F83" s="15" t="s">
        <v>265</v>
      </c>
      <c r="G83" s="17">
        <v>0</v>
      </c>
      <c r="H83" s="17" t="s">
        <v>265</v>
      </c>
      <c r="I83" s="17" t="s">
        <v>265</v>
      </c>
    </row>
    <row r="84" spans="1:9" x14ac:dyDescent="0.3">
      <c r="A84" s="11" t="s">
        <v>553</v>
      </c>
      <c r="B84" s="39" t="s">
        <v>226</v>
      </c>
      <c r="C84" s="15" t="s">
        <v>265</v>
      </c>
      <c r="D84" s="15">
        <v>0</v>
      </c>
      <c r="E84" s="15">
        <v>0</v>
      </c>
      <c r="F84" s="15" t="s">
        <v>265</v>
      </c>
      <c r="G84" s="17">
        <v>0</v>
      </c>
      <c r="H84" s="17">
        <v>0</v>
      </c>
      <c r="I84" s="17" t="s">
        <v>265</v>
      </c>
    </row>
    <row r="85" spans="1:9" x14ac:dyDescent="0.3">
      <c r="A85" s="11" t="s">
        <v>553</v>
      </c>
      <c r="B85" s="39" t="s">
        <v>227</v>
      </c>
      <c r="C85" s="15" t="s">
        <v>265</v>
      </c>
      <c r="D85" s="15">
        <v>0</v>
      </c>
      <c r="E85" s="15" t="s">
        <v>265</v>
      </c>
      <c r="F85" s="15">
        <v>0</v>
      </c>
      <c r="G85" s="17">
        <v>0</v>
      </c>
      <c r="H85" s="17" t="s">
        <v>265</v>
      </c>
      <c r="I85" s="17">
        <v>0</v>
      </c>
    </row>
    <row r="86" spans="1:9" x14ac:dyDescent="0.3">
      <c r="A86" s="11" t="s">
        <v>553</v>
      </c>
      <c r="B86" s="39" t="s">
        <v>228</v>
      </c>
      <c r="C86" s="15">
        <v>5</v>
      </c>
      <c r="D86" s="15">
        <v>0</v>
      </c>
      <c r="E86" s="15" t="s">
        <v>265</v>
      </c>
      <c r="F86" s="15">
        <v>5</v>
      </c>
      <c r="G86" s="17">
        <v>0</v>
      </c>
      <c r="H86" s="17" t="s">
        <v>265</v>
      </c>
      <c r="I86" s="17" t="s">
        <v>265</v>
      </c>
    </row>
    <row r="87" spans="1:9" x14ac:dyDescent="0.3">
      <c r="A87" s="11" t="s">
        <v>553</v>
      </c>
      <c r="B87" s="39" t="s">
        <v>229</v>
      </c>
      <c r="C87" s="15">
        <v>50</v>
      </c>
      <c r="D87" s="15">
        <v>5</v>
      </c>
      <c r="E87" s="15">
        <v>25</v>
      </c>
      <c r="F87" s="15">
        <v>25</v>
      </c>
      <c r="G87" s="17">
        <v>0.08</v>
      </c>
      <c r="H87" s="17">
        <v>0.47</v>
      </c>
      <c r="I87" s="17">
        <v>0.45</v>
      </c>
    </row>
    <row r="88" spans="1:9" x14ac:dyDescent="0.3">
      <c r="A88" s="11" t="s">
        <v>553</v>
      </c>
      <c r="B88" s="39" t="s">
        <v>230</v>
      </c>
      <c r="C88" s="15">
        <v>80</v>
      </c>
      <c r="D88" s="15">
        <v>5</v>
      </c>
      <c r="E88" s="15">
        <v>50</v>
      </c>
      <c r="F88" s="15">
        <v>25</v>
      </c>
      <c r="G88" s="17">
        <v>0.04</v>
      </c>
      <c r="H88" s="17">
        <v>0.63</v>
      </c>
      <c r="I88" s="17">
        <v>0.33</v>
      </c>
    </row>
    <row r="89" spans="1:9" x14ac:dyDescent="0.3">
      <c r="A89" s="11" t="s">
        <v>553</v>
      </c>
      <c r="B89" s="39" t="s">
        <v>231</v>
      </c>
      <c r="C89" s="15">
        <v>100</v>
      </c>
      <c r="D89" s="15" t="s">
        <v>265</v>
      </c>
      <c r="E89" s="15">
        <v>60</v>
      </c>
      <c r="F89" s="15">
        <v>40</v>
      </c>
      <c r="G89" s="17" t="s">
        <v>265</v>
      </c>
      <c r="H89" s="17">
        <v>0.61</v>
      </c>
      <c r="I89" s="17" t="s">
        <v>265</v>
      </c>
    </row>
    <row r="90" spans="1:9" x14ac:dyDescent="0.3">
      <c r="A90" s="11" t="s">
        <v>553</v>
      </c>
      <c r="B90" s="39" t="s">
        <v>232</v>
      </c>
      <c r="C90" s="15">
        <v>70</v>
      </c>
      <c r="D90" s="15">
        <v>0</v>
      </c>
      <c r="E90" s="15">
        <v>55</v>
      </c>
      <c r="F90" s="15">
        <v>15</v>
      </c>
      <c r="G90" s="17">
        <v>0</v>
      </c>
      <c r="H90" s="17">
        <v>0.79</v>
      </c>
      <c r="I90" s="17">
        <v>0.21</v>
      </c>
    </row>
    <row r="91" spans="1:9" x14ac:dyDescent="0.3">
      <c r="A91" s="11" t="s">
        <v>553</v>
      </c>
      <c r="B91" s="39" t="s">
        <v>233</v>
      </c>
      <c r="C91" s="15">
        <v>155</v>
      </c>
      <c r="D91" s="15" t="s">
        <v>265</v>
      </c>
      <c r="E91" s="15">
        <v>110</v>
      </c>
      <c r="F91" s="15">
        <v>40</v>
      </c>
      <c r="G91" s="17" t="s">
        <v>265</v>
      </c>
      <c r="H91" s="17">
        <v>0.72</v>
      </c>
      <c r="I91" s="17" t="s">
        <v>265</v>
      </c>
    </row>
    <row r="92" spans="1:9" x14ac:dyDescent="0.3">
      <c r="A92" s="11" t="s">
        <v>553</v>
      </c>
      <c r="B92" s="39" t="s">
        <v>234</v>
      </c>
      <c r="C92" s="15">
        <v>165</v>
      </c>
      <c r="D92" s="15">
        <v>10</v>
      </c>
      <c r="E92" s="15">
        <v>105</v>
      </c>
      <c r="F92" s="15">
        <v>45</v>
      </c>
      <c r="G92" s="17">
        <v>0.06</v>
      </c>
      <c r="H92" s="17">
        <v>0.65</v>
      </c>
      <c r="I92" s="17">
        <v>0.28999999999999998</v>
      </c>
    </row>
    <row r="93" spans="1:9" x14ac:dyDescent="0.3">
      <c r="A93" s="11" t="s">
        <v>553</v>
      </c>
      <c r="B93" s="39" t="s">
        <v>235</v>
      </c>
      <c r="C93" s="15">
        <v>200</v>
      </c>
      <c r="D93" s="15">
        <v>10</v>
      </c>
      <c r="E93" s="15">
        <v>110</v>
      </c>
      <c r="F93" s="15">
        <v>85</v>
      </c>
      <c r="G93" s="17">
        <v>0.04</v>
      </c>
      <c r="H93" s="17">
        <v>0.54</v>
      </c>
      <c r="I93" s="17">
        <v>0.42</v>
      </c>
    </row>
    <row r="94" spans="1:9" x14ac:dyDescent="0.3">
      <c r="A94" s="11" t="s">
        <v>553</v>
      </c>
      <c r="B94" s="39" t="s">
        <v>236</v>
      </c>
      <c r="C94" s="15">
        <v>355</v>
      </c>
      <c r="D94" s="15">
        <v>5</v>
      </c>
      <c r="E94" s="15">
        <v>240</v>
      </c>
      <c r="F94" s="15">
        <v>110</v>
      </c>
      <c r="G94" s="17">
        <v>0.01</v>
      </c>
      <c r="H94" s="17">
        <v>0.68</v>
      </c>
      <c r="I94" s="17">
        <v>0.31</v>
      </c>
    </row>
    <row r="95" spans="1:9" x14ac:dyDescent="0.3">
      <c r="A95" s="11" t="s">
        <v>553</v>
      </c>
      <c r="B95" s="39" t="s">
        <v>237</v>
      </c>
      <c r="C95" s="15">
        <v>385</v>
      </c>
      <c r="D95" s="15">
        <v>5</v>
      </c>
      <c r="E95" s="15">
        <v>265</v>
      </c>
      <c r="F95" s="15">
        <v>115</v>
      </c>
      <c r="G95" s="17">
        <v>0.01</v>
      </c>
      <c r="H95" s="17">
        <v>0.7</v>
      </c>
      <c r="I95" s="17">
        <v>0.3</v>
      </c>
    </row>
    <row r="96" spans="1:9" x14ac:dyDescent="0.3">
      <c r="A96" s="11" t="s">
        <v>553</v>
      </c>
      <c r="B96" s="39" t="s">
        <v>238</v>
      </c>
      <c r="C96" s="15">
        <v>665</v>
      </c>
      <c r="D96" s="15">
        <v>5</v>
      </c>
      <c r="E96" s="15">
        <v>480</v>
      </c>
      <c r="F96" s="15">
        <v>180</v>
      </c>
      <c r="G96" s="17">
        <v>0.01</v>
      </c>
      <c r="H96" s="17">
        <v>0.72</v>
      </c>
      <c r="I96" s="17">
        <v>0.27</v>
      </c>
    </row>
    <row r="97" spans="1:9" x14ac:dyDescent="0.3">
      <c r="A97" s="11" t="s">
        <v>553</v>
      </c>
      <c r="B97" s="39" t="s">
        <v>239</v>
      </c>
      <c r="C97" s="15">
        <v>1135</v>
      </c>
      <c r="D97" s="15">
        <v>15</v>
      </c>
      <c r="E97" s="15">
        <v>745</v>
      </c>
      <c r="F97" s="15">
        <v>375</v>
      </c>
      <c r="G97" s="17">
        <v>0.01</v>
      </c>
      <c r="H97" s="17">
        <v>0.66</v>
      </c>
      <c r="I97" s="17">
        <v>0.33</v>
      </c>
    </row>
    <row r="98" spans="1:9" x14ac:dyDescent="0.3">
      <c r="A98" s="11" t="s">
        <v>553</v>
      </c>
      <c r="B98" s="39" t="s">
        <v>240</v>
      </c>
      <c r="C98" s="15">
        <v>810</v>
      </c>
      <c r="D98" s="15">
        <v>10</v>
      </c>
      <c r="E98" s="15">
        <v>555</v>
      </c>
      <c r="F98" s="15">
        <v>240</v>
      </c>
      <c r="G98" s="17">
        <v>0.01</v>
      </c>
      <c r="H98" s="17">
        <v>0.69</v>
      </c>
      <c r="I98" s="17">
        <v>0.3</v>
      </c>
    </row>
    <row r="99" spans="1:9" x14ac:dyDescent="0.3">
      <c r="A99" s="11" t="s">
        <v>553</v>
      </c>
      <c r="B99" s="39" t="s">
        <v>241</v>
      </c>
      <c r="C99" s="15">
        <v>1285</v>
      </c>
      <c r="D99" s="15">
        <v>15</v>
      </c>
      <c r="E99" s="15">
        <v>815</v>
      </c>
      <c r="F99" s="15">
        <v>455</v>
      </c>
      <c r="G99" s="17">
        <v>0.01</v>
      </c>
      <c r="H99" s="17">
        <v>0.63</v>
      </c>
      <c r="I99" s="17">
        <v>0.36</v>
      </c>
    </row>
    <row r="100" spans="1:9" x14ac:dyDescent="0.3">
      <c r="A100" s="11" t="s">
        <v>553</v>
      </c>
      <c r="B100" s="39" t="s">
        <v>242</v>
      </c>
      <c r="C100" s="15">
        <v>1590</v>
      </c>
      <c r="D100" s="15">
        <v>30</v>
      </c>
      <c r="E100" s="15">
        <v>900</v>
      </c>
      <c r="F100" s="15">
        <v>660</v>
      </c>
      <c r="G100" s="17">
        <v>0.02</v>
      </c>
      <c r="H100" s="17">
        <v>0.56999999999999995</v>
      </c>
      <c r="I100" s="17">
        <v>0.41</v>
      </c>
    </row>
    <row r="101" spans="1:9" x14ac:dyDescent="0.3">
      <c r="A101" s="11" t="s">
        <v>553</v>
      </c>
      <c r="B101" s="39" t="s">
        <v>243</v>
      </c>
      <c r="C101" s="15">
        <v>2080</v>
      </c>
      <c r="D101" s="15">
        <v>70</v>
      </c>
      <c r="E101" s="15">
        <v>1125</v>
      </c>
      <c r="F101" s="15">
        <v>885</v>
      </c>
      <c r="G101" s="17">
        <v>0.03</v>
      </c>
      <c r="H101" s="17">
        <v>0.54</v>
      </c>
      <c r="I101" s="17">
        <v>0.43</v>
      </c>
    </row>
    <row r="102" spans="1:9" x14ac:dyDescent="0.3">
      <c r="A102" s="11" t="s">
        <v>553</v>
      </c>
      <c r="B102" s="39" t="s">
        <v>244</v>
      </c>
      <c r="C102" s="15">
        <v>2975</v>
      </c>
      <c r="D102" s="15">
        <v>50</v>
      </c>
      <c r="E102" s="15">
        <v>1480</v>
      </c>
      <c r="F102" s="15">
        <v>1445</v>
      </c>
      <c r="G102" s="17">
        <v>0.02</v>
      </c>
      <c r="H102" s="17">
        <v>0.5</v>
      </c>
      <c r="I102" s="17">
        <v>0.49</v>
      </c>
    </row>
    <row r="103" spans="1:9" x14ac:dyDescent="0.3">
      <c r="A103" s="11" t="s">
        <v>553</v>
      </c>
      <c r="B103" s="39" t="s">
        <v>245</v>
      </c>
      <c r="C103" s="15">
        <v>3540</v>
      </c>
      <c r="D103" s="15">
        <v>70</v>
      </c>
      <c r="E103" s="15">
        <v>1780</v>
      </c>
      <c r="F103" s="15">
        <v>1690</v>
      </c>
      <c r="G103" s="17">
        <v>0.02</v>
      </c>
      <c r="H103" s="17">
        <v>0.5</v>
      </c>
      <c r="I103" s="17">
        <v>0.48</v>
      </c>
    </row>
    <row r="104" spans="1:9" x14ac:dyDescent="0.3">
      <c r="A104" s="11" t="s">
        <v>553</v>
      </c>
      <c r="B104" s="39" t="s">
        <v>246</v>
      </c>
      <c r="C104" s="15">
        <v>2425</v>
      </c>
      <c r="D104" s="15">
        <v>85</v>
      </c>
      <c r="E104" s="15">
        <v>1050</v>
      </c>
      <c r="F104" s="15">
        <v>1290</v>
      </c>
      <c r="G104" s="17">
        <v>0.04</v>
      </c>
      <c r="H104" s="17">
        <v>0.43</v>
      </c>
      <c r="I104" s="17">
        <v>0.53</v>
      </c>
    </row>
    <row r="105" spans="1:9" x14ac:dyDescent="0.3">
      <c r="A105" s="11" t="s">
        <v>553</v>
      </c>
      <c r="B105" s="39" t="s">
        <v>247</v>
      </c>
      <c r="C105" s="15">
        <v>2735</v>
      </c>
      <c r="D105" s="15">
        <v>95</v>
      </c>
      <c r="E105" s="15">
        <v>1070</v>
      </c>
      <c r="F105" s="15">
        <v>1575</v>
      </c>
      <c r="G105" s="17">
        <v>0.03</v>
      </c>
      <c r="H105" s="17">
        <v>0.39</v>
      </c>
      <c r="I105" s="17">
        <v>0.56999999999999995</v>
      </c>
    </row>
    <row r="106" spans="1:9" x14ac:dyDescent="0.3">
      <c r="A106" s="11" t="s">
        <v>553</v>
      </c>
      <c r="B106" s="39" t="s">
        <v>248</v>
      </c>
      <c r="C106" s="15">
        <v>3110</v>
      </c>
      <c r="D106" s="15">
        <v>120</v>
      </c>
      <c r="E106" s="15">
        <v>1150</v>
      </c>
      <c r="F106" s="15">
        <v>1840</v>
      </c>
      <c r="G106" s="17">
        <v>0.04</v>
      </c>
      <c r="H106" s="17">
        <v>0.37</v>
      </c>
      <c r="I106" s="17">
        <v>0.59</v>
      </c>
    </row>
    <row r="107" spans="1:9" x14ac:dyDescent="0.3">
      <c r="A107" s="11" t="s">
        <v>553</v>
      </c>
      <c r="B107" s="39" t="s">
        <v>249</v>
      </c>
      <c r="C107" s="15">
        <v>2295</v>
      </c>
      <c r="D107" s="15">
        <v>100</v>
      </c>
      <c r="E107" s="15">
        <v>880</v>
      </c>
      <c r="F107" s="15">
        <v>1315</v>
      </c>
      <c r="G107" s="17">
        <v>0.04</v>
      </c>
      <c r="H107" s="17">
        <v>0.38</v>
      </c>
      <c r="I107" s="17">
        <v>0.56999999999999995</v>
      </c>
    </row>
    <row r="108" spans="1:9" x14ac:dyDescent="0.3">
      <c r="A108" s="11" t="s">
        <v>553</v>
      </c>
      <c r="B108" s="39" t="s">
        <v>250</v>
      </c>
      <c r="C108" s="15">
        <v>2270</v>
      </c>
      <c r="D108" s="15">
        <v>100</v>
      </c>
      <c r="E108" s="15">
        <v>805</v>
      </c>
      <c r="F108" s="15">
        <v>1365</v>
      </c>
      <c r="G108" s="17">
        <v>0.04</v>
      </c>
      <c r="H108" s="17">
        <v>0.35</v>
      </c>
      <c r="I108" s="17">
        <v>0.6</v>
      </c>
    </row>
    <row r="109" spans="1:9" x14ac:dyDescent="0.3">
      <c r="A109" s="11" t="s">
        <v>553</v>
      </c>
      <c r="B109" s="39" t="s">
        <v>251</v>
      </c>
      <c r="C109" s="15">
        <v>2145</v>
      </c>
      <c r="D109" s="15">
        <v>125</v>
      </c>
      <c r="E109" s="15">
        <v>725</v>
      </c>
      <c r="F109" s="15">
        <v>1295</v>
      </c>
      <c r="G109" s="17">
        <v>0.06</v>
      </c>
      <c r="H109" s="17">
        <v>0.34</v>
      </c>
      <c r="I109" s="17">
        <v>0.6</v>
      </c>
    </row>
    <row r="110" spans="1:9" x14ac:dyDescent="0.3">
      <c r="A110" s="11" t="s">
        <v>553</v>
      </c>
      <c r="B110" s="39" t="s">
        <v>252</v>
      </c>
      <c r="C110" s="15">
        <v>1730</v>
      </c>
      <c r="D110" s="15">
        <v>90</v>
      </c>
      <c r="E110" s="15">
        <v>570</v>
      </c>
      <c r="F110" s="15">
        <v>1070</v>
      </c>
      <c r="G110" s="17">
        <v>0.05</v>
      </c>
      <c r="H110" s="17">
        <v>0.33</v>
      </c>
      <c r="I110" s="17">
        <v>0.62</v>
      </c>
    </row>
    <row r="111" spans="1:9" x14ac:dyDescent="0.3">
      <c r="A111" s="11" t="s">
        <v>553</v>
      </c>
      <c r="B111" s="39" t="s">
        <v>253</v>
      </c>
      <c r="C111" s="15">
        <v>2045</v>
      </c>
      <c r="D111" s="15">
        <v>95</v>
      </c>
      <c r="E111" s="15">
        <v>640</v>
      </c>
      <c r="F111" s="15">
        <v>1315</v>
      </c>
      <c r="G111" s="17">
        <v>0.05</v>
      </c>
      <c r="H111" s="17">
        <v>0.31</v>
      </c>
      <c r="I111" s="17">
        <v>0.64</v>
      </c>
    </row>
    <row r="112" spans="1:9" x14ac:dyDescent="0.3">
      <c r="A112" s="11" t="s">
        <v>553</v>
      </c>
      <c r="B112" s="39" t="s">
        <v>254</v>
      </c>
      <c r="C112" s="15">
        <v>2035</v>
      </c>
      <c r="D112" s="15">
        <v>130</v>
      </c>
      <c r="E112" s="15">
        <v>600</v>
      </c>
      <c r="F112" s="15">
        <v>1305</v>
      </c>
      <c r="G112" s="17">
        <v>0.06</v>
      </c>
      <c r="H112" s="17">
        <v>0.3</v>
      </c>
      <c r="I112" s="17">
        <v>0.64</v>
      </c>
    </row>
    <row r="113" spans="1:9" x14ac:dyDescent="0.3">
      <c r="A113" s="11" t="s">
        <v>553</v>
      </c>
      <c r="B113" s="39" t="s">
        <v>255</v>
      </c>
      <c r="C113" s="15">
        <v>1595</v>
      </c>
      <c r="D113" s="15">
        <v>95</v>
      </c>
      <c r="E113" s="15">
        <v>470</v>
      </c>
      <c r="F113" s="15">
        <v>1025</v>
      </c>
      <c r="G113" s="17">
        <v>0.06</v>
      </c>
      <c r="H113" s="17">
        <v>0.3</v>
      </c>
      <c r="I113" s="17">
        <v>0.64</v>
      </c>
    </row>
    <row r="114" spans="1:9" x14ac:dyDescent="0.3">
      <c r="A114" s="11" t="s">
        <v>553</v>
      </c>
      <c r="B114" s="39" t="s">
        <v>256</v>
      </c>
      <c r="C114" s="15">
        <v>2310</v>
      </c>
      <c r="D114" s="15">
        <v>125</v>
      </c>
      <c r="E114" s="15">
        <v>650</v>
      </c>
      <c r="F114" s="15">
        <v>1535</v>
      </c>
      <c r="G114" s="17">
        <v>0.05</v>
      </c>
      <c r="H114" s="17">
        <v>0.28000000000000003</v>
      </c>
      <c r="I114" s="17">
        <v>0.66</v>
      </c>
    </row>
    <row r="115" spans="1:9" x14ac:dyDescent="0.3">
      <c r="A115" s="11" t="s">
        <v>553</v>
      </c>
      <c r="B115" s="39" t="s">
        <v>257</v>
      </c>
      <c r="C115" s="15">
        <v>2495</v>
      </c>
      <c r="D115" s="15">
        <v>145</v>
      </c>
      <c r="E115" s="15">
        <v>805</v>
      </c>
      <c r="F115" s="15">
        <v>1550</v>
      </c>
      <c r="G115" s="17">
        <v>0.06</v>
      </c>
      <c r="H115" s="17">
        <v>0.32</v>
      </c>
      <c r="I115" s="17">
        <v>0.62</v>
      </c>
    </row>
    <row r="116" spans="1:9" x14ac:dyDescent="0.3">
      <c r="A116" s="11" t="s">
        <v>553</v>
      </c>
      <c r="B116" s="39" t="s">
        <v>258</v>
      </c>
      <c r="C116" s="15">
        <v>2180</v>
      </c>
      <c r="D116" s="15">
        <v>135</v>
      </c>
      <c r="E116" s="15">
        <v>660</v>
      </c>
      <c r="F116" s="15">
        <v>1385</v>
      </c>
      <c r="G116" s="17">
        <v>0.06</v>
      </c>
      <c r="H116" s="17">
        <v>0.3</v>
      </c>
      <c r="I116" s="17">
        <v>0.64</v>
      </c>
    </row>
    <row r="117" spans="1:9" x14ac:dyDescent="0.3">
      <c r="A117" s="11" t="s">
        <v>553</v>
      </c>
      <c r="B117" s="39" t="s">
        <v>259</v>
      </c>
      <c r="C117" s="15">
        <v>2155</v>
      </c>
      <c r="D117" s="15">
        <v>135</v>
      </c>
      <c r="E117" s="15">
        <v>585</v>
      </c>
      <c r="F117" s="15">
        <v>1435</v>
      </c>
      <c r="G117" s="17">
        <v>0.06</v>
      </c>
      <c r="H117" s="17">
        <v>0.27</v>
      </c>
      <c r="I117" s="17">
        <v>0.67</v>
      </c>
    </row>
    <row r="118" spans="1:9" x14ac:dyDescent="0.3">
      <c r="A118" s="22" t="s">
        <v>218</v>
      </c>
      <c r="B118" s="40" t="s">
        <v>428</v>
      </c>
      <c r="C118" s="23">
        <v>350</v>
      </c>
      <c r="D118" s="23">
        <v>10</v>
      </c>
      <c r="E118" s="23">
        <v>150</v>
      </c>
      <c r="F118" s="23">
        <v>190</v>
      </c>
      <c r="G118" s="24">
        <v>0.03</v>
      </c>
      <c r="H118" s="24">
        <v>0.43</v>
      </c>
      <c r="I118" s="24">
        <v>0.54</v>
      </c>
    </row>
    <row r="119" spans="1:9" x14ac:dyDescent="0.3">
      <c r="A119" s="12" t="s">
        <v>218</v>
      </c>
      <c r="B119" s="41" t="s">
        <v>429</v>
      </c>
      <c r="C119" s="14">
        <v>40595</v>
      </c>
      <c r="D119" s="14">
        <v>455</v>
      </c>
      <c r="E119" s="14">
        <v>9805</v>
      </c>
      <c r="F119" s="14">
        <v>30335</v>
      </c>
      <c r="G119" s="16">
        <v>0.01</v>
      </c>
      <c r="H119" s="16">
        <v>0.24</v>
      </c>
      <c r="I119" s="16">
        <v>0.75</v>
      </c>
    </row>
    <row r="120" spans="1:9" x14ac:dyDescent="0.3">
      <c r="A120" s="12" t="s">
        <v>218</v>
      </c>
      <c r="B120" s="41" t="s">
        <v>430</v>
      </c>
      <c r="C120" s="14">
        <v>122930</v>
      </c>
      <c r="D120" s="14">
        <v>4200</v>
      </c>
      <c r="E120" s="14">
        <v>21470</v>
      </c>
      <c r="F120" s="14">
        <v>97260</v>
      </c>
      <c r="G120" s="16">
        <v>0.03</v>
      </c>
      <c r="H120" s="16">
        <v>0.17</v>
      </c>
      <c r="I120" s="16">
        <v>0.79</v>
      </c>
    </row>
    <row r="121" spans="1:9" x14ac:dyDescent="0.3">
      <c r="A121" s="18" t="s">
        <v>218</v>
      </c>
      <c r="B121" s="38" t="s">
        <v>431</v>
      </c>
      <c r="C121" s="19">
        <v>37300</v>
      </c>
      <c r="D121" s="19">
        <v>1955</v>
      </c>
      <c r="E121" s="19">
        <v>4345</v>
      </c>
      <c r="F121" s="19">
        <v>31000</v>
      </c>
      <c r="G121" s="20">
        <v>0.05</v>
      </c>
      <c r="H121" s="20">
        <v>0.12</v>
      </c>
      <c r="I121" s="20">
        <v>0.83</v>
      </c>
    </row>
    <row r="122" spans="1:9" x14ac:dyDescent="0.3">
      <c r="A122" s="22" t="s">
        <v>552</v>
      </c>
      <c r="B122" s="40" t="s">
        <v>428</v>
      </c>
      <c r="C122" s="23">
        <v>105</v>
      </c>
      <c r="D122" s="23" t="s">
        <v>265</v>
      </c>
      <c r="E122" s="23">
        <v>10</v>
      </c>
      <c r="F122" s="23">
        <v>95</v>
      </c>
      <c r="G122" s="24" t="s">
        <v>265</v>
      </c>
      <c r="H122" s="24" t="s">
        <v>265</v>
      </c>
      <c r="I122" s="24">
        <v>0.9</v>
      </c>
    </row>
    <row r="123" spans="1:9" x14ac:dyDescent="0.3">
      <c r="A123" s="12" t="s">
        <v>552</v>
      </c>
      <c r="B123" s="41" t="s">
        <v>429</v>
      </c>
      <c r="C123" s="14">
        <v>31695</v>
      </c>
      <c r="D123" s="14">
        <v>275</v>
      </c>
      <c r="E123" s="14">
        <v>4295</v>
      </c>
      <c r="F123" s="14">
        <v>27130</v>
      </c>
      <c r="G123" s="16">
        <v>0.01</v>
      </c>
      <c r="H123" s="16">
        <v>0.14000000000000001</v>
      </c>
      <c r="I123" s="16">
        <v>0.86</v>
      </c>
    </row>
    <row r="124" spans="1:9" x14ac:dyDescent="0.3">
      <c r="A124" s="12" t="s">
        <v>552</v>
      </c>
      <c r="B124" s="41" t="s">
        <v>430</v>
      </c>
      <c r="C124" s="14">
        <v>94030</v>
      </c>
      <c r="D124" s="14">
        <v>3050</v>
      </c>
      <c r="E124" s="14">
        <v>10250</v>
      </c>
      <c r="F124" s="14">
        <v>80735</v>
      </c>
      <c r="G124" s="16">
        <v>0.03</v>
      </c>
      <c r="H124" s="16">
        <v>0.11</v>
      </c>
      <c r="I124" s="16">
        <v>0.86</v>
      </c>
    </row>
    <row r="125" spans="1:9" x14ac:dyDescent="0.3">
      <c r="A125" s="18" t="s">
        <v>552</v>
      </c>
      <c r="B125" s="38" t="s">
        <v>431</v>
      </c>
      <c r="C125" s="19">
        <v>28155</v>
      </c>
      <c r="D125" s="19">
        <v>1415</v>
      </c>
      <c r="E125" s="19">
        <v>1645</v>
      </c>
      <c r="F125" s="19">
        <v>25095</v>
      </c>
      <c r="G125" s="20">
        <v>0.05</v>
      </c>
      <c r="H125" s="20">
        <v>0.06</v>
      </c>
      <c r="I125" s="20">
        <v>0.89</v>
      </c>
    </row>
    <row r="126" spans="1:9" x14ac:dyDescent="0.3">
      <c r="A126" s="12" t="s">
        <v>553</v>
      </c>
      <c r="B126" s="41" t="s">
        <v>428</v>
      </c>
      <c r="C126" s="14">
        <v>245</v>
      </c>
      <c r="D126" s="14">
        <v>10</v>
      </c>
      <c r="E126" s="14">
        <v>140</v>
      </c>
      <c r="F126" s="14">
        <v>95</v>
      </c>
      <c r="G126" s="16">
        <v>0.04</v>
      </c>
      <c r="H126" s="16">
        <v>0.57999999999999996</v>
      </c>
      <c r="I126" s="16">
        <v>0.39</v>
      </c>
    </row>
    <row r="127" spans="1:9" x14ac:dyDescent="0.3">
      <c r="A127" s="12" t="s">
        <v>553</v>
      </c>
      <c r="B127" s="41" t="s">
        <v>429</v>
      </c>
      <c r="C127" s="14">
        <v>8895</v>
      </c>
      <c r="D127" s="14">
        <v>180</v>
      </c>
      <c r="E127" s="14">
        <v>5510</v>
      </c>
      <c r="F127" s="14">
        <v>3205</v>
      </c>
      <c r="G127" s="16">
        <v>0.02</v>
      </c>
      <c r="H127" s="16">
        <v>0.62</v>
      </c>
      <c r="I127" s="16">
        <v>0.36</v>
      </c>
    </row>
    <row r="128" spans="1:9" x14ac:dyDescent="0.3">
      <c r="A128" s="12" t="s">
        <v>553</v>
      </c>
      <c r="B128" s="41" t="s">
        <v>430</v>
      </c>
      <c r="C128" s="14">
        <v>28895</v>
      </c>
      <c r="D128" s="14">
        <v>1150</v>
      </c>
      <c r="E128" s="14">
        <v>11220</v>
      </c>
      <c r="F128" s="14">
        <v>16525</v>
      </c>
      <c r="G128" s="16">
        <v>0.04</v>
      </c>
      <c r="H128" s="16">
        <v>0.39</v>
      </c>
      <c r="I128" s="16">
        <v>0.56999999999999995</v>
      </c>
    </row>
    <row r="129" spans="1:9" x14ac:dyDescent="0.3">
      <c r="A129" s="12" t="s">
        <v>553</v>
      </c>
      <c r="B129" s="41" t="s">
        <v>431</v>
      </c>
      <c r="C129" s="14">
        <v>9140</v>
      </c>
      <c r="D129" s="14">
        <v>540</v>
      </c>
      <c r="E129" s="14">
        <v>2700</v>
      </c>
      <c r="F129" s="14">
        <v>5905</v>
      </c>
      <c r="G129" s="16">
        <v>0.06</v>
      </c>
      <c r="H129" s="16">
        <v>0.3</v>
      </c>
      <c r="I129" s="16">
        <v>0.65</v>
      </c>
    </row>
    <row r="130" spans="1:9" x14ac:dyDescent="0.3">
      <c r="A130" t="s">
        <v>38</v>
      </c>
      <c r="B130" t="s">
        <v>39</v>
      </c>
    </row>
    <row r="131" spans="1:9" x14ac:dyDescent="0.3">
      <c r="A131" t="s">
        <v>58</v>
      </c>
      <c r="B131" t="s">
        <v>59</v>
      </c>
    </row>
    <row r="132" spans="1:9" x14ac:dyDescent="0.3">
      <c r="A132" t="s">
        <v>127</v>
      </c>
      <c r="B132" t="s">
        <v>128</v>
      </c>
    </row>
    <row r="133" spans="1:9" x14ac:dyDescent="0.3">
      <c r="A133" t="s">
        <v>181</v>
      </c>
      <c r="B133" t="s">
        <v>182</v>
      </c>
    </row>
    <row r="134" spans="1:9" x14ac:dyDescent="0.3">
      <c r="A134" t="s">
        <v>183</v>
      </c>
      <c r="B134" t="s">
        <v>184</v>
      </c>
    </row>
    <row r="135" spans="1:9" x14ac:dyDescent="0.3">
      <c r="A135" t="s">
        <v>185</v>
      </c>
      <c r="B135" t="s">
        <v>186</v>
      </c>
    </row>
    <row r="136" spans="1:9" x14ac:dyDescent="0.3">
      <c r="A136" t="s">
        <v>187</v>
      </c>
      <c r="B136" t="s">
        <v>188</v>
      </c>
    </row>
    <row r="137" spans="1:9" x14ac:dyDescent="0.3">
      <c r="A137" t="s">
        <v>193</v>
      </c>
      <c r="B137" t="s">
        <v>194</v>
      </c>
    </row>
    <row r="138" spans="1:9" x14ac:dyDescent="0.3">
      <c r="A138" t="s">
        <v>195</v>
      </c>
      <c r="B138" t="s">
        <v>196</v>
      </c>
    </row>
  </sheetData>
  <conditionalFormatting sqref="G7:I129">
    <cfRule type="dataBar" priority="1">
      <dataBar>
        <cfvo type="num" val="0"/>
        <cfvo type="num" val="1"/>
        <color theme="7" tint="0.39997558519241921"/>
      </dataBar>
      <extLst>
        <ext xmlns:x14="http://schemas.microsoft.com/office/spreadsheetml/2009/9/main" uri="{B025F937-C7B1-47D3-B67F-A62EFF666E3E}">
          <x14:id>{D3DE887F-D4ED-4EA3-9A4E-63D89653084C}</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D3DE887F-D4ED-4EA3-9A4E-63D89653084C}">
            <x14:dataBar minLength="0" maxLength="100" gradient="0">
              <x14:cfvo type="num">
                <xm:f>0</xm:f>
              </x14:cfvo>
              <x14:cfvo type="num">
                <xm:f>1</xm:f>
              </x14:cfvo>
              <x14:negativeFillColor rgb="FFFF0000"/>
              <x14:axisColor rgb="FF000000"/>
            </x14:dataBar>
          </x14:cfRule>
          <xm:sqref>G7:I129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5"/>
  <sheetViews>
    <sheetView showGridLines="0" workbookViewId="0"/>
  </sheetViews>
  <sheetFormatPr defaultColWidth="10.69921875" defaultRowHeight="15.6" x14ac:dyDescent="0.3"/>
  <cols>
    <col min="1" max="1" width="26.296875" customWidth="1"/>
    <col min="2" max="12" width="20.69921875" customWidth="1"/>
  </cols>
  <sheetData>
    <row r="1" spans="1:12" ht="19.8" x14ac:dyDescent="0.4">
      <c r="A1" s="2" t="s">
        <v>201</v>
      </c>
    </row>
    <row r="2" spans="1:12" x14ac:dyDescent="0.3">
      <c r="A2" t="s">
        <v>202</v>
      </c>
    </row>
    <row r="3" spans="1:12" x14ac:dyDescent="0.3">
      <c r="A3" t="s">
        <v>203</v>
      </c>
    </row>
    <row r="4" spans="1:12" x14ac:dyDescent="0.3">
      <c r="A4" t="s">
        <v>204</v>
      </c>
    </row>
    <row r="5" spans="1:12" x14ac:dyDescent="0.3">
      <c r="A5" t="s">
        <v>205</v>
      </c>
    </row>
    <row r="6" spans="1:12" s="91" customFormat="1" ht="46.8" x14ac:dyDescent="0.3">
      <c r="A6" s="90" t="s">
        <v>206</v>
      </c>
      <c r="B6" s="89" t="s">
        <v>207</v>
      </c>
      <c r="C6" s="89" t="s">
        <v>208</v>
      </c>
      <c r="D6" s="89" t="s">
        <v>209</v>
      </c>
      <c r="E6" s="89" t="s">
        <v>210</v>
      </c>
      <c r="F6" s="89" t="s">
        <v>211</v>
      </c>
      <c r="G6" s="89" t="s">
        <v>212</v>
      </c>
      <c r="H6" s="89" t="s">
        <v>213</v>
      </c>
      <c r="I6" s="89" t="s">
        <v>214</v>
      </c>
      <c r="J6" s="89" t="s">
        <v>215</v>
      </c>
      <c r="K6" s="89" t="s">
        <v>216</v>
      </c>
      <c r="L6" s="100" t="s">
        <v>217</v>
      </c>
    </row>
    <row r="7" spans="1:12" x14ac:dyDescent="0.3">
      <c r="A7" s="18" t="s">
        <v>218</v>
      </c>
      <c r="B7" s="19">
        <v>368560</v>
      </c>
      <c r="C7" s="20">
        <v>1</v>
      </c>
      <c r="D7" s="19">
        <v>301610</v>
      </c>
      <c r="E7" s="20">
        <v>1</v>
      </c>
      <c r="F7" s="19">
        <v>340075</v>
      </c>
      <c r="G7" s="19">
        <v>157305</v>
      </c>
      <c r="H7" s="19">
        <v>170080</v>
      </c>
      <c r="I7" s="19">
        <v>12685</v>
      </c>
      <c r="J7" s="20">
        <v>0.46</v>
      </c>
      <c r="K7" s="20">
        <v>0.5</v>
      </c>
      <c r="L7" s="21">
        <v>0.04</v>
      </c>
    </row>
    <row r="8" spans="1:12" x14ac:dyDescent="0.3">
      <c r="A8" s="11" t="s">
        <v>219</v>
      </c>
      <c r="B8" s="15">
        <v>520</v>
      </c>
      <c r="C8" s="17">
        <v>0</v>
      </c>
      <c r="D8" s="15">
        <v>195</v>
      </c>
      <c r="E8" s="17">
        <v>0</v>
      </c>
      <c r="F8" s="15">
        <v>20</v>
      </c>
      <c r="G8" s="15">
        <v>5</v>
      </c>
      <c r="H8" s="15" t="s">
        <v>265</v>
      </c>
      <c r="I8" s="15">
        <v>10</v>
      </c>
      <c r="J8" s="17" t="s">
        <v>265</v>
      </c>
      <c r="K8" s="17" t="s">
        <v>265</v>
      </c>
      <c r="L8" s="6">
        <v>0.61</v>
      </c>
    </row>
    <row r="9" spans="1:12" x14ac:dyDescent="0.3">
      <c r="A9" s="11" t="s">
        <v>220</v>
      </c>
      <c r="B9" s="15">
        <v>765</v>
      </c>
      <c r="C9" s="17">
        <v>0</v>
      </c>
      <c r="D9" s="15">
        <v>405</v>
      </c>
      <c r="E9" s="17">
        <v>0</v>
      </c>
      <c r="F9" s="15">
        <v>60</v>
      </c>
      <c r="G9" s="15">
        <v>20</v>
      </c>
      <c r="H9" s="15">
        <v>5</v>
      </c>
      <c r="I9" s="15">
        <v>40</v>
      </c>
      <c r="J9" s="17">
        <v>0.3</v>
      </c>
      <c r="K9" s="17">
        <v>0.05</v>
      </c>
      <c r="L9" s="6">
        <v>0.65</v>
      </c>
    </row>
    <row r="10" spans="1:12" x14ac:dyDescent="0.3">
      <c r="A10" s="11" t="s">
        <v>221</v>
      </c>
      <c r="B10" s="15">
        <v>715</v>
      </c>
      <c r="C10" s="17">
        <v>0</v>
      </c>
      <c r="D10" s="15">
        <v>535</v>
      </c>
      <c r="E10" s="17">
        <v>0</v>
      </c>
      <c r="F10" s="15">
        <v>110</v>
      </c>
      <c r="G10" s="15">
        <v>60</v>
      </c>
      <c r="H10" s="15">
        <v>20</v>
      </c>
      <c r="I10" s="15">
        <v>30</v>
      </c>
      <c r="J10" s="17">
        <v>0.54</v>
      </c>
      <c r="K10" s="17">
        <v>0.18</v>
      </c>
      <c r="L10" s="6">
        <v>0.28000000000000003</v>
      </c>
    </row>
    <row r="11" spans="1:12" x14ac:dyDescent="0.3">
      <c r="A11" s="11" t="s">
        <v>222</v>
      </c>
      <c r="B11" s="15">
        <v>1645</v>
      </c>
      <c r="C11" s="17">
        <v>0</v>
      </c>
      <c r="D11" s="15">
        <v>935</v>
      </c>
      <c r="E11" s="17">
        <v>0</v>
      </c>
      <c r="F11" s="15">
        <v>260</v>
      </c>
      <c r="G11" s="15">
        <v>150</v>
      </c>
      <c r="H11" s="15">
        <v>45</v>
      </c>
      <c r="I11" s="15">
        <v>65</v>
      </c>
      <c r="J11" s="17">
        <v>0.56999999999999995</v>
      </c>
      <c r="K11" s="17">
        <v>0.18</v>
      </c>
      <c r="L11" s="6">
        <v>0.25</v>
      </c>
    </row>
    <row r="12" spans="1:12" x14ac:dyDescent="0.3">
      <c r="A12" s="11" t="s">
        <v>223</v>
      </c>
      <c r="B12" s="15">
        <v>3505</v>
      </c>
      <c r="C12" s="17">
        <v>0.01</v>
      </c>
      <c r="D12" s="15">
        <v>1985</v>
      </c>
      <c r="E12" s="17">
        <v>0.01</v>
      </c>
      <c r="F12" s="15">
        <v>505</v>
      </c>
      <c r="G12" s="15">
        <v>285</v>
      </c>
      <c r="H12" s="15">
        <v>135</v>
      </c>
      <c r="I12" s="15">
        <v>80</v>
      </c>
      <c r="J12" s="17">
        <v>0.56999999999999995</v>
      </c>
      <c r="K12" s="17">
        <v>0.27</v>
      </c>
      <c r="L12" s="6">
        <v>0.16</v>
      </c>
    </row>
    <row r="13" spans="1:12" x14ac:dyDescent="0.3">
      <c r="A13" s="11" t="s">
        <v>224</v>
      </c>
      <c r="B13" s="15">
        <v>8890</v>
      </c>
      <c r="C13" s="17">
        <v>0.02</v>
      </c>
      <c r="D13" s="15">
        <v>4950</v>
      </c>
      <c r="E13" s="17">
        <v>0.02</v>
      </c>
      <c r="F13" s="15">
        <v>1040</v>
      </c>
      <c r="G13" s="15">
        <v>645</v>
      </c>
      <c r="H13" s="15">
        <v>250</v>
      </c>
      <c r="I13" s="15">
        <v>145</v>
      </c>
      <c r="J13" s="17">
        <v>0.62</v>
      </c>
      <c r="K13" s="17">
        <v>0.24</v>
      </c>
      <c r="L13" s="6">
        <v>0.14000000000000001</v>
      </c>
    </row>
    <row r="14" spans="1:12" x14ac:dyDescent="0.3">
      <c r="A14" s="11" t="s">
        <v>225</v>
      </c>
      <c r="B14" s="15">
        <v>12745</v>
      </c>
      <c r="C14" s="17">
        <v>0.03</v>
      </c>
      <c r="D14" s="15">
        <v>8335</v>
      </c>
      <c r="E14" s="17">
        <v>0.03</v>
      </c>
      <c r="F14" s="15">
        <v>1440</v>
      </c>
      <c r="G14" s="15">
        <v>925</v>
      </c>
      <c r="H14" s="15">
        <v>330</v>
      </c>
      <c r="I14" s="15">
        <v>185</v>
      </c>
      <c r="J14" s="17">
        <v>0.64</v>
      </c>
      <c r="K14" s="17">
        <v>0.23</v>
      </c>
      <c r="L14" s="6">
        <v>0.13</v>
      </c>
    </row>
    <row r="15" spans="1:12" x14ac:dyDescent="0.3">
      <c r="A15" s="11" t="s">
        <v>226</v>
      </c>
      <c r="B15" s="15">
        <v>10565</v>
      </c>
      <c r="C15" s="17">
        <v>0.03</v>
      </c>
      <c r="D15" s="15">
        <v>8780</v>
      </c>
      <c r="E15" s="17">
        <v>0.03</v>
      </c>
      <c r="F15" s="15">
        <v>2290</v>
      </c>
      <c r="G15" s="15">
        <v>1365</v>
      </c>
      <c r="H15" s="15">
        <v>580</v>
      </c>
      <c r="I15" s="15">
        <v>340</v>
      </c>
      <c r="J15" s="17">
        <v>0.6</v>
      </c>
      <c r="K15" s="17">
        <v>0.25</v>
      </c>
      <c r="L15" s="6">
        <v>0.15</v>
      </c>
    </row>
    <row r="16" spans="1:12" x14ac:dyDescent="0.3">
      <c r="A16" s="11" t="s">
        <v>227</v>
      </c>
      <c r="B16" s="15">
        <v>9930</v>
      </c>
      <c r="C16" s="17">
        <v>0.03</v>
      </c>
      <c r="D16" s="15">
        <v>8680</v>
      </c>
      <c r="E16" s="17">
        <v>0.03</v>
      </c>
      <c r="F16" s="15">
        <v>3855</v>
      </c>
      <c r="G16" s="15">
        <v>2275</v>
      </c>
      <c r="H16" s="15">
        <v>1115</v>
      </c>
      <c r="I16" s="15">
        <v>465</v>
      </c>
      <c r="J16" s="17">
        <v>0.59</v>
      </c>
      <c r="K16" s="17">
        <v>0.28999999999999998</v>
      </c>
      <c r="L16" s="6">
        <v>0.12</v>
      </c>
    </row>
    <row r="17" spans="1:12" x14ac:dyDescent="0.3">
      <c r="A17" s="11" t="s">
        <v>228</v>
      </c>
      <c r="B17" s="15">
        <v>6525</v>
      </c>
      <c r="C17" s="17">
        <v>0.02</v>
      </c>
      <c r="D17" s="15">
        <v>7095</v>
      </c>
      <c r="E17" s="17">
        <v>0.02</v>
      </c>
      <c r="F17" s="15">
        <v>4580</v>
      </c>
      <c r="G17" s="15">
        <v>2615</v>
      </c>
      <c r="H17" s="15">
        <v>1590</v>
      </c>
      <c r="I17" s="15">
        <v>380</v>
      </c>
      <c r="J17" s="17">
        <v>0.56999999999999995</v>
      </c>
      <c r="K17" s="17">
        <v>0.35</v>
      </c>
      <c r="L17" s="6">
        <v>0.08</v>
      </c>
    </row>
    <row r="18" spans="1:12" x14ac:dyDescent="0.3">
      <c r="A18" s="11" t="s">
        <v>229</v>
      </c>
      <c r="B18" s="15">
        <v>9615</v>
      </c>
      <c r="C18" s="17">
        <v>0.03</v>
      </c>
      <c r="D18" s="15">
        <v>8070</v>
      </c>
      <c r="E18" s="17">
        <v>0.03</v>
      </c>
      <c r="F18" s="15">
        <v>5940</v>
      </c>
      <c r="G18" s="15">
        <v>3310</v>
      </c>
      <c r="H18" s="15">
        <v>2240</v>
      </c>
      <c r="I18" s="15">
        <v>390</v>
      </c>
      <c r="J18" s="17">
        <v>0.56000000000000005</v>
      </c>
      <c r="K18" s="17">
        <v>0.38</v>
      </c>
      <c r="L18" s="6">
        <v>7.0000000000000007E-2</v>
      </c>
    </row>
    <row r="19" spans="1:12" x14ac:dyDescent="0.3">
      <c r="A19" s="11" t="s">
        <v>230</v>
      </c>
      <c r="B19" s="15">
        <v>10265</v>
      </c>
      <c r="C19" s="17">
        <v>0.03</v>
      </c>
      <c r="D19" s="15">
        <v>8705</v>
      </c>
      <c r="E19" s="17">
        <v>0.03</v>
      </c>
      <c r="F19" s="15">
        <v>7115</v>
      </c>
      <c r="G19" s="15">
        <v>3920</v>
      </c>
      <c r="H19" s="15">
        <v>2685</v>
      </c>
      <c r="I19" s="15">
        <v>510</v>
      </c>
      <c r="J19" s="17">
        <v>0.55000000000000004</v>
      </c>
      <c r="K19" s="17">
        <v>0.38</v>
      </c>
      <c r="L19" s="6">
        <v>7.0000000000000007E-2</v>
      </c>
    </row>
    <row r="20" spans="1:12" x14ac:dyDescent="0.3">
      <c r="A20" s="11" t="s">
        <v>231</v>
      </c>
      <c r="B20" s="15">
        <v>11900</v>
      </c>
      <c r="C20" s="17">
        <v>0.03</v>
      </c>
      <c r="D20" s="15">
        <v>10100</v>
      </c>
      <c r="E20" s="17">
        <v>0.03</v>
      </c>
      <c r="F20" s="15">
        <v>8760</v>
      </c>
      <c r="G20" s="15">
        <v>4880</v>
      </c>
      <c r="H20" s="15">
        <v>3315</v>
      </c>
      <c r="I20" s="15">
        <v>565</v>
      </c>
      <c r="J20" s="17">
        <v>0.56000000000000005</v>
      </c>
      <c r="K20" s="17">
        <v>0.38</v>
      </c>
      <c r="L20" s="6">
        <v>0.06</v>
      </c>
    </row>
    <row r="21" spans="1:12" x14ac:dyDescent="0.3">
      <c r="A21" s="11" t="s">
        <v>232</v>
      </c>
      <c r="B21" s="15">
        <v>9175</v>
      </c>
      <c r="C21" s="17">
        <v>0.02</v>
      </c>
      <c r="D21" s="15">
        <v>8385</v>
      </c>
      <c r="E21" s="17">
        <v>0.03</v>
      </c>
      <c r="F21" s="15">
        <v>6950</v>
      </c>
      <c r="G21" s="15">
        <v>3835</v>
      </c>
      <c r="H21" s="15">
        <v>2675</v>
      </c>
      <c r="I21" s="15">
        <v>435</v>
      </c>
      <c r="J21" s="17">
        <v>0.55000000000000004</v>
      </c>
      <c r="K21" s="17">
        <v>0.39</v>
      </c>
      <c r="L21" s="6">
        <v>0.06</v>
      </c>
    </row>
    <row r="22" spans="1:12" x14ac:dyDescent="0.3">
      <c r="A22" s="11" t="s">
        <v>233</v>
      </c>
      <c r="B22" s="15">
        <v>10260</v>
      </c>
      <c r="C22" s="17">
        <v>0.03</v>
      </c>
      <c r="D22" s="15">
        <v>8765</v>
      </c>
      <c r="E22" s="17">
        <v>0.03</v>
      </c>
      <c r="F22" s="15">
        <v>9495</v>
      </c>
      <c r="G22" s="15">
        <v>5165</v>
      </c>
      <c r="H22" s="15">
        <v>3875</v>
      </c>
      <c r="I22" s="15">
        <v>460</v>
      </c>
      <c r="J22" s="17">
        <v>0.54</v>
      </c>
      <c r="K22" s="17">
        <v>0.41</v>
      </c>
      <c r="L22" s="6">
        <v>0.05</v>
      </c>
    </row>
    <row r="23" spans="1:12" x14ac:dyDescent="0.3">
      <c r="A23" s="11" t="s">
        <v>234</v>
      </c>
      <c r="B23" s="15">
        <v>10110</v>
      </c>
      <c r="C23" s="17">
        <v>0.03</v>
      </c>
      <c r="D23" s="15">
        <v>8580</v>
      </c>
      <c r="E23" s="17">
        <v>0.03</v>
      </c>
      <c r="F23" s="15">
        <v>12770</v>
      </c>
      <c r="G23" s="15">
        <v>6650</v>
      </c>
      <c r="H23" s="15">
        <v>5550</v>
      </c>
      <c r="I23" s="15">
        <v>565</v>
      </c>
      <c r="J23" s="17">
        <v>0.52</v>
      </c>
      <c r="K23" s="17">
        <v>0.43</v>
      </c>
      <c r="L23" s="6">
        <v>0.04</v>
      </c>
    </row>
    <row r="24" spans="1:12" x14ac:dyDescent="0.3">
      <c r="A24" s="11" t="s">
        <v>235</v>
      </c>
      <c r="B24" s="15">
        <v>10150</v>
      </c>
      <c r="C24" s="17">
        <v>0.03</v>
      </c>
      <c r="D24" s="15">
        <v>8910</v>
      </c>
      <c r="E24" s="17">
        <v>0.03</v>
      </c>
      <c r="F24" s="15">
        <v>11005</v>
      </c>
      <c r="G24" s="15">
        <v>5710</v>
      </c>
      <c r="H24" s="15">
        <v>4840</v>
      </c>
      <c r="I24" s="15">
        <v>455</v>
      </c>
      <c r="J24" s="17">
        <v>0.52</v>
      </c>
      <c r="K24" s="17">
        <v>0.44</v>
      </c>
      <c r="L24" s="6">
        <v>0.04</v>
      </c>
    </row>
    <row r="25" spans="1:12" x14ac:dyDescent="0.3">
      <c r="A25" s="11" t="s">
        <v>236</v>
      </c>
      <c r="B25" s="15">
        <v>10910</v>
      </c>
      <c r="C25" s="17">
        <v>0.03</v>
      </c>
      <c r="D25" s="15">
        <v>8990</v>
      </c>
      <c r="E25" s="17">
        <v>0.03</v>
      </c>
      <c r="F25" s="15">
        <v>13225</v>
      </c>
      <c r="G25" s="15">
        <v>6995</v>
      </c>
      <c r="H25" s="15">
        <v>5695</v>
      </c>
      <c r="I25" s="15">
        <v>535</v>
      </c>
      <c r="J25" s="17">
        <v>0.53</v>
      </c>
      <c r="K25" s="17">
        <v>0.43</v>
      </c>
      <c r="L25" s="6">
        <v>0.04</v>
      </c>
    </row>
    <row r="26" spans="1:12" x14ac:dyDescent="0.3">
      <c r="A26" s="11" t="s">
        <v>237</v>
      </c>
      <c r="B26" s="15">
        <v>9930</v>
      </c>
      <c r="C26" s="17">
        <v>0.03</v>
      </c>
      <c r="D26" s="15">
        <v>8365</v>
      </c>
      <c r="E26" s="17">
        <v>0.03</v>
      </c>
      <c r="F26" s="15">
        <v>11415</v>
      </c>
      <c r="G26" s="15">
        <v>6015</v>
      </c>
      <c r="H26" s="15">
        <v>5040</v>
      </c>
      <c r="I26" s="15">
        <v>360</v>
      </c>
      <c r="J26" s="17">
        <v>0.53</v>
      </c>
      <c r="K26" s="17">
        <v>0.44</v>
      </c>
      <c r="L26" s="6">
        <v>0.03</v>
      </c>
    </row>
    <row r="27" spans="1:12" x14ac:dyDescent="0.3">
      <c r="A27" s="11" t="s">
        <v>238</v>
      </c>
      <c r="B27" s="15">
        <v>10375</v>
      </c>
      <c r="C27" s="17">
        <v>0.03</v>
      </c>
      <c r="D27" s="15">
        <v>8740</v>
      </c>
      <c r="E27" s="17">
        <v>0.03</v>
      </c>
      <c r="F27" s="15">
        <v>11765</v>
      </c>
      <c r="G27" s="15">
        <v>6150</v>
      </c>
      <c r="H27" s="15">
        <v>5140</v>
      </c>
      <c r="I27" s="15">
        <v>475</v>
      </c>
      <c r="J27" s="17">
        <v>0.52</v>
      </c>
      <c r="K27" s="17">
        <v>0.44</v>
      </c>
      <c r="L27" s="6">
        <v>0.04</v>
      </c>
    </row>
    <row r="28" spans="1:12" x14ac:dyDescent="0.3">
      <c r="A28" s="11" t="s">
        <v>239</v>
      </c>
      <c r="B28" s="15">
        <v>9975</v>
      </c>
      <c r="C28" s="17">
        <v>0.03</v>
      </c>
      <c r="D28" s="15">
        <v>8745</v>
      </c>
      <c r="E28" s="17">
        <v>0.03</v>
      </c>
      <c r="F28" s="15">
        <v>15035</v>
      </c>
      <c r="G28" s="15">
        <v>7640</v>
      </c>
      <c r="H28" s="15">
        <v>6795</v>
      </c>
      <c r="I28" s="15">
        <v>595</v>
      </c>
      <c r="J28" s="17">
        <v>0.51</v>
      </c>
      <c r="K28" s="17">
        <v>0.45</v>
      </c>
      <c r="L28" s="6">
        <v>0.04</v>
      </c>
    </row>
    <row r="29" spans="1:12" x14ac:dyDescent="0.3">
      <c r="A29" s="11" t="s">
        <v>240</v>
      </c>
      <c r="B29" s="15">
        <v>7085</v>
      </c>
      <c r="C29" s="17">
        <v>0.02</v>
      </c>
      <c r="D29" s="15">
        <v>6665</v>
      </c>
      <c r="E29" s="17">
        <v>0.02</v>
      </c>
      <c r="F29" s="15">
        <v>11295</v>
      </c>
      <c r="G29" s="15">
        <v>5325</v>
      </c>
      <c r="H29" s="15">
        <v>5640</v>
      </c>
      <c r="I29" s="15">
        <v>325</v>
      </c>
      <c r="J29" s="17">
        <v>0.47</v>
      </c>
      <c r="K29" s="17">
        <v>0.5</v>
      </c>
      <c r="L29" s="6">
        <v>0.03</v>
      </c>
    </row>
    <row r="30" spans="1:12" x14ac:dyDescent="0.3">
      <c r="A30" s="11" t="s">
        <v>241</v>
      </c>
      <c r="B30" s="15">
        <v>11355</v>
      </c>
      <c r="C30" s="17">
        <v>0.03</v>
      </c>
      <c r="D30" s="15">
        <v>8625</v>
      </c>
      <c r="E30" s="17">
        <v>0.03</v>
      </c>
      <c r="F30" s="15">
        <v>13665</v>
      </c>
      <c r="G30" s="15">
        <v>6290</v>
      </c>
      <c r="H30" s="15">
        <v>6925</v>
      </c>
      <c r="I30" s="15">
        <v>450</v>
      </c>
      <c r="J30" s="17">
        <v>0.46</v>
      </c>
      <c r="K30" s="17">
        <v>0.51</v>
      </c>
      <c r="L30" s="6">
        <v>0.03</v>
      </c>
    </row>
    <row r="31" spans="1:12" x14ac:dyDescent="0.3">
      <c r="A31" s="11" t="s">
        <v>242</v>
      </c>
      <c r="B31" s="15">
        <v>11600</v>
      </c>
      <c r="C31" s="17">
        <v>0.03</v>
      </c>
      <c r="D31" s="15">
        <v>9075</v>
      </c>
      <c r="E31" s="17">
        <v>0.03</v>
      </c>
      <c r="F31" s="15">
        <v>12210</v>
      </c>
      <c r="G31" s="15">
        <v>6090</v>
      </c>
      <c r="H31" s="15">
        <v>5560</v>
      </c>
      <c r="I31" s="15">
        <v>560</v>
      </c>
      <c r="J31" s="17">
        <v>0.5</v>
      </c>
      <c r="K31" s="17">
        <v>0.46</v>
      </c>
      <c r="L31" s="6">
        <v>0.05</v>
      </c>
    </row>
    <row r="32" spans="1:12" x14ac:dyDescent="0.3">
      <c r="A32" s="11" t="s">
        <v>243</v>
      </c>
      <c r="B32" s="15">
        <v>11475</v>
      </c>
      <c r="C32" s="17">
        <v>0.03</v>
      </c>
      <c r="D32" s="15">
        <v>9130</v>
      </c>
      <c r="E32" s="17">
        <v>0.03</v>
      </c>
      <c r="F32" s="15">
        <v>10060</v>
      </c>
      <c r="G32" s="15">
        <v>4620</v>
      </c>
      <c r="H32" s="15">
        <v>4995</v>
      </c>
      <c r="I32" s="15">
        <v>450</v>
      </c>
      <c r="J32" s="17">
        <v>0.46</v>
      </c>
      <c r="K32" s="17">
        <v>0.5</v>
      </c>
      <c r="L32" s="6">
        <v>0.04</v>
      </c>
    </row>
    <row r="33" spans="1:12" x14ac:dyDescent="0.3">
      <c r="A33" s="11" t="s">
        <v>244</v>
      </c>
      <c r="B33" s="15">
        <v>11850</v>
      </c>
      <c r="C33" s="17">
        <v>0.03</v>
      </c>
      <c r="D33" s="15">
        <v>9840</v>
      </c>
      <c r="E33" s="17">
        <v>0.03</v>
      </c>
      <c r="F33" s="15">
        <v>9735</v>
      </c>
      <c r="G33" s="15">
        <v>4165</v>
      </c>
      <c r="H33" s="15">
        <v>5290</v>
      </c>
      <c r="I33" s="15">
        <v>280</v>
      </c>
      <c r="J33" s="17">
        <v>0.43</v>
      </c>
      <c r="K33" s="17">
        <v>0.54</v>
      </c>
      <c r="L33" s="6">
        <v>0.03</v>
      </c>
    </row>
    <row r="34" spans="1:12" x14ac:dyDescent="0.3">
      <c r="A34" s="11" t="s">
        <v>245</v>
      </c>
      <c r="B34" s="15">
        <v>10715</v>
      </c>
      <c r="C34" s="17">
        <v>0.03</v>
      </c>
      <c r="D34" s="15">
        <v>9085</v>
      </c>
      <c r="E34" s="17">
        <v>0.03</v>
      </c>
      <c r="F34" s="15">
        <v>10460</v>
      </c>
      <c r="G34" s="15">
        <v>4395</v>
      </c>
      <c r="H34" s="15">
        <v>5760</v>
      </c>
      <c r="I34" s="15">
        <v>305</v>
      </c>
      <c r="J34" s="17">
        <v>0.42</v>
      </c>
      <c r="K34" s="17">
        <v>0.55000000000000004</v>
      </c>
      <c r="L34" s="6">
        <v>0.03</v>
      </c>
    </row>
    <row r="35" spans="1:12" x14ac:dyDescent="0.3">
      <c r="A35" s="11" t="s">
        <v>246</v>
      </c>
      <c r="B35" s="15">
        <v>9355</v>
      </c>
      <c r="C35" s="17">
        <v>0.03</v>
      </c>
      <c r="D35" s="15">
        <v>8225</v>
      </c>
      <c r="E35" s="17">
        <v>0.03</v>
      </c>
      <c r="F35" s="15">
        <v>10750</v>
      </c>
      <c r="G35" s="15">
        <v>4380</v>
      </c>
      <c r="H35" s="15">
        <v>6025</v>
      </c>
      <c r="I35" s="15">
        <v>345</v>
      </c>
      <c r="J35" s="17">
        <v>0.41</v>
      </c>
      <c r="K35" s="17">
        <v>0.56000000000000005</v>
      </c>
      <c r="L35" s="6">
        <v>0.03</v>
      </c>
    </row>
    <row r="36" spans="1:12" x14ac:dyDescent="0.3">
      <c r="A36" s="11" t="s">
        <v>247</v>
      </c>
      <c r="B36" s="15">
        <v>10225</v>
      </c>
      <c r="C36" s="17">
        <v>0.03</v>
      </c>
      <c r="D36" s="15">
        <v>8500</v>
      </c>
      <c r="E36" s="17">
        <v>0.03</v>
      </c>
      <c r="F36" s="15">
        <v>11215</v>
      </c>
      <c r="G36" s="15">
        <v>4560</v>
      </c>
      <c r="H36" s="15">
        <v>6290</v>
      </c>
      <c r="I36" s="15">
        <v>365</v>
      </c>
      <c r="J36" s="17">
        <v>0.41</v>
      </c>
      <c r="K36" s="17">
        <v>0.56000000000000005</v>
      </c>
      <c r="L36" s="6">
        <v>0.03</v>
      </c>
    </row>
    <row r="37" spans="1:12" x14ac:dyDescent="0.3">
      <c r="A37" s="11" t="s">
        <v>248</v>
      </c>
      <c r="B37" s="15">
        <v>11035</v>
      </c>
      <c r="C37" s="17">
        <v>0.03</v>
      </c>
      <c r="D37" s="15">
        <v>8555</v>
      </c>
      <c r="E37" s="17">
        <v>0.03</v>
      </c>
      <c r="F37" s="15">
        <v>10770</v>
      </c>
      <c r="G37" s="15">
        <v>4625</v>
      </c>
      <c r="H37" s="15">
        <v>5825</v>
      </c>
      <c r="I37" s="15">
        <v>320</v>
      </c>
      <c r="J37" s="17">
        <v>0.43</v>
      </c>
      <c r="K37" s="17">
        <v>0.54</v>
      </c>
      <c r="L37" s="6">
        <v>0.03</v>
      </c>
    </row>
    <row r="38" spans="1:12" x14ac:dyDescent="0.3">
      <c r="A38" s="11" t="s">
        <v>249</v>
      </c>
      <c r="B38" s="15">
        <v>10085</v>
      </c>
      <c r="C38" s="17">
        <v>0.03</v>
      </c>
      <c r="D38" s="15">
        <v>8300</v>
      </c>
      <c r="E38" s="17">
        <v>0.03</v>
      </c>
      <c r="F38" s="15">
        <v>10560</v>
      </c>
      <c r="G38" s="15">
        <v>4435</v>
      </c>
      <c r="H38" s="15">
        <v>5850</v>
      </c>
      <c r="I38" s="15">
        <v>275</v>
      </c>
      <c r="J38" s="17">
        <v>0.42</v>
      </c>
      <c r="K38" s="17">
        <v>0.55000000000000004</v>
      </c>
      <c r="L38" s="6">
        <v>0.03</v>
      </c>
    </row>
    <row r="39" spans="1:12" x14ac:dyDescent="0.3">
      <c r="A39" s="11" t="s">
        <v>250</v>
      </c>
      <c r="B39" s="15">
        <v>10005</v>
      </c>
      <c r="C39" s="17">
        <v>0.03</v>
      </c>
      <c r="D39" s="15">
        <v>8390</v>
      </c>
      <c r="E39" s="17">
        <v>0.03</v>
      </c>
      <c r="F39" s="15">
        <v>11935</v>
      </c>
      <c r="G39" s="15">
        <v>5095</v>
      </c>
      <c r="H39" s="15">
        <v>6545</v>
      </c>
      <c r="I39" s="15">
        <v>295</v>
      </c>
      <c r="J39" s="17">
        <v>0.43</v>
      </c>
      <c r="K39" s="17">
        <v>0.55000000000000004</v>
      </c>
      <c r="L39" s="6">
        <v>0.02</v>
      </c>
    </row>
    <row r="40" spans="1:12" x14ac:dyDescent="0.3">
      <c r="A40" s="11" t="s">
        <v>251</v>
      </c>
      <c r="B40" s="15">
        <v>9585</v>
      </c>
      <c r="C40" s="17">
        <v>0.03</v>
      </c>
      <c r="D40" s="15">
        <v>7705</v>
      </c>
      <c r="E40" s="17">
        <v>0.03</v>
      </c>
      <c r="F40" s="15">
        <v>12110</v>
      </c>
      <c r="G40" s="15">
        <v>5055</v>
      </c>
      <c r="H40" s="15">
        <v>6770</v>
      </c>
      <c r="I40" s="15">
        <v>285</v>
      </c>
      <c r="J40" s="17">
        <v>0.42</v>
      </c>
      <c r="K40" s="17">
        <v>0.56000000000000005</v>
      </c>
      <c r="L40" s="6">
        <v>0.02</v>
      </c>
    </row>
    <row r="41" spans="1:12" x14ac:dyDescent="0.3">
      <c r="A41" s="11" t="s">
        <v>252</v>
      </c>
      <c r="B41" s="15">
        <v>7030</v>
      </c>
      <c r="C41" s="17">
        <v>0.02</v>
      </c>
      <c r="D41" s="15">
        <v>6210</v>
      </c>
      <c r="E41" s="17">
        <v>0.02</v>
      </c>
      <c r="F41" s="15">
        <v>10105</v>
      </c>
      <c r="G41" s="15">
        <v>4380</v>
      </c>
      <c r="H41" s="15">
        <v>5555</v>
      </c>
      <c r="I41" s="15">
        <v>170</v>
      </c>
      <c r="J41" s="17">
        <v>0.43</v>
      </c>
      <c r="K41" s="17">
        <v>0.55000000000000004</v>
      </c>
      <c r="L41" s="6">
        <v>0.02</v>
      </c>
    </row>
    <row r="42" spans="1:12" x14ac:dyDescent="0.3">
      <c r="A42" s="11" t="s">
        <v>253</v>
      </c>
      <c r="B42" s="15">
        <v>10915</v>
      </c>
      <c r="C42" s="17">
        <v>0.03</v>
      </c>
      <c r="D42" s="15">
        <v>8160</v>
      </c>
      <c r="E42" s="17">
        <v>0.03</v>
      </c>
      <c r="F42" s="15">
        <v>10640</v>
      </c>
      <c r="G42" s="15">
        <v>4115</v>
      </c>
      <c r="H42" s="15">
        <v>6285</v>
      </c>
      <c r="I42" s="15">
        <v>240</v>
      </c>
      <c r="J42" s="17">
        <v>0.39</v>
      </c>
      <c r="K42" s="17">
        <v>0.59</v>
      </c>
      <c r="L42" s="6">
        <v>0.02</v>
      </c>
    </row>
    <row r="43" spans="1:12" x14ac:dyDescent="0.3">
      <c r="A43" s="11" t="s">
        <v>254</v>
      </c>
      <c r="B43" s="15">
        <v>10560</v>
      </c>
      <c r="C43" s="17">
        <v>0.03</v>
      </c>
      <c r="D43" s="15">
        <v>8130</v>
      </c>
      <c r="E43" s="17">
        <v>0.03</v>
      </c>
      <c r="F43" s="15">
        <v>10285</v>
      </c>
      <c r="G43" s="15">
        <v>4185</v>
      </c>
      <c r="H43" s="15">
        <v>5900</v>
      </c>
      <c r="I43" s="15">
        <v>200</v>
      </c>
      <c r="J43" s="17">
        <v>0.41</v>
      </c>
      <c r="K43" s="17">
        <v>0.56999999999999995</v>
      </c>
      <c r="L43" s="6">
        <v>0.02</v>
      </c>
    </row>
    <row r="44" spans="1:12" x14ac:dyDescent="0.3">
      <c r="A44" s="11" t="s">
        <v>255</v>
      </c>
      <c r="B44" s="15">
        <v>11280</v>
      </c>
      <c r="C44" s="17">
        <v>0.03</v>
      </c>
      <c r="D44" s="15">
        <v>9415</v>
      </c>
      <c r="E44" s="17">
        <v>0.03</v>
      </c>
      <c r="F44" s="15">
        <v>10210</v>
      </c>
      <c r="G44" s="15">
        <v>4200</v>
      </c>
      <c r="H44" s="15">
        <v>5825</v>
      </c>
      <c r="I44" s="15">
        <v>185</v>
      </c>
      <c r="J44" s="17">
        <v>0.41</v>
      </c>
      <c r="K44" s="17">
        <v>0.56999999999999995</v>
      </c>
      <c r="L44" s="6">
        <v>0.02</v>
      </c>
    </row>
    <row r="45" spans="1:12" x14ac:dyDescent="0.3">
      <c r="A45" s="11" t="s">
        <v>256</v>
      </c>
      <c r="B45" s="15">
        <v>8775</v>
      </c>
      <c r="C45" s="17">
        <v>0.02</v>
      </c>
      <c r="D45" s="15">
        <v>7770</v>
      </c>
      <c r="E45" s="17">
        <v>0.03</v>
      </c>
      <c r="F45" s="15">
        <v>9810</v>
      </c>
      <c r="G45" s="15">
        <v>3570</v>
      </c>
      <c r="H45" s="15">
        <v>6115</v>
      </c>
      <c r="I45" s="15">
        <v>125</v>
      </c>
      <c r="J45" s="17">
        <v>0.36</v>
      </c>
      <c r="K45" s="17">
        <v>0.62</v>
      </c>
      <c r="L45" s="6">
        <v>0.01</v>
      </c>
    </row>
    <row r="46" spans="1:12" x14ac:dyDescent="0.3">
      <c r="A46" s="11" t="s">
        <v>257</v>
      </c>
      <c r="B46" s="15">
        <v>9105</v>
      </c>
      <c r="C46" s="17">
        <v>0.02</v>
      </c>
      <c r="D46" s="15">
        <v>7550</v>
      </c>
      <c r="E46" s="17">
        <v>0.03</v>
      </c>
      <c r="F46" s="15">
        <v>9190</v>
      </c>
      <c r="G46" s="15">
        <v>3355</v>
      </c>
      <c r="H46" s="15">
        <v>5700</v>
      </c>
      <c r="I46" s="15">
        <v>135</v>
      </c>
      <c r="J46" s="17">
        <v>0.37</v>
      </c>
      <c r="K46" s="17">
        <v>0.62</v>
      </c>
      <c r="L46" s="6">
        <v>0.01</v>
      </c>
    </row>
    <row r="47" spans="1:12" x14ac:dyDescent="0.3">
      <c r="A47" s="11" t="s">
        <v>258</v>
      </c>
      <c r="B47" s="15">
        <v>9040</v>
      </c>
      <c r="C47" s="17">
        <v>0.02</v>
      </c>
      <c r="D47" s="15">
        <v>6860</v>
      </c>
      <c r="E47" s="17">
        <v>0.02</v>
      </c>
      <c r="F47" s="15">
        <v>8830</v>
      </c>
      <c r="G47" s="15">
        <v>2920</v>
      </c>
      <c r="H47" s="15">
        <v>5780</v>
      </c>
      <c r="I47" s="15">
        <v>130</v>
      </c>
      <c r="J47" s="17">
        <v>0.33</v>
      </c>
      <c r="K47" s="17">
        <v>0.65</v>
      </c>
      <c r="L47" s="6">
        <v>0.01</v>
      </c>
    </row>
    <row r="48" spans="1:12" x14ac:dyDescent="0.3">
      <c r="A48" s="11" t="s">
        <v>259</v>
      </c>
      <c r="B48" s="15">
        <v>9015</v>
      </c>
      <c r="C48" s="17">
        <v>0.02</v>
      </c>
      <c r="D48" s="15">
        <v>7150</v>
      </c>
      <c r="E48" s="17">
        <v>0.02</v>
      </c>
      <c r="F48" s="15">
        <v>8625</v>
      </c>
      <c r="G48" s="15">
        <v>2925</v>
      </c>
      <c r="H48" s="15">
        <v>5555</v>
      </c>
      <c r="I48" s="15">
        <v>150</v>
      </c>
      <c r="J48" s="17">
        <v>0.34</v>
      </c>
      <c r="K48" s="17">
        <v>0.64</v>
      </c>
      <c r="L48" s="6">
        <v>0.02</v>
      </c>
    </row>
    <row r="49" spans="1:12" x14ac:dyDescent="0.3">
      <c r="A49" s="22" t="s">
        <v>260</v>
      </c>
      <c r="B49" s="23">
        <v>520</v>
      </c>
      <c r="C49" s="24">
        <v>0</v>
      </c>
      <c r="D49" s="23">
        <v>195</v>
      </c>
      <c r="E49" s="24">
        <v>0</v>
      </c>
      <c r="F49" s="23">
        <v>20</v>
      </c>
      <c r="G49" s="23">
        <v>5</v>
      </c>
      <c r="H49" s="23" t="s">
        <v>265</v>
      </c>
      <c r="I49" s="23">
        <v>10</v>
      </c>
      <c r="J49" s="24" t="s">
        <v>265</v>
      </c>
      <c r="K49" s="24" t="s">
        <v>265</v>
      </c>
      <c r="L49" s="25">
        <v>0.61</v>
      </c>
    </row>
    <row r="50" spans="1:12" x14ac:dyDescent="0.3">
      <c r="A50" s="12" t="s">
        <v>261</v>
      </c>
      <c r="B50" s="14">
        <v>87065</v>
      </c>
      <c r="C50" s="16">
        <v>0.24</v>
      </c>
      <c r="D50" s="14">
        <v>68580</v>
      </c>
      <c r="E50" s="16">
        <v>0.23</v>
      </c>
      <c r="F50" s="14">
        <v>35955</v>
      </c>
      <c r="G50" s="14">
        <v>20455</v>
      </c>
      <c r="H50" s="14">
        <v>12305</v>
      </c>
      <c r="I50" s="14">
        <v>3195</v>
      </c>
      <c r="J50" s="16">
        <v>0.56999999999999995</v>
      </c>
      <c r="K50" s="16">
        <v>0.34</v>
      </c>
      <c r="L50" s="8">
        <v>0.09</v>
      </c>
    </row>
    <row r="51" spans="1:12" x14ac:dyDescent="0.3">
      <c r="A51" s="12" t="s">
        <v>262</v>
      </c>
      <c r="B51" s="14">
        <v>122400</v>
      </c>
      <c r="C51" s="16">
        <v>0.33</v>
      </c>
      <c r="D51" s="14">
        <v>102980</v>
      </c>
      <c r="E51" s="16">
        <v>0.34</v>
      </c>
      <c r="F51" s="14">
        <v>138880</v>
      </c>
      <c r="G51" s="14">
        <v>70490</v>
      </c>
      <c r="H51" s="14">
        <v>62725</v>
      </c>
      <c r="I51" s="14">
        <v>5670</v>
      </c>
      <c r="J51" s="16">
        <v>0.51</v>
      </c>
      <c r="K51" s="16">
        <v>0.45</v>
      </c>
      <c r="L51" s="8">
        <v>0.04</v>
      </c>
    </row>
    <row r="52" spans="1:12" x14ac:dyDescent="0.3">
      <c r="A52" s="12" t="s">
        <v>263</v>
      </c>
      <c r="B52" s="14">
        <v>122640</v>
      </c>
      <c r="C52" s="16">
        <v>0.33</v>
      </c>
      <c r="D52" s="14">
        <v>100520</v>
      </c>
      <c r="E52" s="16">
        <v>0.33</v>
      </c>
      <c r="F52" s="14">
        <v>128765</v>
      </c>
      <c r="G52" s="14">
        <v>53590</v>
      </c>
      <c r="H52" s="14">
        <v>71905</v>
      </c>
      <c r="I52" s="14">
        <v>3275</v>
      </c>
      <c r="J52" s="16">
        <v>0.42</v>
      </c>
      <c r="K52" s="16">
        <v>0.56000000000000005</v>
      </c>
      <c r="L52" s="8">
        <v>0.03</v>
      </c>
    </row>
    <row r="53" spans="1:12" x14ac:dyDescent="0.3">
      <c r="A53" s="12" t="s">
        <v>264</v>
      </c>
      <c r="B53" s="14">
        <v>35935</v>
      </c>
      <c r="C53" s="16">
        <v>0.1</v>
      </c>
      <c r="D53" s="14">
        <v>29330</v>
      </c>
      <c r="E53" s="16">
        <v>0.1</v>
      </c>
      <c r="F53" s="14">
        <v>36450</v>
      </c>
      <c r="G53" s="14">
        <v>12765</v>
      </c>
      <c r="H53" s="14">
        <v>23145</v>
      </c>
      <c r="I53" s="14">
        <v>540</v>
      </c>
      <c r="J53" s="16">
        <v>0.35</v>
      </c>
      <c r="K53" s="16">
        <v>0.63</v>
      </c>
      <c r="L53" s="8">
        <v>0.01</v>
      </c>
    </row>
    <row r="54" spans="1:12" x14ac:dyDescent="0.3">
      <c r="A54" t="s">
        <v>38</v>
      </c>
      <c r="B54" t="s">
        <v>39</v>
      </c>
    </row>
    <row r="55" spans="1:12" x14ac:dyDescent="0.3">
      <c r="A55" t="s">
        <v>40</v>
      </c>
      <c r="B55" t="s">
        <v>41</v>
      </c>
    </row>
    <row r="56" spans="1:12" x14ac:dyDescent="0.3">
      <c r="A56" t="s">
        <v>42</v>
      </c>
      <c r="B56" t="s">
        <v>43</v>
      </c>
    </row>
    <row r="57" spans="1:12" x14ac:dyDescent="0.3">
      <c r="A57" t="s">
        <v>44</v>
      </c>
      <c r="B57" t="s">
        <v>45</v>
      </c>
    </row>
    <row r="58" spans="1:12" x14ac:dyDescent="0.3">
      <c r="A58" t="s">
        <v>46</v>
      </c>
      <c r="B58" t="s">
        <v>47</v>
      </c>
    </row>
    <row r="59" spans="1:12" x14ac:dyDescent="0.3">
      <c r="A59" t="s">
        <v>48</v>
      </c>
      <c r="B59" t="s">
        <v>49</v>
      </c>
    </row>
    <row r="60" spans="1:12" x14ac:dyDescent="0.3">
      <c r="A60" t="s">
        <v>50</v>
      </c>
      <c r="B60" t="s">
        <v>51</v>
      </c>
    </row>
    <row r="61" spans="1:12" x14ac:dyDescent="0.3">
      <c r="A61" t="s">
        <v>52</v>
      </c>
      <c r="B61" t="s">
        <v>53</v>
      </c>
    </row>
    <row r="62" spans="1:12" x14ac:dyDescent="0.3">
      <c r="A62" t="s">
        <v>54</v>
      </c>
      <c r="B62" t="s">
        <v>55</v>
      </c>
    </row>
    <row r="63" spans="1:12" x14ac:dyDescent="0.3">
      <c r="A63" t="s">
        <v>56</v>
      </c>
      <c r="B63" t="s">
        <v>57</v>
      </c>
    </row>
    <row r="64" spans="1:12" x14ac:dyDescent="0.3">
      <c r="A64" t="s">
        <v>58</v>
      </c>
      <c r="B64" t="s">
        <v>59</v>
      </c>
    </row>
    <row r="65" spans="1:2" x14ac:dyDescent="0.3">
      <c r="A65" t="s">
        <v>179</v>
      </c>
      <c r="B65" t="s">
        <v>180</v>
      </c>
    </row>
  </sheetData>
  <conditionalFormatting sqref="C7:C53">
    <cfRule type="dataBar" priority="3">
      <dataBar>
        <cfvo type="num" val="0"/>
        <cfvo type="num" val="1"/>
        <color theme="7" tint="0.39997558519241921"/>
      </dataBar>
      <extLst>
        <ext xmlns:x14="http://schemas.microsoft.com/office/spreadsheetml/2009/9/main" uri="{B025F937-C7B1-47D3-B67F-A62EFF666E3E}">
          <x14:id>{FDA1880A-BD39-4FFE-8527-3961539B10B4}</x14:id>
        </ext>
      </extLst>
    </cfRule>
  </conditionalFormatting>
  <conditionalFormatting sqref="J7:L53">
    <cfRule type="dataBar" priority="2">
      <dataBar>
        <cfvo type="num" val="0"/>
        <cfvo type="num" val="1"/>
        <color theme="7" tint="0.39997558519241921"/>
      </dataBar>
      <extLst>
        <ext xmlns:x14="http://schemas.microsoft.com/office/spreadsheetml/2009/9/main" uri="{B025F937-C7B1-47D3-B67F-A62EFF666E3E}">
          <x14:id>{7C67DA58-2750-40DA-A47F-338086DF95D3}</x14:id>
        </ext>
      </extLst>
    </cfRule>
  </conditionalFormatting>
  <conditionalFormatting sqref="E7:E53">
    <cfRule type="dataBar" priority="1">
      <dataBar>
        <cfvo type="num" val="0"/>
        <cfvo type="num" val="1"/>
        <color theme="7" tint="0.39997558519241921"/>
      </dataBar>
      <extLst>
        <ext xmlns:x14="http://schemas.microsoft.com/office/spreadsheetml/2009/9/main" uri="{B025F937-C7B1-47D3-B67F-A62EFF666E3E}">
          <x14:id>{1809305C-9ECD-4BC3-9CEF-88851FA2278B}</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FDA1880A-BD39-4FFE-8527-3961539B10B4}">
            <x14:dataBar minLength="0" maxLength="100" gradient="0">
              <x14:cfvo type="num">
                <xm:f>0</xm:f>
              </x14:cfvo>
              <x14:cfvo type="num">
                <xm:f>1</xm:f>
              </x14:cfvo>
              <x14:negativeFillColor rgb="FFFF0000"/>
              <x14:axisColor rgb="FF000000"/>
            </x14:dataBar>
          </x14:cfRule>
          <xm:sqref>C7:C53</xm:sqref>
        </x14:conditionalFormatting>
        <x14:conditionalFormatting xmlns:xm="http://schemas.microsoft.com/office/excel/2006/main">
          <x14:cfRule type="dataBar" id="{7C67DA58-2750-40DA-A47F-338086DF95D3}">
            <x14:dataBar minLength="0" maxLength="100" gradient="0">
              <x14:cfvo type="num">
                <xm:f>0</xm:f>
              </x14:cfvo>
              <x14:cfvo type="num">
                <xm:f>1</xm:f>
              </x14:cfvo>
              <x14:negativeFillColor rgb="FFFF0000"/>
              <x14:axisColor rgb="FF000000"/>
            </x14:dataBar>
          </x14:cfRule>
          <xm:sqref>J7:L53</xm:sqref>
        </x14:conditionalFormatting>
        <x14:conditionalFormatting xmlns:xm="http://schemas.microsoft.com/office/excel/2006/main">
          <x14:cfRule type="dataBar" id="{1809305C-9ECD-4BC3-9CEF-88851FA2278B}">
            <x14:dataBar minLength="0" maxLength="100" gradient="0">
              <x14:cfvo type="num">
                <xm:f>0</xm:f>
              </x14:cfvo>
              <x14:cfvo type="num">
                <xm:f>1</xm:f>
              </x14:cfvo>
              <x14:negativeFillColor rgb="FFFF0000"/>
              <x14:axisColor rgb="FF000000"/>
            </x14:dataBar>
          </x14:cfRule>
          <xm:sqref>E7:E53</xm:sqref>
        </x14:conditionalFormatting>
      </x14:conditionalFormatting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139"/>
  <sheetViews>
    <sheetView showGridLines="0" workbookViewId="0"/>
  </sheetViews>
  <sheetFormatPr defaultColWidth="10.69921875" defaultRowHeight="15.6" x14ac:dyDescent="0.3"/>
  <cols>
    <col min="1" max="1" width="21.59765625" customWidth="1"/>
    <col min="2" max="9" width="20.69921875" customWidth="1"/>
  </cols>
  <sheetData>
    <row r="1" spans="1:9" ht="19.8" x14ac:dyDescent="0.4">
      <c r="A1" s="2" t="s">
        <v>554</v>
      </c>
    </row>
    <row r="2" spans="1:9" x14ac:dyDescent="0.3">
      <c r="A2" t="s">
        <v>202</v>
      </c>
    </row>
    <row r="3" spans="1:9" x14ac:dyDescent="0.3">
      <c r="A3" t="s">
        <v>203</v>
      </c>
    </row>
    <row r="4" spans="1:9" x14ac:dyDescent="0.3">
      <c r="A4" t="s">
        <v>433</v>
      </c>
    </row>
    <row r="5" spans="1:9" x14ac:dyDescent="0.3">
      <c r="A5" t="s">
        <v>205</v>
      </c>
    </row>
    <row r="6" spans="1:9" s="91" customFormat="1" ht="31.2" x14ac:dyDescent="0.3">
      <c r="A6" s="90" t="s">
        <v>544</v>
      </c>
      <c r="B6" s="89" t="s">
        <v>206</v>
      </c>
      <c r="C6" s="89" t="s">
        <v>545</v>
      </c>
      <c r="D6" s="89" t="s">
        <v>546</v>
      </c>
      <c r="E6" s="89" t="s">
        <v>547</v>
      </c>
      <c r="F6" s="96" t="s">
        <v>548</v>
      </c>
      <c r="G6" s="90" t="s">
        <v>549</v>
      </c>
      <c r="H6" s="89" t="s">
        <v>550</v>
      </c>
      <c r="I6" s="89" t="s">
        <v>551</v>
      </c>
    </row>
    <row r="7" spans="1:9" x14ac:dyDescent="0.3">
      <c r="A7" s="34" t="s">
        <v>218</v>
      </c>
      <c r="B7" s="47" t="s">
        <v>218</v>
      </c>
      <c r="C7" s="35">
        <v>38670</v>
      </c>
      <c r="D7" s="35">
        <v>3660</v>
      </c>
      <c r="E7" s="35">
        <v>5430</v>
      </c>
      <c r="F7" s="35">
        <v>29575</v>
      </c>
      <c r="G7" s="75">
        <v>0.09</v>
      </c>
      <c r="H7" s="36">
        <v>0.14000000000000001</v>
      </c>
      <c r="I7" s="36">
        <v>0.76</v>
      </c>
    </row>
    <row r="8" spans="1:9" x14ac:dyDescent="0.3">
      <c r="A8" s="81" t="s">
        <v>218</v>
      </c>
      <c r="B8" s="82" t="s">
        <v>224</v>
      </c>
      <c r="C8" s="83" t="s">
        <v>265</v>
      </c>
      <c r="D8" s="83">
        <v>0</v>
      </c>
      <c r="E8" s="83" t="s">
        <v>265</v>
      </c>
      <c r="F8" s="83">
        <v>0</v>
      </c>
      <c r="G8" s="85">
        <v>0</v>
      </c>
      <c r="H8" s="84" t="s">
        <v>265</v>
      </c>
      <c r="I8" s="84">
        <v>0</v>
      </c>
    </row>
    <row r="9" spans="1:9" x14ac:dyDescent="0.3">
      <c r="A9" s="81" t="s">
        <v>218</v>
      </c>
      <c r="B9" s="82" t="s">
        <v>225</v>
      </c>
      <c r="C9" s="83" t="s">
        <v>265</v>
      </c>
      <c r="D9" s="83">
        <v>0</v>
      </c>
      <c r="E9" s="83" t="s">
        <v>265</v>
      </c>
      <c r="F9" s="83" t="s">
        <v>265</v>
      </c>
      <c r="G9" s="85">
        <v>0</v>
      </c>
      <c r="H9" s="84" t="s">
        <v>265</v>
      </c>
      <c r="I9" s="84" t="s">
        <v>265</v>
      </c>
    </row>
    <row r="10" spans="1:9" x14ac:dyDescent="0.3">
      <c r="A10" s="81" t="s">
        <v>218</v>
      </c>
      <c r="B10" s="82" t="s">
        <v>226</v>
      </c>
      <c r="C10" s="83" t="s">
        <v>265</v>
      </c>
      <c r="D10" s="83">
        <v>0</v>
      </c>
      <c r="E10" s="83">
        <v>0</v>
      </c>
      <c r="F10" s="83" t="s">
        <v>265</v>
      </c>
      <c r="G10" s="85">
        <v>0</v>
      </c>
      <c r="H10" s="84">
        <v>0</v>
      </c>
      <c r="I10" s="84" t="s">
        <v>265</v>
      </c>
    </row>
    <row r="11" spans="1:9" x14ac:dyDescent="0.3">
      <c r="A11" s="81" t="s">
        <v>218</v>
      </c>
      <c r="B11" s="82" t="s">
        <v>227</v>
      </c>
      <c r="C11" s="83" t="s">
        <v>265</v>
      </c>
      <c r="D11" s="83">
        <v>0</v>
      </c>
      <c r="E11" s="83" t="s">
        <v>265</v>
      </c>
      <c r="F11" s="83">
        <v>0</v>
      </c>
      <c r="G11" s="85">
        <v>0</v>
      </c>
      <c r="H11" s="84" t="s">
        <v>265</v>
      </c>
      <c r="I11" s="84">
        <v>0</v>
      </c>
    </row>
    <row r="12" spans="1:9" x14ac:dyDescent="0.3">
      <c r="A12" s="81" t="s">
        <v>218</v>
      </c>
      <c r="B12" s="82" t="s">
        <v>228</v>
      </c>
      <c r="C12" s="83">
        <v>5</v>
      </c>
      <c r="D12" s="83">
        <v>0</v>
      </c>
      <c r="E12" s="83" t="s">
        <v>265</v>
      </c>
      <c r="F12" s="83">
        <v>5</v>
      </c>
      <c r="G12" s="85">
        <v>0</v>
      </c>
      <c r="H12" s="84" t="s">
        <v>265</v>
      </c>
      <c r="I12" s="84" t="s">
        <v>265</v>
      </c>
    </row>
    <row r="13" spans="1:9" x14ac:dyDescent="0.3">
      <c r="A13" s="81" t="s">
        <v>218</v>
      </c>
      <c r="B13" s="82" t="s">
        <v>229</v>
      </c>
      <c r="C13" s="83">
        <v>40</v>
      </c>
      <c r="D13" s="83" t="s">
        <v>265</v>
      </c>
      <c r="E13" s="83">
        <v>15</v>
      </c>
      <c r="F13" s="83">
        <v>20</v>
      </c>
      <c r="G13" s="85" t="s">
        <v>265</v>
      </c>
      <c r="H13" s="84" t="s">
        <v>265</v>
      </c>
      <c r="I13" s="84">
        <v>0.56000000000000005</v>
      </c>
    </row>
    <row r="14" spans="1:9" x14ac:dyDescent="0.3">
      <c r="A14" s="81" t="s">
        <v>218</v>
      </c>
      <c r="B14" s="82" t="s">
        <v>230</v>
      </c>
      <c r="C14" s="83">
        <v>30</v>
      </c>
      <c r="D14" s="83" t="s">
        <v>265</v>
      </c>
      <c r="E14" s="83">
        <v>15</v>
      </c>
      <c r="F14" s="83">
        <v>15</v>
      </c>
      <c r="G14" s="85" t="s">
        <v>265</v>
      </c>
      <c r="H14" s="84" t="s">
        <v>265</v>
      </c>
      <c r="I14" s="84">
        <v>0.48</v>
      </c>
    </row>
    <row r="15" spans="1:9" x14ac:dyDescent="0.3">
      <c r="A15" s="81" t="s">
        <v>218</v>
      </c>
      <c r="B15" s="82" t="s">
        <v>231</v>
      </c>
      <c r="C15" s="83">
        <v>25</v>
      </c>
      <c r="D15" s="83" t="s">
        <v>265</v>
      </c>
      <c r="E15" s="83">
        <v>10</v>
      </c>
      <c r="F15" s="83">
        <v>15</v>
      </c>
      <c r="G15" s="85" t="s">
        <v>265</v>
      </c>
      <c r="H15" s="84" t="s">
        <v>265</v>
      </c>
      <c r="I15" s="84">
        <v>0.52</v>
      </c>
    </row>
    <row r="16" spans="1:9" x14ac:dyDescent="0.3">
      <c r="A16" s="81" t="s">
        <v>218</v>
      </c>
      <c r="B16" s="82" t="s">
        <v>232</v>
      </c>
      <c r="C16" s="83">
        <v>10</v>
      </c>
      <c r="D16" s="83">
        <v>0</v>
      </c>
      <c r="E16" s="83">
        <v>5</v>
      </c>
      <c r="F16" s="83">
        <v>5</v>
      </c>
      <c r="G16" s="85">
        <v>0</v>
      </c>
      <c r="H16" s="84">
        <v>0.55000000000000004</v>
      </c>
      <c r="I16" s="84">
        <v>0.45</v>
      </c>
    </row>
    <row r="17" spans="1:9" x14ac:dyDescent="0.3">
      <c r="A17" s="81" t="s">
        <v>218</v>
      </c>
      <c r="B17" s="82" t="s">
        <v>233</v>
      </c>
      <c r="C17" s="83">
        <v>20</v>
      </c>
      <c r="D17" s="83">
        <v>0</v>
      </c>
      <c r="E17" s="83">
        <v>10</v>
      </c>
      <c r="F17" s="83">
        <v>15</v>
      </c>
      <c r="G17" s="85">
        <v>0</v>
      </c>
      <c r="H17" s="84">
        <v>0.38</v>
      </c>
      <c r="I17" s="84">
        <v>0.62</v>
      </c>
    </row>
    <row r="18" spans="1:9" x14ac:dyDescent="0.3">
      <c r="A18" s="81" t="s">
        <v>218</v>
      </c>
      <c r="B18" s="82" t="s">
        <v>234</v>
      </c>
      <c r="C18" s="83">
        <v>40</v>
      </c>
      <c r="D18" s="83" t="s">
        <v>265</v>
      </c>
      <c r="E18" s="83">
        <v>20</v>
      </c>
      <c r="F18" s="83">
        <v>15</v>
      </c>
      <c r="G18" s="85" t="s">
        <v>265</v>
      </c>
      <c r="H18" s="84">
        <v>0.51</v>
      </c>
      <c r="I18" s="84" t="s">
        <v>265</v>
      </c>
    </row>
    <row r="19" spans="1:9" x14ac:dyDescent="0.3">
      <c r="A19" s="81" t="s">
        <v>218</v>
      </c>
      <c r="B19" s="82" t="s">
        <v>235</v>
      </c>
      <c r="C19" s="83">
        <v>40</v>
      </c>
      <c r="D19" s="83">
        <v>5</v>
      </c>
      <c r="E19" s="83">
        <v>15</v>
      </c>
      <c r="F19" s="83">
        <v>20</v>
      </c>
      <c r="G19" s="85">
        <v>0.13</v>
      </c>
      <c r="H19" s="84">
        <v>0.37</v>
      </c>
      <c r="I19" s="84">
        <v>0.5</v>
      </c>
    </row>
    <row r="20" spans="1:9" x14ac:dyDescent="0.3">
      <c r="A20" s="81" t="s">
        <v>218</v>
      </c>
      <c r="B20" s="82" t="s">
        <v>236</v>
      </c>
      <c r="C20" s="83">
        <v>40</v>
      </c>
      <c r="D20" s="83">
        <v>5</v>
      </c>
      <c r="E20" s="83">
        <v>10</v>
      </c>
      <c r="F20" s="83">
        <v>25</v>
      </c>
      <c r="G20" s="85">
        <v>0.08</v>
      </c>
      <c r="H20" s="84">
        <v>0.25</v>
      </c>
      <c r="I20" s="84">
        <v>0.68</v>
      </c>
    </row>
    <row r="21" spans="1:9" x14ac:dyDescent="0.3">
      <c r="A21" s="81" t="s">
        <v>218</v>
      </c>
      <c r="B21" s="82" t="s">
        <v>237</v>
      </c>
      <c r="C21" s="83">
        <v>40</v>
      </c>
      <c r="D21" s="83" t="s">
        <v>265</v>
      </c>
      <c r="E21" s="83">
        <v>10</v>
      </c>
      <c r="F21" s="83">
        <v>30</v>
      </c>
      <c r="G21" s="85" t="s">
        <v>265</v>
      </c>
      <c r="H21" s="84" t="s">
        <v>265</v>
      </c>
      <c r="I21" s="84">
        <v>0.69</v>
      </c>
    </row>
    <row r="22" spans="1:9" x14ac:dyDescent="0.3">
      <c r="A22" s="81" t="s">
        <v>218</v>
      </c>
      <c r="B22" s="82" t="s">
        <v>238</v>
      </c>
      <c r="C22" s="83">
        <v>65</v>
      </c>
      <c r="D22" s="83" t="s">
        <v>265</v>
      </c>
      <c r="E22" s="83">
        <v>15</v>
      </c>
      <c r="F22" s="83">
        <v>50</v>
      </c>
      <c r="G22" s="85" t="s">
        <v>265</v>
      </c>
      <c r="H22" s="84" t="s">
        <v>265</v>
      </c>
      <c r="I22" s="84">
        <v>0.73</v>
      </c>
    </row>
    <row r="23" spans="1:9" x14ac:dyDescent="0.3">
      <c r="A23" s="81" t="s">
        <v>218</v>
      </c>
      <c r="B23" s="82" t="s">
        <v>239</v>
      </c>
      <c r="C23" s="83">
        <v>165</v>
      </c>
      <c r="D23" s="83">
        <v>10</v>
      </c>
      <c r="E23" s="83">
        <v>35</v>
      </c>
      <c r="F23" s="83">
        <v>120</v>
      </c>
      <c r="G23" s="85">
        <v>0.06</v>
      </c>
      <c r="H23" s="84">
        <v>0.2</v>
      </c>
      <c r="I23" s="84">
        <v>0.74</v>
      </c>
    </row>
    <row r="24" spans="1:9" x14ac:dyDescent="0.3">
      <c r="A24" s="81" t="s">
        <v>218</v>
      </c>
      <c r="B24" s="82" t="s">
        <v>240</v>
      </c>
      <c r="C24" s="83">
        <v>90</v>
      </c>
      <c r="D24" s="83">
        <v>5</v>
      </c>
      <c r="E24" s="83">
        <v>25</v>
      </c>
      <c r="F24" s="83">
        <v>65</v>
      </c>
      <c r="G24" s="85">
        <v>0.04</v>
      </c>
      <c r="H24" s="84">
        <v>0.26</v>
      </c>
      <c r="I24" s="84">
        <v>0.69</v>
      </c>
    </row>
    <row r="25" spans="1:9" x14ac:dyDescent="0.3">
      <c r="A25" s="81" t="s">
        <v>218</v>
      </c>
      <c r="B25" s="82" t="s">
        <v>241</v>
      </c>
      <c r="C25" s="83">
        <v>215</v>
      </c>
      <c r="D25" s="83">
        <v>5</v>
      </c>
      <c r="E25" s="83">
        <v>50</v>
      </c>
      <c r="F25" s="83">
        <v>155</v>
      </c>
      <c r="G25" s="85">
        <v>0.03</v>
      </c>
      <c r="H25" s="84">
        <v>0.23</v>
      </c>
      <c r="I25" s="84">
        <v>0.73</v>
      </c>
    </row>
    <row r="26" spans="1:9" x14ac:dyDescent="0.3">
      <c r="A26" s="81" t="s">
        <v>218</v>
      </c>
      <c r="B26" s="82" t="s">
        <v>242</v>
      </c>
      <c r="C26" s="83">
        <v>425</v>
      </c>
      <c r="D26" s="83">
        <v>20</v>
      </c>
      <c r="E26" s="83">
        <v>95</v>
      </c>
      <c r="F26" s="83">
        <v>310</v>
      </c>
      <c r="G26" s="85">
        <v>0.04</v>
      </c>
      <c r="H26" s="84">
        <v>0.23</v>
      </c>
      <c r="I26" s="84">
        <v>0.73</v>
      </c>
    </row>
    <row r="27" spans="1:9" x14ac:dyDescent="0.3">
      <c r="A27" s="81" t="s">
        <v>218</v>
      </c>
      <c r="B27" s="82" t="s">
        <v>243</v>
      </c>
      <c r="C27" s="83">
        <v>425</v>
      </c>
      <c r="D27" s="83">
        <v>35</v>
      </c>
      <c r="E27" s="83">
        <v>105</v>
      </c>
      <c r="F27" s="83">
        <v>280</v>
      </c>
      <c r="G27" s="85">
        <v>0.09</v>
      </c>
      <c r="H27" s="84">
        <v>0.25</v>
      </c>
      <c r="I27" s="84">
        <v>0.67</v>
      </c>
    </row>
    <row r="28" spans="1:9" x14ac:dyDescent="0.3">
      <c r="A28" s="81" t="s">
        <v>218</v>
      </c>
      <c r="B28" s="82" t="s">
        <v>244</v>
      </c>
      <c r="C28" s="83">
        <v>570</v>
      </c>
      <c r="D28" s="83">
        <v>35</v>
      </c>
      <c r="E28" s="83">
        <v>155</v>
      </c>
      <c r="F28" s="83">
        <v>385</v>
      </c>
      <c r="G28" s="85">
        <v>0.06</v>
      </c>
      <c r="H28" s="84">
        <v>0.27</v>
      </c>
      <c r="I28" s="84">
        <v>0.67</v>
      </c>
    </row>
    <row r="29" spans="1:9" x14ac:dyDescent="0.3">
      <c r="A29" s="81" t="s">
        <v>218</v>
      </c>
      <c r="B29" s="82" t="s">
        <v>245</v>
      </c>
      <c r="C29" s="83">
        <v>570</v>
      </c>
      <c r="D29" s="83">
        <v>40</v>
      </c>
      <c r="E29" s="83">
        <v>140</v>
      </c>
      <c r="F29" s="83">
        <v>390</v>
      </c>
      <c r="G29" s="85">
        <v>7.0000000000000007E-2</v>
      </c>
      <c r="H29" s="84">
        <v>0.24</v>
      </c>
      <c r="I29" s="84">
        <v>0.68</v>
      </c>
    </row>
    <row r="30" spans="1:9" x14ac:dyDescent="0.3">
      <c r="A30" s="81" t="s">
        <v>218</v>
      </c>
      <c r="B30" s="82" t="s">
        <v>246</v>
      </c>
      <c r="C30" s="83">
        <v>1270</v>
      </c>
      <c r="D30" s="83">
        <v>95</v>
      </c>
      <c r="E30" s="83">
        <v>310</v>
      </c>
      <c r="F30" s="83">
        <v>865</v>
      </c>
      <c r="G30" s="85">
        <v>7.0000000000000007E-2</v>
      </c>
      <c r="H30" s="84">
        <v>0.25</v>
      </c>
      <c r="I30" s="84">
        <v>0.68</v>
      </c>
    </row>
    <row r="31" spans="1:9" x14ac:dyDescent="0.3">
      <c r="A31" s="81" t="s">
        <v>218</v>
      </c>
      <c r="B31" s="82" t="s">
        <v>247</v>
      </c>
      <c r="C31" s="83">
        <v>1795</v>
      </c>
      <c r="D31" s="83">
        <v>110</v>
      </c>
      <c r="E31" s="83">
        <v>435</v>
      </c>
      <c r="F31" s="83">
        <v>1250</v>
      </c>
      <c r="G31" s="85">
        <v>0.06</v>
      </c>
      <c r="H31" s="84">
        <v>0.24</v>
      </c>
      <c r="I31" s="84">
        <v>0.7</v>
      </c>
    </row>
    <row r="32" spans="1:9" x14ac:dyDescent="0.3">
      <c r="A32" s="81" t="s">
        <v>218</v>
      </c>
      <c r="B32" s="82" t="s">
        <v>248</v>
      </c>
      <c r="C32" s="83">
        <v>2205</v>
      </c>
      <c r="D32" s="83">
        <v>155</v>
      </c>
      <c r="E32" s="83">
        <v>450</v>
      </c>
      <c r="F32" s="83">
        <v>1600</v>
      </c>
      <c r="G32" s="85">
        <v>7.0000000000000007E-2</v>
      </c>
      <c r="H32" s="84">
        <v>0.2</v>
      </c>
      <c r="I32" s="84">
        <v>0.73</v>
      </c>
    </row>
    <row r="33" spans="1:9" x14ac:dyDescent="0.3">
      <c r="A33" s="81" t="s">
        <v>218</v>
      </c>
      <c r="B33" s="82" t="s">
        <v>249</v>
      </c>
      <c r="C33" s="83">
        <v>1630</v>
      </c>
      <c r="D33" s="83">
        <v>130</v>
      </c>
      <c r="E33" s="83">
        <v>320</v>
      </c>
      <c r="F33" s="83">
        <v>1180</v>
      </c>
      <c r="G33" s="85">
        <v>0.08</v>
      </c>
      <c r="H33" s="84">
        <v>0.2</v>
      </c>
      <c r="I33" s="84">
        <v>0.72</v>
      </c>
    </row>
    <row r="34" spans="1:9" x14ac:dyDescent="0.3">
      <c r="A34" s="81" t="s">
        <v>218</v>
      </c>
      <c r="B34" s="82" t="s">
        <v>250</v>
      </c>
      <c r="C34" s="83">
        <v>2155</v>
      </c>
      <c r="D34" s="83">
        <v>185</v>
      </c>
      <c r="E34" s="83">
        <v>345</v>
      </c>
      <c r="F34" s="83">
        <v>1625</v>
      </c>
      <c r="G34" s="85">
        <v>0.09</v>
      </c>
      <c r="H34" s="84">
        <v>0.16</v>
      </c>
      <c r="I34" s="84">
        <v>0.75</v>
      </c>
    </row>
    <row r="35" spans="1:9" x14ac:dyDescent="0.3">
      <c r="A35" s="81" t="s">
        <v>218</v>
      </c>
      <c r="B35" s="82" t="s">
        <v>251</v>
      </c>
      <c r="C35" s="83">
        <v>2810</v>
      </c>
      <c r="D35" s="83">
        <v>280</v>
      </c>
      <c r="E35" s="83">
        <v>325</v>
      </c>
      <c r="F35" s="83">
        <v>2205</v>
      </c>
      <c r="G35" s="85">
        <v>0.1</v>
      </c>
      <c r="H35" s="84">
        <v>0.12</v>
      </c>
      <c r="I35" s="84">
        <v>0.78</v>
      </c>
    </row>
    <row r="36" spans="1:9" x14ac:dyDescent="0.3">
      <c r="A36" s="81" t="s">
        <v>218</v>
      </c>
      <c r="B36" s="82" t="s">
        <v>252</v>
      </c>
      <c r="C36" s="83">
        <v>2770</v>
      </c>
      <c r="D36" s="83">
        <v>260</v>
      </c>
      <c r="E36" s="83">
        <v>295</v>
      </c>
      <c r="F36" s="83">
        <v>2215</v>
      </c>
      <c r="G36" s="85">
        <v>0.09</v>
      </c>
      <c r="H36" s="84">
        <v>0.11</v>
      </c>
      <c r="I36" s="84">
        <v>0.8</v>
      </c>
    </row>
    <row r="37" spans="1:9" x14ac:dyDescent="0.3">
      <c r="A37" s="81" t="s">
        <v>218</v>
      </c>
      <c r="B37" s="82" t="s">
        <v>253</v>
      </c>
      <c r="C37" s="83">
        <v>3180</v>
      </c>
      <c r="D37" s="83">
        <v>270</v>
      </c>
      <c r="E37" s="83">
        <v>315</v>
      </c>
      <c r="F37" s="83">
        <v>2590</v>
      </c>
      <c r="G37" s="85">
        <v>0.08</v>
      </c>
      <c r="H37" s="84">
        <v>0.1</v>
      </c>
      <c r="I37" s="84">
        <v>0.82</v>
      </c>
    </row>
    <row r="38" spans="1:9" x14ac:dyDescent="0.3">
      <c r="A38" s="81" t="s">
        <v>218</v>
      </c>
      <c r="B38" s="82" t="s">
        <v>254</v>
      </c>
      <c r="C38" s="83">
        <v>4055</v>
      </c>
      <c r="D38" s="83">
        <v>370</v>
      </c>
      <c r="E38" s="83">
        <v>380</v>
      </c>
      <c r="F38" s="83">
        <v>3305</v>
      </c>
      <c r="G38" s="85">
        <v>0.09</v>
      </c>
      <c r="H38" s="84">
        <v>0.09</v>
      </c>
      <c r="I38" s="84">
        <v>0.82</v>
      </c>
    </row>
    <row r="39" spans="1:9" x14ac:dyDescent="0.3">
      <c r="A39" s="81" t="s">
        <v>218</v>
      </c>
      <c r="B39" s="82" t="s">
        <v>255</v>
      </c>
      <c r="C39" s="83">
        <v>2985</v>
      </c>
      <c r="D39" s="83">
        <v>420</v>
      </c>
      <c r="E39" s="83">
        <v>285</v>
      </c>
      <c r="F39" s="83">
        <v>2280</v>
      </c>
      <c r="G39" s="85">
        <v>0.14000000000000001</v>
      </c>
      <c r="H39" s="84">
        <v>0.1</v>
      </c>
      <c r="I39" s="84">
        <v>0.76</v>
      </c>
    </row>
    <row r="40" spans="1:9" x14ac:dyDescent="0.3">
      <c r="A40" s="81" t="s">
        <v>218</v>
      </c>
      <c r="B40" s="82" t="s">
        <v>256</v>
      </c>
      <c r="C40" s="83">
        <v>2200</v>
      </c>
      <c r="D40" s="83">
        <v>295</v>
      </c>
      <c r="E40" s="83">
        <v>325</v>
      </c>
      <c r="F40" s="83">
        <v>1575</v>
      </c>
      <c r="G40" s="85">
        <v>0.14000000000000001</v>
      </c>
      <c r="H40" s="84">
        <v>0.15</v>
      </c>
      <c r="I40" s="84">
        <v>0.72</v>
      </c>
    </row>
    <row r="41" spans="1:9" x14ac:dyDescent="0.3">
      <c r="A41" s="81" t="s">
        <v>218</v>
      </c>
      <c r="B41" s="82" t="s">
        <v>257</v>
      </c>
      <c r="C41" s="83">
        <v>2540</v>
      </c>
      <c r="D41" s="83">
        <v>275</v>
      </c>
      <c r="E41" s="83">
        <v>330</v>
      </c>
      <c r="F41" s="83">
        <v>1935</v>
      </c>
      <c r="G41" s="85">
        <v>0.11</v>
      </c>
      <c r="H41" s="84">
        <v>0.13</v>
      </c>
      <c r="I41" s="84">
        <v>0.76</v>
      </c>
    </row>
    <row r="42" spans="1:9" x14ac:dyDescent="0.3">
      <c r="A42" s="81" t="s">
        <v>218</v>
      </c>
      <c r="B42" s="82" t="s">
        <v>258</v>
      </c>
      <c r="C42" s="83">
        <v>3230</v>
      </c>
      <c r="D42" s="83">
        <v>300</v>
      </c>
      <c r="E42" s="83">
        <v>295</v>
      </c>
      <c r="F42" s="83">
        <v>2640</v>
      </c>
      <c r="G42" s="85">
        <v>0.09</v>
      </c>
      <c r="H42" s="84">
        <v>0.09</v>
      </c>
      <c r="I42" s="84">
        <v>0.82</v>
      </c>
    </row>
    <row r="43" spans="1:9" x14ac:dyDescent="0.3">
      <c r="A43" s="81" t="s">
        <v>218</v>
      </c>
      <c r="B43" s="82" t="s">
        <v>259</v>
      </c>
      <c r="C43" s="83">
        <v>3030</v>
      </c>
      <c r="D43" s="83">
        <v>345</v>
      </c>
      <c r="E43" s="83">
        <v>290</v>
      </c>
      <c r="F43" s="83">
        <v>2395</v>
      </c>
      <c r="G43" s="85">
        <v>0.11</v>
      </c>
      <c r="H43" s="84">
        <v>0.1</v>
      </c>
      <c r="I43" s="84">
        <v>0.79</v>
      </c>
    </row>
    <row r="44" spans="1:9" x14ac:dyDescent="0.3">
      <c r="A44" s="34" t="s">
        <v>552</v>
      </c>
      <c r="B44" s="47" t="s">
        <v>218</v>
      </c>
      <c r="C44" s="35">
        <v>23395</v>
      </c>
      <c r="D44" s="35">
        <v>2455</v>
      </c>
      <c r="E44" s="35">
        <v>1210</v>
      </c>
      <c r="F44" s="35">
        <v>19730</v>
      </c>
      <c r="G44" s="75">
        <v>0.11</v>
      </c>
      <c r="H44" s="36">
        <v>0.05</v>
      </c>
      <c r="I44" s="36">
        <v>0.84</v>
      </c>
    </row>
    <row r="45" spans="1:9" x14ac:dyDescent="0.3">
      <c r="A45" s="11" t="s">
        <v>552</v>
      </c>
      <c r="B45" s="39" t="s">
        <v>224</v>
      </c>
      <c r="C45" s="15">
        <v>0</v>
      </c>
      <c r="D45" s="15">
        <v>0</v>
      </c>
      <c r="E45" s="15">
        <v>0</v>
      </c>
      <c r="F45" s="15">
        <v>0</v>
      </c>
      <c r="G45" s="27" t="s">
        <v>377</v>
      </c>
      <c r="H45" s="17" t="s">
        <v>377</v>
      </c>
      <c r="I45" s="17" t="s">
        <v>377</v>
      </c>
    </row>
    <row r="46" spans="1:9" x14ac:dyDescent="0.3">
      <c r="A46" s="11" t="s">
        <v>552</v>
      </c>
      <c r="B46" s="39" t="s">
        <v>225</v>
      </c>
      <c r="C46" s="15">
        <v>0</v>
      </c>
      <c r="D46" s="15">
        <v>0</v>
      </c>
      <c r="E46" s="15">
        <v>0</v>
      </c>
      <c r="F46" s="15">
        <v>0</v>
      </c>
      <c r="G46" s="27" t="s">
        <v>377</v>
      </c>
      <c r="H46" s="17" t="s">
        <v>377</v>
      </c>
      <c r="I46" s="17" t="s">
        <v>377</v>
      </c>
    </row>
    <row r="47" spans="1:9" x14ac:dyDescent="0.3">
      <c r="A47" s="11" t="s">
        <v>552</v>
      </c>
      <c r="B47" s="39" t="s">
        <v>226</v>
      </c>
      <c r="C47" s="15">
        <v>0</v>
      </c>
      <c r="D47" s="15">
        <v>0</v>
      </c>
      <c r="E47" s="15">
        <v>0</v>
      </c>
      <c r="F47" s="15">
        <v>0</v>
      </c>
      <c r="G47" s="27" t="s">
        <v>377</v>
      </c>
      <c r="H47" s="17" t="s">
        <v>377</v>
      </c>
      <c r="I47" s="17" t="s">
        <v>377</v>
      </c>
    </row>
    <row r="48" spans="1:9" x14ac:dyDescent="0.3">
      <c r="A48" s="11" t="s">
        <v>552</v>
      </c>
      <c r="B48" s="39" t="s">
        <v>227</v>
      </c>
      <c r="C48" s="15">
        <v>0</v>
      </c>
      <c r="D48" s="15">
        <v>0</v>
      </c>
      <c r="E48" s="15">
        <v>0</v>
      </c>
      <c r="F48" s="15">
        <v>0</v>
      </c>
      <c r="G48" s="27" t="s">
        <v>377</v>
      </c>
      <c r="H48" s="17" t="s">
        <v>377</v>
      </c>
      <c r="I48" s="17" t="s">
        <v>377</v>
      </c>
    </row>
    <row r="49" spans="1:9" x14ac:dyDescent="0.3">
      <c r="A49" s="11" t="s">
        <v>552</v>
      </c>
      <c r="B49" s="39" t="s">
        <v>228</v>
      </c>
      <c r="C49" s="15">
        <v>0</v>
      </c>
      <c r="D49" s="15">
        <v>0</v>
      </c>
      <c r="E49" s="15">
        <v>0</v>
      </c>
      <c r="F49" s="15">
        <v>0</v>
      </c>
      <c r="G49" s="27" t="s">
        <v>377</v>
      </c>
      <c r="H49" s="17" t="s">
        <v>377</v>
      </c>
      <c r="I49" s="17" t="s">
        <v>377</v>
      </c>
    </row>
    <row r="50" spans="1:9" x14ac:dyDescent="0.3">
      <c r="A50" s="11" t="s">
        <v>552</v>
      </c>
      <c r="B50" s="39" t="s">
        <v>229</v>
      </c>
      <c r="C50" s="15">
        <v>0</v>
      </c>
      <c r="D50" s="15">
        <v>0</v>
      </c>
      <c r="E50" s="15">
        <v>0</v>
      </c>
      <c r="F50" s="15">
        <v>0</v>
      </c>
      <c r="G50" s="27" t="s">
        <v>377</v>
      </c>
      <c r="H50" s="17" t="s">
        <v>377</v>
      </c>
      <c r="I50" s="17" t="s">
        <v>377</v>
      </c>
    </row>
    <row r="51" spans="1:9" x14ac:dyDescent="0.3">
      <c r="A51" s="11" t="s">
        <v>552</v>
      </c>
      <c r="B51" s="39" t="s">
        <v>230</v>
      </c>
      <c r="C51" s="15" t="s">
        <v>265</v>
      </c>
      <c r="D51" s="15">
        <v>0</v>
      </c>
      <c r="E51" s="15">
        <v>0</v>
      </c>
      <c r="F51" s="15" t="s">
        <v>265</v>
      </c>
      <c r="G51" s="27">
        <v>0</v>
      </c>
      <c r="H51" s="17">
        <v>0</v>
      </c>
      <c r="I51" s="17" t="s">
        <v>265</v>
      </c>
    </row>
    <row r="52" spans="1:9" x14ac:dyDescent="0.3">
      <c r="A52" s="11" t="s">
        <v>552</v>
      </c>
      <c r="B52" s="39" t="s">
        <v>231</v>
      </c>
      <c r="C52" s="15">
        <v>0</v>
      </c>
      <c r="D52" s="15">
        <v>0</v>
      </c>
      <c r="E52" s="15">
        <v>0</v>
      </c>
      <c r="F52" s="15">
        <v>0</v>
      </c>
      <c r="G52" s="27" t="s">
        <v>377</v>
      </c>
      <c r="H52" s="17" t="s">
        <v>377</v>
      </c>
      <c r="I52" s="17" t="s">
        <v>377</v>
      </c>
    </row>
    <row r="53" spans="1:9" x14ac:dyDescent="0.3">
      <c r="A53" s="11" t="s">
        <v>552</v>
      </c>
      <c r="B53" s="39" t="s">
        <v>232</v>
      </c>
      <c r="C53" s="15" t="s">
        <v>265</v>
      </c>
      <c r="D53" s="15">
        <v>0</v>
      </c>
      <c r="E53" s="15">
        <v>0</v>
      </c>
      <c r="F53" s="15" t="s">
        <v>265</v>
      </c>
      <c r="G53" s="27">
        <v>0</v>
      </c>
      <c r="H53" s="17">
        <v>0</v>
      </c>
      <c r="I53" s="17" t="s">
        <v>265</v>
      </c>
    </row>
    <row r="54" spans="1:9" x14ac:dyDescent="0.3">
      <c r="A54" s="11" t="s">
        <v>552</v>
      </c>
      <c r="B54" s="39" t="s">
        <v>233</v>
      </c>
      <c r="C54" s="15">
        <v>0</v>
      </c>
      <c r="D54" s="15">
        <v>0</v>
      </c>
      <c r="E54" s="15">
        <v>0</v>
      </c>
      <c r="F54" s="15">
        <v>0</v>
      </c>
      <c r="G54" s="27" t="s">
        <v>377</v>
      </c>
      <c r="H54" s="17" t="s">
        <v>377</v>
      </c>
      <c r="I54" s="17" t="s">
        <v>377</v>
      </c>
    </row>
    <row r="55" spans="1:9" x14ac:dyDescent="0.3">
      <c r="A55" s="11" t="s">
        <v>552</v>
      </c>
      <c r="B55" s="39" t="s">
        <v>234</v>
      </c>
      <c r="C55" s="15">
        <v>5</v>
      </c>
      <c r="D55" s="15">
        <v>0</v>
      </c>
      <c r="E55" s="15" t="s">
        <v>265</v>
      </c>
      <c r="F55" s="15">
        <v>5</v>
      </c>
      <c r="G55" s="27">
        <v>0</v>
      </c>
      <c r="H55" s="17" t="s">
        <v>265</v>
      </c>
      <c r="I55" s="17" t="s">
        <v>265</v>
      </c>
    </row>
    <row r="56" spans="1:9" x14ac:dyDescent="0.3">
      <c r="A56" s="11" t="s">
        <v>552</v>
      </c>
      <c r="B56" s="39" t="s">
        <v>235</v>
      </c>
      <c r="C56" s="15">
        <v>5</v>
      </c>
      <c r="D56" s="15">
        <v>0</v>
      </c>
      <c r="E56" s="15">
        <v>0</v>
      </c>
      <c r="F56" s="15">
        <v>5</v>
      </c>
      <c r="G56" s="27">
        <v>0</v>
      </c>
      <c r="H56" s="17">
        <v>0</v>
      </c>
      <c r="I56" s="17">
        <v>1</v>
      </c>
    </row>
    <row r="57" spans="1:9" x14ac:dyDescent="0.3">
      <c r="A57" s="11" t="s">
        <v>552</v>
      </c>
      <c r="B57" s="39" t="s">
        <v>236</v>
      </c>
      <c r="C57" s="15">
        <v>5</v>
      </c>
      <c r="D57" s="15">
        <v>0</v>
      </c>
      <c r="E57" s="15">
        <v>0</v>
      </c>
      <c r="F57" s="15">
        <v>5</v>
      </c>
      <c r="G57" s="27">
        <v>0</v>
      </c>
      <c r="H57" s="17">
        <v>0</v>
      </c>
      <c r="I57" s="17">
        <v>1</v>
      </c>
    </row>
    <row r="58" spans="1:9" x14ac:dyDescent="0.3">
      <c r="A58" s="11" t="s">
        <v>552</v>
      </c>
      <c r="B58" s="39" t="s">
        <v>237</v>
      </c>
      <c r="C58" s="15">
        <v>15</v>
      </c>
      <c r="D58" s="15">
        <v>0</v>
      </c>
      <c r="E58" s="15" t="s">
        <v>265</v>
      </c>
      <c r="F58" s="15">
        <v>15</v>
      </c>
      <c r="G58" s="27">
        <v>0</v>
      </c>
      <c r="H58" s="17" t="s">
        <v>265</v>
      </c>
      <c r="I58" s="17" t="s">
        <v>265</v>
      </c>
    </row>
    <row r="59" spans="1:9" x14ac:dyDescent="0.3">
      <c r="A59" s="11" t="s">
        <v>552</v>
      </c>
      <c r="B59" s="39" t="s">
        <v>238</v>
      </c>
      <c r="C59" s="15">
        <v>30</v>
      </c>
      <c r="D59" s="15">
        <v>0</v>
      </c>
      <c r="E59" s="15" t="s">
        <v>265</v>
      </c>
      <c r="F59" s="15">
        <v>30</v>
      </c>
      <c r="G59" s="27">
        <v>0</v>
      </c>
      <c r="H59" s="17" t="s">
        <v>265</v>
      </c>
      <c r="I59" s="17" t="s">
        <v>265</v>
      </c>
    </row>
    <row r="60" spans="1:9" x14ac:dyDescent="0.3">
      <c r="A60" s="11" t="s">
        <v>552</v>
      </c>
      <c r="B60" s="39" t="s">
        <v>239</v>
      </c>
      <c r="C60" s="15">
        <v>70</v>
      </c>
      <c r="D60" s="15">
        <v>5</v>
      </c>
      <c r="E60" s="15">
        <v>0</v>
      </c>
      <c r="F60" s="15">
        <v>65</v>
      </c>
      <c r="G60" s="27">
        <v>0.04</v>
      </c>
      <c r="H60" s="17">
        <v>0</v>
      </c>
      <c r="I60" s="17">
        <v>0.96</v>
      </c>
    </row>
    <row r="61" spans="1:9" x14ac:dyDescent="0.3">
      <c r="A61" s="11" t="s">
        <v>552</v>
      </c>
      <c r="B61" s="39" t="s">
        <v>240</v>
      </c>
      <c r="C61" s="15">
        <v>25</v>
      </c>
      <c r="D61" s="15" t="s">
        <v>265</v>
      </c>
      <c r="E61" s="15">
        <v>0</v>
      </c>
      <c r="F61" s="15">
        <v>25</v>
      </c>
      <c r="G61" s="27" t="s">
        <v>265</v>
      </c>
      <c r="H61" s="17">
        <v>0</v>
      </c>
      <c r="I61" s="17" t="s">
        <v>265</v>
      </c>
    </row>
    <row r="62" spans="1:9" x14ac:dyDescent="0.3">
      <c r="A62" s="11" t="s">
        <v>552</v>
      </c>
      <c r="B62" s="39" t="s">
        <v>241</v>
      </c>
      <c r="C62" s="15">
        <v>90</v>
      </c>
      <c r="D62" s="15">
        <v>5</v>
      </c>
      <c r="E62" s="15">
        <v>5</v>
      </c>
      <c r="F62" s="15">
        <v>85</v>
      </c>
      <c r="G62" s="27">
        <v>0.03</v>
      </c>
      <c r="H62" s="17">
        <v>0.04</v>
      </c>
      <c r="I62" s="17">
        <v>0.92</v>
      </c>
    </row>
    <row r="63" spans="1:9" x14ac:dyDescent="0.3">
      <c r="A63" s="11" t="s">
        <v>552</v>
      </c>
      <c r="B63" s="39" t="s">
        <v>242</v>
      </c>
      <c r="C63" s="15">
        <v>100</v>
      </c>
      <c r="D63" s="15">
        <v>10</v>
      </c>
      <c r="E63" s="15">
        <v>5</v>
      </c>
      <c r="F63" s="15">
        <v>85</v>
      </c>
      <c r="G63" s="27">
        <v>0.08</v>
      </c>
      <c r="H63" s="17">
        <v>0.06</v>
      </c>
      <c r="I63" s="17">
        <v>0.86</v>
      </c>
    </row>
    <row r="64" spans="1:9" x14ac:dyDescent="0.3">
      <c r="A64" s="11" t="s">
        <v>552</v>
      </c>
      <c r="B64" s="39" t="s">
        <v>243</v>
      </c>
      <c r="C64" s="15">
        <v>55</v>
      </c>
      <c r="D64" s="15">
        <v>10</v>
      </c>
      <c r="E64" s="15">
        <v>5</v>
      </c>
      <c r="F64" s="15">
        <v>40</v>
      </c>
      <c r="G64" s="27">
        <v>0.16</v>
      </c>
      <c r="H64" s="17">
        <v>0.11</v>
      </c>
      <c r="I64" s="17">
        <v>0.74</v>
      </c>
    </row>
    <row r="65" spans="1:9" x14ac:dyDescent="0.3">
      <c r="A65" s="11" t="s">
        <v>552</v>
      </c>
      <c r="B65" s="39" t="s">
        <v>244</v>
      </c>
      <c r="C65" s="15">
        <v>130</v>
      </c>
      <c r="D65" s="15">
        <v>15</v>
      </c>
      <c r="E65" s="15">
        <v>20</v>
      </c>
      <c r="F65" s="15">
        <v>95</v>
      </c>
      <c r="G65" s="27">
        <v>0.11</v>
      </c>
      <c r="H65" s="17">
        <v>0.16</v>
      </c>
      <c r="I65" s="17">
        <v>0.73</v>
      </c>
    </row>
    <row r="66" spans="1:9" x14ac:dyDescent="0.3">
      <c r="A66" s="11" t="s">
        <v>552</v>
      </c>
      <c r="B66" s="39" t="s">
        <v>245</v>
      </c>
      <c r="C66" s="15">
        <v>120</v>
      </c>
      <c r="D66" s="15">
        <v>15</v>
      </c>
      <c r="E66" s="15">
        <v>15</v>
      </c>
      <c r="F66" s="15">
        <v>90</v>
      </c>
      <c r="G66" s="27">
        <v>0.12</v>
      </c>
      <c r="H66" s="17">
        <v>0.13</v>
      </c>
      <c r="I66" s="17">
        <v>0.75</v>
      </c>
    </row>
    <row r="67" spans="1:9" x14ac:dyDescent="0.3">
      <c r="A67" s="11" t="s">
        <v>552</v>
      </c>
      <c r="B67" s="39" t="s">
        <v>246</v>
      </c>
      <c r="C67" s="15">
        <v>395</v>
      </c>
      <c r="D67" s="15">
        <v>25</v>
      </c>
      <c r="E67" s="15">
        <v>50</v>
      </c>
      <c r="F67" s="15">
        <v>320</v>
      </c>
      <c r="G67" s="27">
        <v>0.06</v>
      </c>
      <c r="H67" s="17">
        <v>0.12</v>
      </c>
      <c r="I67" s="17">
        <v>0.81</v>
      </c>
    </row>
    <row r="68" spans="1:9" x14ac:dyDescent="0.3">
      <c r="A68" s="11" t="s">
        <v>552</v>
      </c>
      <c r="B68" s="39" t="s">
        <v>247</v>
      </c>
      <c r="C68" s="15">
        <v>625</v>
      </c>
      <c r="D68" s="15">
        <v>40</v>
      </c>
      <c r="E68" s="15">
        <v>65</v>
      </c>
      <c r="F68" s="15">
        <v>515</v>
      </c>
      <c r="G68" s="27">
        <v>7.0000000000000007E-2</v>
      </c>
      <c r="H68" s="17">
        <v>0.11</v>
      </c>
      <c r="I68" s="17">
        <v>0.83</v>
      </c>
    </row>
    <row r="69" spans="1:9" x14ac:dyDescent="0.3">
      <c r="A69" s="11" t="s">
        <v>552</v>
      </c>
      <c r="B69" s="39" t="s">
        <v>248</v>
      </c>
      <c r="C69" s="15">
        <v>915</v>
      </c>
      <c r="D69" s="15">
        <v>65</v>
      </c>
      <c r="E69" s="15">
        <v>55</v>
      </c>
      <c r="F69" s="15">
        <v>795</v>
      </c>
      <c r="G69" s="27">
        <v>7.0000000000000007E-2</v>
      </c>
      <c r="H69" s="17">
        <v>0.06</v>
      </c>
      <c r="I69" s="17">
        <v>0.87</v>
      </c>
    </row>
    <row r="70" spans="1:9" x14ac:dyDescent="0.3">
      <c r="A70" s="11" t="s">
        <v>552</v>
      </c>
      <c r="B70" s="39" t="s">
        <v>249</v>
      </c>
      <c r="C70" s="15">
        <v>715</v>
      </c>
      <c r="D70" s="15">
        <v>65</v>
      </c>
      <c r="E70" s="15">
        <v>35</v>
      </c>
      <c r="F70" s="15">
        <v>610</v>
      </c>
      <c r="G70" s="27">
        <v>0.09</v>
      </c>
      <c r="H70" s="17">
        <v>0.05</v>
      </c>
      <c r="I70" s="17">
        <v>0.86</v>
      </c>
    </row>
    <row r="71" spans="1:9" x14ac:dyDescent="0.3">
      <c r="A71" s="11" t="s">
        <v>552</v>
      </c>
      <c r="B71" s="39" t="s">
        <v>250</v>
      </c>
      <c r="C71" s="15">
        <v>1245</v>
      </c>
      <c r="D71" s="15">
        <v>115</v>
      </c>
      <c r="E71" s="15">
        <v>65</v>
      </c>
      <c r="F71" s="15">
        <v>1065</v>
      </c>
      <c r="G71" s="27">
        <v>0.09</v>
      </c>
      <c r="H71" s="17">
        <v>0.05</v>
      </c>
      <c r="I71" s="17">
        <v>0.85</v>
      </c>
    </row>
    <row r="72" spans="1:9" x14ac:dyDescent="0.3">
      <c r="A72" s="11" t="s">
        <v>552</v>
      </c>
      <c r="B72" s="39" t="s">
        <v>251</v>
      </c>
      <c r="C72" s="15">
        <v>1930</v>
      </c>
      <c r="D72" s="15">
        <v>190</v>
      </c>
      <c r="E72" s="15">
        <v>95</v>
      </c>
      <c r="F72" s="15">
        <v>1645</v>
      </c>
      <c r="G72" s="27">
        <v>0.1</v>
      </c>
      <c r="H72" s="17">
        <v>0.05</v>
      </c>
      <c r="I72" s="17">
        <v>0.85</v>
      </c>
    </row>
    <row r="73" spans="1:9" x14ac:dyDescent="0.3">
      <c r="A73" s="11" t="s">
        <v>552</v>
      </c>
      <c r="B73" s="39" t="s">
        <v>252</v>
      </c>
      <c r="C73" s="15">
        <v>2025</v>
      </c>
      <c r="D73" s="15">
        <v>200</v>
      </c>
      <c r="E73" s="15">
        <v>95</v>
      </c>
      <c r="F73" s="15">
        <v>1735</v>
      </c>
      <c r="G73" s="27">
        <v>0.1</v>
      </c>
      <c r="H73" s="17">
        <v>0.05</v>
      </c>
      <c r="I73" s="17">
        <v>0.86</v>
      </c>
    </row>
    <row r="74" spans="1:9" x14ac:dyDescent="0.3">
      <c r="A74" s="11" t="s">
        <v>552</v>
      </c>
      <c r="B74" s="39" t="s">
        <v>253</v>
      </c>
      <c r="C74" s="15">
        <v>2340</v>
      </c>
      <c r="D74" s="15">
        <v>205</v>
      </c>
      <c r="E74" s="15">
        <v>110</v>
      </c>
      <c r="F74" s="15">
        <v>2025</v>
      </c>
      <c r="G74" s="27">
        <v>0.09</v>
      </c>
      <c r="H74" s="17">
        <v>0.05</v>
      </c>
      <c r="I74" s="17">
        <v>0.86</v>
      </c>
    </row>
    <row r="75" spans="1:9" x14ac:dyDescent="0.3">
      <c r="A75" s="11" t="s">
        <v>552</v>
      </c>
      <c r="B75" s="39" t="s">
        <v>254</v>
      </c>
      <c r="C75" s="15">
        <v>3020</v>
      </c>
      <c r="D75" s="15">
        <v>275</v>
      </c>
      <c r="E75" s="15">
        <v>120</v>
      </c>
      <c r="F75" s="15">
        <v>2630</v>
      </c>
      <c r="G75" s="27">
        <v>0.09</v>
      </c>
      <c r="H75" s="17">
        <v>0.04</v>
      </c>
      <c r="I75" s="17">
        <v>0.87</v>
      </c>
    </row>
    <row r="76" spans="1:9" x14ac:dyDescent="0.3">
      <c r="A76" s="11" t="s">
        <v>552</v>
      </c>
      <c r="B76" s="39" t="s">
        <v>255</v>
      </c>
      <c r="C76" s="15">
        <v>2385</v>
      </c>
      <c r="D76" s="15">
        <v>370</v>
      </c>
      <c r="E76" s="15">
        <v>115</v>
      </c>
      <c r="F76" s="15">
        <v>1900</v>
      </c>
      <c r="G76" s="27">
        <v>0.15</v>
      </c>
      <c r="H76" s="17">
        <v>0.05</v>
      </c>
      <c r="I76" s="17">
        <v>0.8</v>
      </c>
    </row>
    <row r="77" spans="1:9" x14ac:dyDescent="0.3">
      <c r="A77" s="11" t="s">
        <v>552</v>
      </c>
      <c r="B77" s="39" t="s">
        <v>256</v>
      </c>
      <c r="C77" s="15">
        <v>1140</v>
      </c>
      <c r="D77" s="15">
        <v>205</v>
      </c>
      <c r="E77" s="15">
        <v>75</v>
      </c>
      <c r="F77" s="15">
        <v>855</v>
      </c>
      <c r="G77" s="27">
        <v>0.18</v>
      </c>
      <c r="H77" s="17">
        <v>7.0000000000000007E-2</v>
      </c>
      <c r="I77" s="17">
        <v>0.75</v>
      </c>
    </row>
    <row r="78" spans="1:9" x14ac:dyDescent="0.3">
      <c r="A78" s="11" t="s">
        <v>552</v>
      </c>
      <c r="B78" s="39" t="s">
        <v>257</v>
      </c>
      <c r="C78" s="15">
        <v>1510</v>
      </c>
      <c r="D78" s="15">
        <v>180</v>
      </c>
      <c r="E78" s="15">
        <v>90</v>
      </c>
      <c r="F78" s="15">
        <v>1235</v>
      </c>
      <c r="G78" s="27">
        <v>0.12</v>
      </c>
      <c r="H78" s="17">
        <v>0.06</v>
      </c>
      <c r="I78" s="17">
        <v>0.82</v>
      </c>
    </row>
    <row r="79" spans="1:9" x14ac:dyDescent="0.3">
      <c r="A79" s="11" t="s">
        <v>552</v>
      </c>
      <c r="B79" s="39" t="s">
        <v>258</v>
      </c>
      <c r="C79" s="15">
        <v>2355</v>
      </c>
      <c r="D79" s="15">
        <v>215</v>
      </c>
      <c r="E79" s="15">
        <v>80</v>
      </c>
      <c r="F79" s="15">
        <v>2060</v>
      </c>
      <c r="G79" s="27">
        <v>0.09</v>
      </c>
      <c r="H79" s="17">
        <v>0.03</v>
      </c>
      <c r="I79" s="17">
        <v>0.88</v>
      </c>
    </row>
    <row r="80" spans="1:9" x14ac:dyDescent="0.3">
      <c r="A80" s="11" t="s">
        <v>552</v>
      </c>
      <c r="B80" s="39" t="s">
        <v>259</v>
      </c>
      <c r="C80" s="15">
        <v>2145</v>
      </c>
      <c r="D80" s="15">
        <v>255</v>
      </c>
      <c r="E80" s="15">
        <v>100</v>
      </c>
      <c r="F80" s="15">
        <v>1785</v>
      </c>
      <c r="G80" s="27">
        <v>0.12</v>
      </c>
      <c r="H80" s="17">
        <v>0.05</v>
      </c>
      <c r="I80" s="17">
        <v>0.83</v>
      </c>
    </row>
    <row r="81" spans="1:9" x14ac:dyDescent="0.3">
      <c r="A81" s="34" t="s">
        <v>553</v>
      </c>
      <c r="B81" s="47" t="s">
        <v>218</v>
      </c>
      <c r="C81" s="35">
        <v>15275</v>
      </c>
      <c r="D81" s="35">
        <v>1205</v>
      </c>
      <c r="E81" s="35">
        <v>4220</v>
      </c>
      <c r="F81" s="35">
        <v>9850</v>
      </c>
      <c r="G81" s="75">
        <v>0.08</v>
      </c>
      <c r="H81" s="36">
        <v>0.28000000000000003</v>
      </c>
      <c r="I81" s="36">
        <v>0.64</v>
      </c>
    </row>
    <row r="82" spans="1:9" x14ac:dyDescent="0.3">
      <c r="A82" s="11" t="s">
        <v>553</v>
      </c>
      <c r="B82" s="39" t="s">
        <v>224</v>
      </c>
      <c r="C82" s="15" t="s">
        <v>265</v>
      </c>
      <c r="D82" s="15">
        <v>0</v>
      </c>
      <c r="E82" s="15" t="s">
        <v>265</v>
      </c>
      <c r="F82" s="15">
        <v>0</v>
      </c>
      <c r="G82" s="27">
        <v>0</v>
      </c>
      <c r="H82" s="17" t="s">
        <v>265</v>
      </c>
      <c r="I82" s="17">
        <v>0</v>
      </c>
    </row>
    <row r="83" spans="1:9" x14ac:dyDescent="0.3">
      <c r="A83" s="11" t="s">
        <v>553</v>
      </c>
      <c r="B83" s="39" t="s">
        <v>225</v>
      </c>
      <c r="C83" s="15" t="s">
        <v>265</v>
      </c>
      <c r="D83" s="15">
        <v>0</v>
      </c>
      <c r="E83" s="15" t="s">
        <v>265</v>
      </c>
      <c r="F83" s="15" t="s">
        <v>265</v>
      </c>
      <c r="G83" s="27">
        <v>0</v>
      </c>
      <c r="H83" s="17" t="s">
        <v>265</v>
      </c>
      <c r="I83" s="17" t="s">
        <v>265</v>
      </c>
    </row>
    <row r="84" spans="1:9" x14ac:dyDescent="0.3">
      <c r="A84" s="11" t="s">
        <v>553</v>
      </c>
      <c r="B84" s="39" t="s">
        <v>226</v>
      </c>
      <c r="C84" s="15" t="s">
        <v>265</v>
      </c>
      <c r="D84" s="15">
        <v>0</v>
      </c>
      <c r="E84" s="15">
        <v>0</v>
      </c>
      <c r="F84" s="15" t="s">
        <v>265</v>
      </c>
      <c r="G84" s="27">
        <v>0</v>
      </c>
      <c r="H84" s="17">
        <v>0</v>
      </c>
      <c r="I84" s="17" t="s">
        <v>265</v>
      </c>
    </row>
    <row r="85" spans="1:9" x14ac:dyDescent="0.3">
      <c r="A85" s="11" t="s">
        <v>553</v>
      </c>
      <c r="B85" s="39" t="s">
        <v>227</v>
      </c>
      <c r="C85" s="15" t="s">
        <v>265</v>
      </c>
      <c r="D85" s="15">
        <v>0</v>
      </c>
      <c r="E85" s="15" t="s">
        <v>265</v>
      </c>
      <c r="F85" s="15">
        <v>0</v>
      </c>
      <c r="G85" s="27">
        <v>0</v>
      </c>
      <c r="H85" s="17" t="s">
        <v>265</v>
      </c>
      <c r="I85" s="17">
        <v>0</v>
      </c>
    </row>
    <row r="86" spans="1:9" x14ac:dyDescent="0.3">
      <c r="A86" s="11" t="s">
        <v>553</v>
      </c>
      <c r="B86" s="39" t="s">
        <v>228</v>
      </c>
      <c r="C86" s="15">
        <v>5</v>
      </c>
      <c r="D86" s="15">
        <v>0</v>
      </c>
      <c r="E86" s="15" t="s">
        <v>265</v>
      </c>
      <c r="F86" s="15">
        <v>5</v>
      </c>
      <c r="G86" s="27">
        <v>0</v>
      </c>
      <c r="H86" s="17" t="s">
        <v>265</v>
      </c>
      <c r="I86" s="17" t="s">
        <v>265</v>
      </c>
    </row>
    <row r="87" spans="1:9" x14ac:dyDescent="0.3">
      <c r="A87" s="11" t="s">
        <v>553</v>
      </c>
      <c r="B87" s="39" t="s">
        <v>229</v>
      </c>
      <c r="C87" s="15">
        <v>40</v>
      </c>
      <c r="D87" s="15" t="s">
        <v>265</v>
      </c>
      <c r="E87" s="15">
        <v>15</v>
      </c>
      <c r="F87" s="15">
        <v>20</v>
      </c>
      <c r="G87" s="27" t="s">
        <v>265</v>
      </c>
      <c r="H87" s="17" t="s">
        <v>265</v>
      </c>
      <c r="I87" s="17">
        <v>0.56000000000000005</v>
      </c>
    </row>
    <row r="88" spans="1:9" x14ac:dyDescent="0.3">
      <c r="A88" s="11" t="s">
        <v>553</v>
      </c>
      <c r="B88" s="39" t="s">
        <v>230</v>
      </c>
      <c r="C88" s="15">
        <v>30</v>
      </c>
      <c r="D88" s="15" t="s">
        <v>265</v>
      </c>
      <c r="E88" s="15">
        <v>15</v>
      </c>
      <c r="F88" s="15">
        <v>15</v>
      </c>
      <c r="G88" s="27" t="s">
        <v>265</v>
      </c>
      <c r="H88" s="17" t="s">
        <v>265</v>
      </c>
      <c r="I88" s="17" t="s">
        <v>265</v>
      </c>
    </row>
    <row r="89" spans="1:9" x14ac:dyDescent="0.3">
      <c r="A89" s="11" t="s">
        <v>553</v>
      </c>
      <c r="B89" s="39" t="s">
        <v>231</v>
      </c>
      <c r="C89" s="15">
        <v>25</v>
      </c>
      <c r="D89" s="15" t="s">
        <v>265</v>
      </c>
      <c r="E89" s="15">
        <v>10</v>
      </c>
      <c r="F89" s="15">
        <v>15</v>
      </c>
      <c r="G89" s="27" t="s">
        <v>265</v>
      </c>
      <c r="H89" s="17" t="s">
        <v>265</v>
      </c>
      <c r="I89" s="17">
        <v>0.52</v>
      </c>
    </row>
    <row r="90" spans="1:9" x14ac:dyDescent="0.3">
      <c r="A90" s="11" t="s">
        <v>553</v>
      </c>
      <c r="B90" s="39" t="s">
        <v>232</v>
      </c>
      <c r="C90" s="15">
        <v>10</v>
      </c>
      <c r="D90" s="15">
        <v>0</v>
      </c>
      <c r="E90" s="15">
        <v>5</v>
      </c>
      <c r="F90" s="15">
        <v>5</v>
      </c>
      <c r="G90" s="27">
        <v>0</v>
      </c>
      <c r="H90" s="17">
        <v>0.6</v>
      </c>
      <c r="I90" s="17">
        <v>0.4</v>
      </c>
    </row>
    <row r="91" spans="1:9" x14ac:dyDescent="0.3">
      <c r="A91" s="11" t="s">
        <v>553</v>
      </c>
      <c r="B91" s="39" t="s">
        <v>233</v>
      </c>
      <c r="C91" s="15">
        <v>20</v>
      </c>
      <c r="D91" s="15">
        <v>0</v>
      </c>
      <c r="E91" s="15">
        <v>10</v>
      </c>
      <c r="F91" s="15">
        <v>15</v>
      </c>
      <c r="G91" s="27">
        <v>0</v>
      </c>
      <c r="H91" s="17">
        <v>0.38</v>
      </c>
      <c r="I91" s="17">
        <v>0.62</v>
      </c>
    </row>
    <row r="92" spans="1:9" x14ac:dyDescent="0.3">
      <c r="A92" s="11" t="s">
        <v>553</v>
      </c>
      <c r="B92" s="39" t="s">
        <v>234</v>
      </c>
      <c r="C92" s="15">
        <v>35</v>
      </c>
      <c r="D92" s="15" t="s">
        <v>265</v>
      </c>
      <c r="E92" s="15">
        <v>20</v>
      </c>
      <c r="F92" s="15">
        <v>10</v>
      </c>
      <c r="G92" s="27" t="s">
        <v>265</v>
      </c>
      <c r="H92" s="17">
        <v>0.57999999999999996</v>
      </c>
      <c r="I92" s="17" t="s">
        <v>265</v>
      </c>
    </row>
    <row r="93" spans="1:9" x14ac:dyDescent="0.3">
      <c r="A93" s="11" t="s">
        <v>553</v>
      </c>
      <c r="B93" s="39" t="s">
        <v>235</v>
      </c>
      <c r="C93" s="15">
        <v>35</v>
      </c>
      <c r="D93" s="15">
        <v>5</v>
      </c>
      <c r="E93" s="15">
        <v>15</v>
      </c>
      <c r="F93" s="15">
        <v>15</v>
      </c>
      <c r="G93" s="27">
        <v>0.14000000000000001</v>
      </c>
      <c r="H93" s="17">
        <v>0.4</v>
      </c>
      <c r="I93" s="17">
        <v>0.46</v>
      </c>
    </row>
    <row r="94" spans="1:9" x14ac:dyDescent="0.3">
      <c r="A94" s="11" t="s">
        <v>553</v>
      </c>
      <c r="B94" s="39" t="s">
        <v>236</v>
      </c>
      <c r="C94" s="15">
        <v>35</v>
      </c>
      <c r="D94" s="15">
        <v>5</v>
      </c>
      <c r="E94" s="15">
        <v>10</v>
      </c>
      <c r="F94" s="15">
        <v>20</v>
      </c>
      <c r="G94" s="27">
        <v>0.09</v>
      </c>
      <c r="H94" s="17">
        <v>0.3</v>
      </c>
      <c r="I94" s="17">
        <v>0.61</v>
      </c>
    </row>
    <row r="95" spans="1:9" x14ac:dyDescent="0.3">
      <c r="A95" s="11" t="s">
        <v>553</v>
      </c>
      <c r="B95" s="39" t="s">
        <v>237</v>
      </c>
      <c r="C95" s="15">
        <v>25</v>
      </c>
      <c r="D95" s="15" t="s">
        <v>265</v>
      </c>
      <c r="E95" s="15">
        <v>10</v>
      </c>
      <c r="F95" s="15">
        <v>15</v>
      </c>
      <c r="G95" s="27" t="s">
        <v>265</v>
      </c>
      <c r="H95" s="17" t="s">
        <v>265</v>
      </c>
      <c r="I95" s="17">
        <v>0.54</v>
      </c>
    </row>
    <row r="96" spans="1:9" x14ac:dyDescent="0.3">
      <c r="A96" s="11" t="s">
        <v>553</v>
      </c>
      <c r="B96" s="39" t="s">
        <v>238</v>
      </c>
      <c r="C96" s="15">
        <v>35</v>
      </c>
      <c r="D96" s="15" t="s">
        <v>265</v>
      </c>
      <c r="E96" s="15">
        <v>15</v>
      </c>
      <c r="F96" s="15">
        <v>20</v>
      </c>
      <c r="G96" s="27" t="s">
        <v>265</v>
      </c>
      <c r="H96" s="17" t="s">
        <v>265</v>
      </c>
      <c r="I96" s="17">
        <v>0.53</v>
      </c>
    </row>
    <row r="97" spans="1:9" x14ac:dyDescent="0.3">
      <c r="A97" s="11" t="s">
        <v>553</v>
      </c>
      <c r="B97" s="39" t="s">
        <v>239</v>
      </c>
      <c r="C97" s="15">
        <v>95</v>
      </c>
      <c r="D97" s="15">
        <v>5</v>
      </c>
      <c r="E97" s="15">
        <v>35</v>
      </c>
      <c r="F97" s="15">
        <v>55</v>
      </c>
      <c r="G97" s="27">
        <v>7.0000000000000007E-2</v>
      </c>
      <c r="H97" s="17">
        <v>0.35</v>
      </c>
      <c r="I97" s="17">
        <v>0.57999999999999996</v>
      </c>
    </row>
    <row r="98" spans="1:9" x14ac:dyDescent="0.3">
      <c r="A98" s="11" t="s">
        <v>553</v>
      </c>
      <c r="B98" s="39" t="s">
        <v>240</v>
      </c>
      <c r="C98" s="15">
        <v>65</v>
      </c>
      <c r="D98" s="15">
        <v>5</v>
      </c>
      <c r="E98" s="15">
        <v>25</v>
      </c>
      <c r="F98" s="15">
        <v>40</v>
      </c>
      <c r="G98" s="27">
        <v>0.04</v>
      </c>
      <c r="H98" s="17">
        <v>0.36</v>
      </c>
      <c r="I98" s="17">
        <v>0.6</v>
      </c>
    </row>
    <row r="99" spans="1:9" x14ac:dyDescent="0.3">
      <c r="A99" s="11" t="s">
        <v>553</v>
      </c>
      <c r="B99" s="39" t="s">
        <v>241</v>
      </c>
      <c r="C99" s="15">
        <v>125</v>
      </c>
      <c r="D99" s="15">
        <v>5</v>
      </c>
      <c r="E99" s="15">
        <v>45</v>
      </c>
      <c r="F99" s="15">
        <v>75</v>
      </c>
      <c r="G99" s="27">
        <v>0.03</v>
      </c>
      <c r="H99" s="17">
        <v>0.37</v>
      </c>
      <c r="I99" s="17">
        <v>0.6</v>
      </c>
    </row>
    <row r="100" spans="1:9" x14ac:dyDescent="0.3">
      <c r="A100" s="11" t="s">
        <v>553</v>
      </c>
      <c r="B100" s="39" t="s">
        <v>242</v>
      </c>
      <c r="C100" s="15">
        <v>330</v>
      </c>
      <c r="D100" s="15">
        <v>10</v>
      </c>
      <c r="E100" s="15">
        <v>90</v>
      </c>
      <c r="F100" s="15">
        <v>225</v>
      </c>
      <c r="G100" s="27">
        <v>0.03</v>
      </c>
      <c r="H100" s="17">
        <v>0.28000000000000003</v>
      </c>
      <c r="I100" s="17">
        <v>0.69</v>
      </c>
    </row>
    <row r="101" spans="1:9" x14ac:dyDescent="0.3">
      <c r="A101" s="11" t="s">
        <v>553</v>
      </c>
      <c r="B101" s="39" t="s">
        <v>243</v>
      </c>
      <c r="C101" s="15">
        <v>365</v>
      </c>
      <c r="D101" s="15">
        <v>30</v>
      </c>
      <c r="E101" s="15">
        <v>100</v>
      </c>
      <c r="F101" s="15">
        <v>240</v>
      </c>
      <c r="G101" s="27">
        <v>0.08</v>
      </c>
      <c r="H101" s="17">
        <v>0.27</v>
      </c>
      <c r="I101" s="17">
        <v>0.66</v>
      </c>
    </row>
    <row r="102" spans="1:9" x14ac:dyDescent="0.3">
      <c r="A102" s="11" t="s">
        <v>553</v>
      </c>
      <c r="B102" s="39" t="s">
        <v>244</v>
      </c>
      <c r="C102" s="15">
        <v>440</v>
      </c>
      <c r="D102" s="15">
        <v>20</v>
      </c>
      <c r="E102" s="15">
        <v>130</v>
      </c>
      <c r="F102" s="15">
        <v>285</v>
      </c>
      <c r="G102" s="27">
        <v>0.05</v>
      </c>
      <c r="H102" s="17">
        <v>0.3</v>
      </c>
      <c r="I102" s="17">
        <v>0.65</v>
      </c>
    </row>
    <row r="103" spans="1:9" x14ac:dyDescent="0.3">
      <c r="A103" s="11" t="s">
        <v>553</v>
      </c>
      <c r="B103" s="39" t="s">
        <v>245</v>
      </c>
      <c r="C103" s="15">
        <v>450</v>
      </c>
      <c r="D103" s="15">
        <v>30</v>
      </c>
      <c r="E103" s="15">
        <v>125</v>
      </c>
      <c r="F103" s="15">
        <v>300</v>
      </c>
      <c r="G103" s="27">
        <v>0.06</v>
      </c>
      <c r="H103" s="17">
        <v>0.27</v>
      </c>
      <c r="I103" s="17">
        <v>0.67</v>
      </c>
    </row>
    <row r="104" spans="1:9" x14ac:dyDescent="0.3">
      <c r="A104" s="11" t="s">
        <v>553</v>
      </c>
      <c r="B104" s="39" t="s">
        <v>246</v>
      </c>
      <c r="C104" s="15">
        <v>875</v>
      </c>
      <c r="D104" s="15">
        <v>70</v>
      </c>
      <c r="E104" s="15">
        <v>260</v>
      </c>
      <c r="F104" s="15">
        <v>545</v>
      </c>
      <c r="G104" s="27">
        <v>0.08</v>
      </c>
      <c r="H104" s="17">
        <v>0.3</v>
      </c>
      <c r="I104" s="17">
        <v>0.62</v>
      </c>
    </row>
    <row r="105" spans="1:9" x14ac:dyDescent="0.3">
      <c r="A105" s="11" t="s">
        <v>553</v>
      </c>
      <c r="B105" s="39" t="s">
        <v>247</v>
      </c>
      <c r="C105" s="15">
        <v>1170</v>
      </c>
      <c r="D105" s="15">
        <v>70</v>
      </c>
      <c r="E105" s="15">
        <v>370</v>
      </c>
      <c r="F105" s="15">
        <v>735</v>
      </c>
      <c r="G105" s="27">
        <v>0.06</v>
      </c>
      <c r="H105" s="17">
        <v>0.31</v>
      </c>
      <c r="I105" s="17">
        <v>0.63</v>
      </c>
    </row>
    <row r="106" spans="1:9" x14ac:dyDescent="0.3">
      <c r="A106" s="11" t="s">
        <v>553</v>
      </c>
      <c r="B106" s="39" t="s">
        <v>248</v>
      </c>
      <c r="C106" s="15">
        <v>1290</v>
      </c>
      <c r="D106" s="15">
        <v>90</v>
      </c>
      <c r="E106" s="15">
        <v>395</v>
      </c>
      <c r="F106" s="15">
        <v>805</v>
      </c>
      <c r="G106" s="27">
        <v>7.0000000000000007E-2</v>
      </c>
      <c r="H106" s="17">
        <v>0.31</v>
      </c>
      <c r="I106" s="17">
        <v>0.62</v>
      </c>
    </row>
    <row r="107" spans="1:9" x14ac:dyDescent="0.3">
      <c r="A107" s="11" t="s">
        <v>553</v>
      </c>
      <c r="B107" s="39" t="s">
        <v>249</v>
      </c>
      <c r="C107" s="15">
        <v>915</v>
      </c>
      <c r="D107" s="15">
        <v>65</v>
      </c>
      <c r="E107" s="15">
        <v>280</v>
      </c>
      <c r="F107" s="15">
        <v>570</v>
      </c>
      <c r="G107" s="27">
        <v>7.0000000000000007E-2</v>
      </c>
      <c r="H107" s="17">
        <v>0.31</v>
      </c>
      <c r="I107" s="17">
        <v>0.62</v>
      </c>
    </row>
    <row r="108" spans="1:9" x14ac:dyDescent="0.3">
      <c r="A108" s="11" t="s">
        <v>553</v>
      </c>
      <c r="B108" s="39" t="s">
        <v>250</v>
      </c>
      <c r="C108" s="15">
        <v>910</v>
      </c>
      <c r="D108" s="15">
        <v>70</v>
      </c>
      <c r="E108" s="15">
        <v>280</v>
      </c>
      <c r="F108" s="15">
        <v>560</v>
      </c>
      <c r="G108" s="27">
        <v>0.08</v>
      </c>
      <c r="H108" s="17">
        <v>0.31</v>
      </c>
      <c r="I108" s="17">
        <v>0.61</v>
      </c>
    </row>
    <row r="109" spans="1:9" x14ac:dyDescent="0.3">
      <c r="A109" s="11" t="s">
        <v>553</v>
      </c>
      <c r="B109" s="39" t="s">
        <v>251</v>
      </c>
      <c r="C109" s="15">
        <v>880</v>
      </c>
      <c r="D109" s="15">
        <v>90</v>
      </c>
      <c r="E109" s="15">
        <v>230</v>
      </c>
      <c r="F109" s="15">
        <v>560</v>
      </c>
      <c r="G109" s="27">
        <v>0.1</v>
      </c>
      <c r="H109" s="17">
        <v>0.26</v>
      </c>
      <c r="I109" s="17">
        <v>0.63</v>
      </c>
    </row>
    <row r="110" spans="1:9" x14ac:dyDescent="0.3">
      <c r="A110" s="11" t="s">
        <v>553</v>
      </c>
      <c r="B110" s="39" t="s">
        <v>252</v>
      </c>
      <c r="C110" s="15">
        <v>745</v>
      </c>
      <c r="D110" s="15">
        <v>60</v>
      </c>
      <c r="E110" s="15">
        <v>205</v>
      </c>
      <c r="F110" s="15">
        <v>480</v>
      </c>
      <c r="G110" s="27">
        <v>0.08</v>
      </c>
      <c r="H110" s="17">
        <v>0.27</v>
      </c>
      <c r="I110" s="17">
        <v>0.64</v>
      </c>
    </row>
    <row r="111" spans="1:9" x14ac:dyDescent="0.3">
      <c r="A111" s="11" t="s">
        <v>553</v>
      </c>
      <c r="B111" s="39" t="s">
        <v>253</v>
      </c>
      <c r="C111" s="15">
        <v>840</v>
      </c>
      <c r="D111" s="15">
        <v>65</v>
      </c>
      <c r="E111" s="15">
        <v>205</v>
      </c>
      <c r="F111" s="15">
        <v>570</v>
      </c>
      <c r="G111" s="27">
        <v>0.08</v>
      </c>
      <c r="H111" s="17">
        <v>0.24</v>
      </c>
      <c r="I111" s="17">
        <v>0.68</v>
      </c>
    </row>
    <row r="112" spans="1:9" x14ac:dyDescent="0.3">
      <c r="A112" s="11" t="s">
        <v>553</v>
      </c>
      <c r="B112" s="39" t="s">
        <v>254</v>
      </c>
      <c r="C112" s="15">
        <v>1030</v>
      </c>
      <c r="D112" s="15">
        <v>95</v>
      </c>
      <c r="E112" s="15">
        <v>260</v>
      </c>
      <c r="F112" s="15">
        <v>675</v>
      </c>
      <c r="G112" s="27">
        <v>0.09</v>
      </c>
      <c r="H112" s="17">
        <v>0.25</v>
      </c>
      <c r="I112" s="17">
        <v>0.65</v>
      </c>
    </row>
    <row r="113" spans="1:9" x14ac:dyDescent="0.3">
      <c r="A113" s="11" t="s">
        <v>553</v>
      </c>
      <c r="B113" s="39" t="s">
        <v>255</v>
      </c>
      <c r="C113" s="15">
        <v>595</v>
      </c>
      <c r="D113" s="15">
        <v>50</v>
      </c>
      <c r="E113" s="15">
        <v>165</v>
      </c>
      <c r="F113" s="15">
        <v>380</v>
      </c>
      <c r="G113" s="27">
        <v>0.08</v>
      </c>
      <c r="H113" s="17">
        <v>0.28000000000000003</v>
      </c>
      <c r="I113" s="17">
        <v>0.64</v>
      </c>
    </row>
    <row r="114" spans="1:9" x14ac:dyDescent="0.3">
      <c r="A114" s="11" t="s">
        <v>553</v>
      </c>
      <c r="B114" s="39" t="s">
        <v>256</v>
      </c>
      <c r="C114" s="15">
        <v>1060</v>
      </c>
      <c r="D114" s="15">
        <v>90</v>
      </c>
      <c r="E114" s="15">
        <v>250</v>
      </c>
      <c r="F114" s="15">
        <v>720</v>
      </c>
      <c r="G114" s="27">
        <v>0.09</v>
      </c>
      <c r="H114" s="17">
        <v>0.24</v>
      </c>
      <c r="I114" s="17">
        <v>0.68</v>
      </c>
    </row>
    <row r="115" spans="1:9" x14ac:dyDescent="0.3">
      <c r="A115" s="11" t="s">
        <v>553</v>
      </c>
      <c r="B115" s="39" t="s">
        <v>257</v>
      </c>
      <c r="C115" s="15">
        <v>1035</v>
      </c>
      <c r="D115" s="15">
        <v>95</v>
      </c>
      <c r="E115" s="15">
        <v>240</v>
      </c>
      <c r="F115" s="15">
        <v>700</v>
      </c>
      <c r="G115" s="27">
        <v>0.09</v>
      </c>
      <c r="H115" s="17">
        <v>0.23</v>
      </c>
      <c r="I115" s="17">
        <v>0.68</v>
      </c>
    </row>
    <row r="116" spans="1:9" x14ac:dyDescent="0.3">
      <c r="A116" s="11" t="s">
        <v>553</v>
      </c>
      <c r="B116" s="39" t="s">
        <v>258</v>
      </c>
      <c r="C116" s="15">
        <v>875</v>
      </c>
      <c r="D116" s="15">
        <v>85</v>
      </c>
      <c r="E116" s="15">
        <v>210</v>
      </c>
      <c r="F116" s="15">
        <v>575</v>
      </c>
      <c r="G116" s="27">
        <v>0.1</v>
      </c>
      <c r="H116" s="17">
        <v>0.24</v>
      </c>
      <c r="I116" s="17">
        <v>0.66</v>
      </c>
    </row>
    <row r="117" spans="1:9" x14ac:dyDescent="0.3">
      <c r="A117" s="11" t="s">
        <v>553</v>
      </c>
      <c r="B117" s="39" t="s">
        <v>259</v>
      </c>
      <c r="C117" s="15">
        <v>885</v>
      </c>
      <c r="D117" s="15">
        <v>90</v>
      </c>
      <c r="E117" s="15">
        <v>190</v>
      </c>
      <c r="F117" s="15">
        <v>605</v>
      </c>
      <c r="G117" s="27">
        <v>0.1</v>
      </c>
      <c r="H117" s="17">
        <v>0.22</v>
      </c>
      <c r="I117" s="17">
        <v>0.68</v>
      </c>
    </row>
    <row r="118" spans="1:9" x14ac:dyDescent="0.3">
      <c r="A118" s="22" t="s">
        <v>218</v>
      </c>
      <c r="B118" s="40" t="s">
        <v>428</v>
      </c>
      <c r="C118" s="23">
        <v>105</v>
      </c>
      <c r="D118" s="23">
        <v>5</v>
      </c>
      <c r="E118" s="23">
        <v>45</v>
      </c>
      <c r="F118" s="23">
        <v>55</v>
      </c>
      <c r="G118" s="31">
        <v>0.06</v>
      </c>
      <c r="H118" s="24">
        <v>0.41</v>
      </c>
      <c r="I118" s="24">
        <v>0.53</v>
      </c>
    </row>
    <row r="119" spans="1:9" x14ac:dyDescent="0.3">
      <c r="A119" s="12" t="s">
        <v>218</v>
      </c>
      <c r="B119" s="41" t="s">
        <v>429</v>
      </c>
      <c r="C119" s="14">
        <v>1575</v>
      </c>
      <c r="D119" s="14">
        <v>90</v>
      </c>
      <c r="E119" s="14">
        <v>395</v>
      </c>
      <c r="F119" s="14">
        <v>1095</v>
      </c>
      <c r="G119" s="26">
        <v>0.06</v>
      </c>
      <c r="H119" s="16">
        <v>0.25</v>
      </c>
      <c r="I119" s="16">
        <v>0.69</v>
      </c>
    </row>
    <row r="120" spans="1:9" x14ac:dyDescent="0.3">
      <c r="A120" s="12" t="s">
        <v>218</v>
      </c>
      <c r="B120" s="41" t="s">
        <v>430</v>
      </c>
      <c r="C120" s="14">
        <v>25990</v>
      </c>
      <c r="D120" s="14">
        <v>2350</v>
      </c>
      <c r="E120" s="14">
        <v>3755</v>
      </c>
      <c r="F120" s="14">
        <v>19890</v>
      </c>
      <c r="G120" s="26">
        <v>0.09</v>
      </c>
      <c r="H120" s="16">
        <v>0.14000000000000001</v>
      </c>
      <c r="I120" s="16">
        <v>0.77</v>
      </c>
    </row>
    <row r="121" spans="1:9" x14ac:dyDescent="0.3">
      <c r="A121" s="18" t="s">
        <v>218</v>
      </c>
      <c r="B121" s="38" t="s">
        <v>431</v>
      </c>
      <c r="C121" s="19">
        <v>11000</v>
      </c>
      <c r="D121" s="19">
        <v>1220</v>
      </c>
      <c r="E121" s="19">
        <v>1240</v>
      </c>
      <c r="F121" s="19">
        <v>8540</v>
      </c>
      <c r="G121" s="33">
        <v>0.11</v>
      </c>
      <c r="H121" s="20">
        <v>0.11</v>
      </c>
      <c r="I121" s="20">
        <v>0.78</v>
      </c>
    </row>
    <row r="122" spans="1:9" x14ac:dyDescent="0.3">
      <c r="A122" s="22" t="s">
        <v>552</v>
      </c>
      <c r="B122" s="40" t="s">
        <v>428</v>
      </c>
      <c r="C122" s="23" t="s">
        <v>265</v>
      </c>
      <c r="D122" s="23">
        <v>0</v>
      </c>
      <c r="E122" s="23">
        <v>0</v>
      </c>
      <c r="F122" s="23" t="s">
        <v>265</v>
      </c>
      <c r="G122" s="31">
        <v>0</v>
      </c>
      <c r="H122" s="24">
        <v>0</v>
      </c>
      <c r="I122" s="24" t="s">
        <v>265</v>
      </c>
    </row>
    <row r="123" spans="1:9" x14ac:dyDescent="0.3">
      <c r="A123" s="12" t="s">
        <v>552</v>
      </c>
      <c r="B123" s="41" t="s">
        <v>429</v>
      </c>
      <c r="C123" s="14">
        <v>405</v>
      </c>
      <c r="D123" s="14">
        <v>25</v>
      </c>
      <c r="E123" s="14">
        <v>20</v>
      </c>
      <c r="F123" s="14">
        <v>360</v>
      </c>
      <c r="G123" s="26">
        <v>0.06</v>
      </c>
      <c r="H123" s="16">
        <v>0.05</v>
      </c>
      <c r="I123" s="16">
        <v>0.89</v>
      </c>
    </row>
    <row r="124" spans="1:9" x14ac:dyDescent="0.3">
      <c r="A124" s="12" t="s">
        <v>552</v>
      </c>
      <c r="B124" s="41" t="s">
        <v>430</v>
      </c>
      <c r="C124" s="14">
        <v>15845</v>
      </c>
      <c r="D124" s="14">
        <v>1575</v>
      </c>
      <c r="E124" s="14">
        <v>845</v>
      </c>
      <c r="F124" s="14">
        <v>13430</v>
      </c>
      <c r="G124" s="26">
        <v>0.1</v>
      </c>
      <c r="H124" s="16">
        <v>0.05</v>
      </c>
      <c r="I124" s="16">
        <v>0.85</v>
      </c>
    </row>
    <row r="125" spans="1:9" x14ac:dyDescent="0.3">
      <c r="A125" s="18" t="s">
        <v>552</v>
      </c>
      <c r="B125" s="38" t="s">
        <v>431</v>
      </c>
      <c r="C125" s="19">
        <v>7145</v>
      </c>
      <c r="D125" s="19">
        <v>860</v>
      </c>
      <c r="E125" s="19">
        <v>350</v>
      </c>
      <c r="F125" s="19">
        <v>5940</v>
      </c>
      <c r="G125" s="33">
        <v>0.12</v>
      </c>
      <c r="H125" s="20">
        <v>0.05</v>
      </c>
      <c r="I125" s="20">
        <v>0.83</v>
      </c>
    </row>
    <row r="126" spans="1:9" x14ac:dyDescent="0.3">
      <c r="A126" s="12" t="s">
        <v>553</v>
      </c>
      <c r="B126" s="41" t="s">
        <v>428</v>
      </c>
      <c r="C126" s="14">
        <v>105</v>
      </c>
      <c r="D126" s="14">
        <v>5</v>
      </c>
      <c r="E126" s="14">
        <v>45</v>
      </c>
      <c r="F126" s="14">
        <v>55</v>
      </c>
      <c r="G126" s="26">
        <v>0.06</v>
      </c>
      <c r="H126" s="16">
        <v>0.42</v>
      </c>
      <c r="I126" s="16">
        <v>0.52</v>
      </c>
    </row>
    <row r="127" spans="1:9" x14ac:dyDescent="0.3">
      <c r="A127" s="12" t="s">
        <v>553</v>
      </c>
      <c r="B127" s="41" t="s">
        <v>429</v>
      </c>
      <c r="C127" s="14">
        <v>1175</v>
      </c>
      <c r="D127" s="14">
        <v>65</v>
      </c>
      <c r="E127" s="14">
        <v>375</v>
      </c>
      <c r="F127" s="14">
        <v>735</v>
      </c>
      <c r="G127" s="26">
        <v>0.06</v>
      </c>
      <c r="H127" s="16">
        <v>0.32</v>
      </c>
      <c r="I127" s="16">
        <v>0.62</v>
      </c>
    </row>
    <row r="128" spans="1:9" x14ac:dyDescent="0.3">
      <c r="A128" s="12" t="s">
        <v>553</v>
      </c>
      <c r="B128" s="41" t="s">
        <v>430</v>
      </c>
      <c r="C128" s="14">
        <v>10145</v>
      </c>
      <c r="D128" s="14">
        <v>775</v>
      </c>
      <c r="E128" s="14">
        <v>2910</v>
      </c>
      <c r="F128" s="14">
        <v>6460</v>
      </c>
      <c r="G128" s="26">
        <v>0.08</v>
      </c>
      <c r="H128" s="16">
        <v>0.28999999999999998</v>
      </c>
      <c r="I128" s="16">
        <v>0.64</v>
      </c>
    </row>
    <row r="129" spans="1:9" x14ac:dyDescent="0.3">
      <c r="A129" s="12" t="s">
        <v>553</v>
      </c>
      <c r="B129" s="41" t="s">
        <v>431</v>
      </c>
      <c r="C129" s="14">
        <v>3855</v>
      </c>
      <c r="D129" s="14">
        <v>360</v>
      </c>
      <c r="E129" s="14">
        <v>895</v>
      </c>
      <c r="F129" s="14">
        <v>2600</v>
      </c>
      <c r="G129" s="26">
        <v>0.09</v>
      </c>
      <c r="H129" s="16">
        <v>0.23</v>
      </c>
      <c r="I129" s="16">
        <v>0.67</v>
      </c>
    </row>
    <row r="130" spans="1:9" x14ac:dyDescent="0.3">
      <c r="A130" t="s">
        <v>38</v>
      </c>
      <c r="B130" t="s">
        <v>39</v>
      </c>
    </row>
    <row r="131" spans="1:9" x14ac:dyDescent="0.3">
      <c r="A131" t="s">
        <v>58</v>
      </c>
      <c r="B131" t="s">
        <v>59</v>
      </c>
    </row>
    <row r="132" spans="1:9" x14ac:dyDescent="0.3">
      <c r="A132" t="s">
        <v>127</v>
      </c>
      <c r="B132" t="s">
        <v>128</v>
      </c>
    </row>
    <row r="133" spans="1:9" x14ac:dyDescent="0.3">
      <c r="A133" t="s">
        <v>181</v>
      </c>
      <c r="B133" t="s">
        <v>182</v>
      </c>
    </row>
    <row r="134" spans="1:9" x14ac:dyDescent="0.3">
      <c r="A134" t="s">
        <v>183</v>
      </c>
      <c r="B134" t="s">
        <v>184</v>
      </c>
    </row>
    <row r="135" spans="1:9" x14ac:dyDescent="0.3">
      <c r="A135" t="s">
        <v>185</v>
      </c>
      <c r="B135" t="s">
        <v>186</v>
      </c>
    </row>
    <row r="136" spans="1:9" x14ac:dyDescent="0.3">
      <c r="A136" t="s">
        <v>187</v>
      </c>
      <c r="B136" t="s">
        <v>188</v>
      </c>
    </row>
    <row r="137" spans="1:9" x14ac:dyDescent="0.3">
      <c r="A137" t="s">
        <v>189</v>
      </c>
      <c r="B137" t="s">
        <v>190</v>
      </c>
    </row>
    <row r="138" spans="1:9" x14ac:dyDescent="0.3">
      <c r="A138" t="s">
        <v>193</v>
      </c>
      <c r="B138" t="s">
        <v>194</v>
      </c>
    </row>
    <row r="139" spans="1:9" x14ac:dyDescent="0.3">
      <c r="A139" t="s">
        <v>195</v>
      </c>
      <c r="B139" t="s">
        <v>196</v>
      </c>
    </row>
  </sheetData>
  <conditionalFormatting sqref="G7:I129">
    <cfRule type="dataBar" priority="1">
      <dataBar>
        <cfvo type="num" val="0"/>
        <cfvo type="num" val="1"/>
        <color theme="7" tint="0.39997558519241921"/>
      </dataBar>
      <extLst>
        <ext xmlns:x14="http://schemas.microsoft.com/office/spreadsheetml/2009/9/main" uri="{B025F937-C7B1-47D3-B67F-A62EFF666E3E}">
          <x14:id>{3022109E-DDAD-403F-851A-07D4A74C4267}</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3022109E-DDAD-403F-851A-07D4A74C4267}">
            <x14:dataBar minLength="0" maxLength="100" gradient="0">
              <x14:cfvo type="num">
                <xm:f>0</xm:f>
              </x14:cfvo>
              <x14:cfvo type="num">
                <xm:f>1</xm:f>
              </x14:cfvo>
              <x14:negativeFillColor rgb="FFFF0000"/>
              <x14:axisColor rgb="FF000000"/>
            </x14:dataBar>
          </x14:cfRule>
          <xm:sqref>G7:I129</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139"/>
  <sheetViews>
    <sheetView showGridLines="0" workbookViewId="0"/>
  </sheetViews>
  <sheetFormatPr defaultColWidth="10.69921875" defaultRowHeight="15.6" x14ac:dyDescent="0.3"/>
  <cols>
    <col min="1" max="1" width="21.69921875" customWidth="1"/>
    <col min="2" max="9" width="20.69921875" customWidth="1"/>
  </cols>
  <sheetData>
    <row r="1" spans="1:9" ht="19.8" x14ac:dyDescent="0.4">
      <c r="A1" s="2" t="s">
        <v>555</v>
      </c>
    </row>
    <row r="2" spans="1:9" x14ac:dyDescent="0.3">
      <c r="A2" t="s">
        <v>202</v>
      </c>
    </row>
    <row r="3" spans="1:9" x14ac:dyDescent="0.3">
      <c r="A3" t="s">
        <v>203</v>
      </c>
    </row>
    <row r="4" spans="1:9" x14ac:dyDescent="0.3">
      <c r="A4" t="s">
        <v>433</v>
      </c>
    </row>
    <row r="5" spans="1:9" x14ac:dyDescent="0.3">
      <c r="A5" t="s">
        <v>205</v>
      </c>
    </row>
    <row r="6" spans="1:9" s="91" customFormat="1" ht="31.2" x14ac:dyDescent="0.3">
      <c r="A6" s="90" t="s">
        <v>544</v>
      </c>
      <c r="B6" s="89" t="s">
        <v>206</v>
      </c>
      <c r="C6" s="89" t="s">
        <v>545</v>
      </c>
      <c r="D6" s="89" t="s">
        <v>546</v>
      </c>
      <c r="E6" s="89" t="s">
        <v>547</v>
      </c>
      <c r="F6" s="89" t="s">
        <v>548</v>
      </c>
      <c r="G6" s="89" t="s">
        <v>549</v>
      </c>
      <c r="H6" s="89" t="s">
        <v>550</v>
      </c>
      <c r="I6" s="89" t="s">
        <v>551</v>
      </c>
    </row>
    <row r="7" spans="1:9" x14ac:dyDescent="0.3">
      <c r="A7" s="34" t="s">
        <v>218</v>
      </c>
      <c r="B7" s="47" t="s">
        <v>218</v>
      </c>
      <c r="C7" s="35">
        <v>162495</v>
      </c>
      <c r="D7" s="35">
        <v>2960</v>
      </c>
      <c r="E7" s="35">
        <v>30335</v>
      </c>
      <c r="F7" s="35">
        <v>129205</v>
      </c>
      <c r="G7" s="36">
        <v>0.02</v>
      </c>
      <c r="H7" s="36">
        <v>0.19</v>
      </c>
      <c r="I7" s="36">
        <v>0.8</v>
      </c>
    </row>
    <row r="8" spans="1:9" x14ac:dyDescent="0.3">
      <c r="A8" s="81" t="s">
        <v>218</v>
      </c>
      <c r="B8" s="82" t="s">
        <v>224</v>
      </c>
      <c r="C8" s="83">
        <v>0</v>
      </c>
      <c r="D8" s="83">
        <v>0</v>
      </c>
      <c r="E8" s="83">
        <v>0</v>
      </c>
      <c r="F8" s="83">
        <v>0</v>
      </c>
      <c r="G8" s="84" t="s">
        <v>377</v>
      </c>
      <c r="H8" s="84" t="s">
        <v>377</v>
      </c>
      <c r="I8" s="84" t="s">
        <v>377</v>
      </c>
    </row>
    <row r="9" spans="1:9" x14ac:dyDescent="0.3">
      <c r="A9" s="81" t="s">
        <v>218</v>
      </c>
      <c r="B9" s="82" t="s">
        <v>225</v>
      </c>
      <c r="C9" s="83">
        <v>0</v>
      </c>
      <c r="D9" s="83">
        <v>0</v>
      </c>
      <c r="E9" s="83">
        <v>0</v>
      </c>
      <c r="F9" s="83">
        <v>0</v>
      </c>
      <c r="G9" s="84" t="s">
        <v>377</v>
      </c>
      <c r="H9" s="84" t="s">
        <v>377</v>
      </c>
      <c r="I9" s="84" t="s">
        <v>377</v>
      </c>
    </row>
    <row r="10" spans="1:9" x14ac:dyDescent="0.3">
      <c r="A10" s="81" t="s">
        <v>218</v>
      </c>
      <c r="B10" s="82" t="s">
        <v>226</v>
      </c>
      <c r="C10" s="83">
        <v>0</v>
      </c>
      <c r="D10" s="83">
        <v>0</v>
      </c>
      <c r="E10" s="83">
        <v>0</v>
      </c>
      <c r="F10" s="83">
        <v>0</v>
      </c>
      <c r="G10" s="84" t="s">
        <v>377</v>
      </c>
      <c r="H10" s="84" t="s">
        <v>377</v>
      </c>
      <c r="I10" s="84" t="s">
        <v>377</v>
      </c>
    </row>
    <row r="11" spans="1:9" x14ac:dyDescent="0.3">
      <c r="A11" s="81" t="s">
        <v>218</v>
      </c>
      <c r="B11" s="82" t="s">
        <v>227</v>
      </c>
      <c r="C11" s="83">
        <v>0</v>
      </c>
      <c r="D11" s="83">
        <v>0</v>
      </c>
      <c r="E11" s="83">
        <v>0</v>
      </c>
      <c r="F11" s="83">
        <v>0</v>
      </c>
      <c r="G11" s="84" t="s">
        <v>377</v>
      </c>
      <c r="H11" s="84" t="s">
        <v>377</v>
      </c>
      <c r="I11" s="84" t="s">
        <v>377</v>
      </c>
    </row>
    <row r="12" spans="1:9" x14ac:dyDescent="0.3">
      <c r="A12" s="81" t="s">
        <v>218</v>
      </c>
      <c r="B12" s="82" t="s">
        <v>228</v>
      </c>
      <c r="C12" s="83" t="s">
        <v>265</v>
      </c>
      <c r="D12" s="83">
        <v>0</v>
      </c>
      <c r="E12" s="83">
        <v>0</v>
      </c>
      <c r="F12" s="83" t="s">
        <v>265</v>
      </c>
      <c r="G12" s="84">
        <v>0</v>
      </c>
      <c r="H12" s="84">
        <v>0</v>
      </c>
      <c r="I12" s="84" t="s">
        <v>265</v>
      </c>
    </row>
    <row r="13" spans="1:9" x14ac:dyDescent="0.3">
      <c r="A13" s="81" t="s">
        <v>218</v>
      </c>
      <c r="B13" s="82" t="s">
        <v>229</v>
      </c>
      <c r="C13" s="83">
        <v>10</v>
      </c>
      <c r="D13" s="83" t="s">
        <v>265</v>
      </c>
      <c r="E13" s="83">
        <v>10</v>
      </c>
      <c r="F13" s="83" t="s">
        <v>265</v>
      </c>
      <c r="G13" s="84" t="s">
        <v>265</v>
      </c>
      <c r="H13" s="84" t="s">
        <v>265</v>
      </c>
      <c r="I13" s="84" t="s">
        <v>265</v>
      </c>
    </row>
    <row r="14" spans="1:9" x14ac:dyDescent="0.3">
      <c r="A14" s="81" t="s">
        <v>218</v>
      </c>
      <c r="B14" s="82" t="s">
        <v>230</v>
      </c>
      <c r="C14" s="83">
        <v>100</v>
      </c>
      <c r="D14" s="83" t="s">
        <v>265</v>
      </c>
      <c r="E14" s="83">
        <v>40</v>
      </c>
      <c r="F14" s="83">
        <v>60</v>
      </c>
      <c r="G14" s="84" t="s">
        <v>265</v>
      </c>
      <c r="H14" s="84" t="s">
        <v>265</v>
      </c>
      <c r="I14" s="84">
        <v>0.59</v>
      </c>
    </row>
    <row r="15" spans="1:9" x14ac:dyDescent="0.3">
      <c r="A15" s="81" t="s">
        <v>218</v>
      </c>
      <c r="B15" s="82" t="s">
        <v>231</v>
      </c>
      <c r="C15" s="83">
        <v>130</v>
      </c>
      <c r="D15" s="83" t="s">
        <v>265</v>
      </c>
      <c r="E15" s="83">
        <v>60</v>
      </c>
      <c r="F15" s="83">
        <v>70</v>
      </c>
      <c r="G15" s="84" t="s">
        <v>265</v>
      </c>
      <c r="H15" s="84" t="s">
        <v>265</v>
      </c>
      <c r="I15" s="84">
        <v>0.55000000000000004</v>
      </c>
    </row>
    <row r="16" spans="1:9" x14ac:dyDescent="0.3">
      <c r="A16" s="81" t="s">
        <v>218</v>
      </c>
      <c r="B16" s="82" t="s">
        <v>232</v>
      </c>
      <c r="C16" s="83">
        <v>240</v>
      </c>
      <c r="D16" s="83" t="s">
        <v>265</v>
      </c>
      <c r="E16" s="83">
        <v>55</v>
      </c>
      <c r="F16" s="83">
        <v>185</v>
      </c>
      <c r="G16" s="84" t="s">
        <v>265</v>
      </c>
      <c r="H16" s="84" t="s">
        <v>265</v>
      </c>
      <c r="I16" s="84">
        <v>0.77</v>
      </c>
    </row>
    <row r="17" spans="1:9" x14ac:dyDescent="0.3">
      <c r="A17" s="81" t="s">
        <v>218</v>
      </c>
      <c r="B17" s="82" t="s">
        <v>233</v>
      </c>
      <c r="C17" s="83">
        <v>330</v>
      </c>
      <c r="D17" s="83">
        <v>5</v>
      </c>
      <c r="E17" s="83">
        <v>140</v>
      </c>
      <c r="F17" s="83">
        <v>185</v>
      </c>
      <c r="G17" s="84">
        <v>0.01</v>
      </c>
      <c r="H17" s="84">
        <v>0.42</v>
      </c>
      <c r="I17" s="84">
        <v>0.56999999999999995</v>
      </c>
    </row>
    <row r="18" spans="1:9" x14ac:dyDescent="0.3">
      <c r="A18" s="81" t="s">
        <v>218</v>
      </c>
      <c r="B18" s="82" t="s">
        <v>234</v>
      </c>
      <c r="C18" s="83">
        <v>515</v>
      </c>
      <c r="D18" s="83">
        <v>10</v>
      </c>
      <c r="E18" s="83">
        <v>160</v>
      </c>
      <c r="F18" s="83">
        <v>345</v>
      </c>
      <c r="G18" s="84">
        <v>0.02</v>
      </c>
      <c r="H18" s="84">
        <v>0.32</v>
      </c>
      <c r="I18" s="84">
        <v>0.67</v>
      </c>
    </row>
    <row r="19" spans="1:9" x14ac:dyDescent="0.3">
      <c r="A19" s="81" t="s">
        <v>218</v>
      </c>
      <c r="B19" s="82" t="s">
        <v>235</v>
      </c>
      <c r="C19" s="83">
        <v>2350</v>
      </c>
      <c r="D19" s="83">
        <v>10</v>
      </c>
      <c r="E19" s="83">
        <v>210</v>
      </c>
      <c r="F19" s="83">
        <v>2130</v>
      </c>
      <c r="G19" s="84">
        <v>0</v>
      </c>
      <c r="H19" s="84">
        <v>0.09</v>
      </c>
      <c r="I19" s="84">
        <v>0.91</v>
      </c>
    </row>
    <row r="20" spans="1:9" x14ac:dyDescent="0.3">
      <c r="A20" s="81" t="s">
        <v>218</v>
      </c>
      <c r="B20" s="82" t="s">
        <v>236</v>
      </c>
      <c r="C20" s="83">
        <v>3320</v>
      </c>
      <c r="D20" s="83">
        <v>10</v>
      </c>
      <c r="E20" s="83">
        <v>400</v>
      </c>
      <c r="F20" s="83">
        <v>2910</v>
      </c>
      <c r="G20" s="84">
        <v>0</v>
      </c>
      <c r="H20" s="84">
        <v>0.12</v>
      </c>
      <c r="I20" s="84">
        <v>0.88</v>
      </c>
    </row>
    <row r="21" spans="1:9" x14ac:dyDescent="0.3">
      <c r="A21" s="81" t="s">
        <v>218</v>
      </c>
      <c r="B21" s="82" t="s">
        <v>237</v>
      </c>
      <c r="C21" s="83">
        <v>3925</v>
      </c>
      <c r="D21" s="83">
        <v>10</v>
      </c>
      <c r="E21" s="83">
        <v>415</v>
      </c>
      <c r="F21" s="83">
        <v>3500</v>
      </c>
      <c r="G21" s="84">
        <v>0</v>
      </c>
      <c r="H21" s="84">
        <v>0.11</v>
      </c>
      <c r="I21" s="84">
        <v>0.89</v>
      </c>
    </row>
    <row r="22" spans="1:9" x14ac:dyDescent="0.3">
      <c r="A22" s="81" t="s">
        <v>218</v>
      </c>
      <c r="B22" s="82" t="s">
        <v>238</v>
      </c>
      <c r="C22" s="83">
        <v>3830</v>
      </c>
      <c r="D22" s="83">
        <v>15</v>
      </c>
      <c r="E22" s="83">
        <v>740</v>
      </c>
      <c r="F22" s="83">
        <v>3075</v>
      </c>
      <c r="G22" s="84">
        <v>0</v>
      </c>
      <c r="H22" s="84">
        <v>0.19</v>
      </c>
      <c r="I22" s="84">
        <v>0.8</v>
      </c>
    </row>
    <row r="23" spans="1:9" x14ac:dyDescent="0.3">
      <c r="A23" s="81" t="s">
        <v>218</v>
      </c>
      <c r="B23" s="82" t="s">
        <v>239</v>
      </c>
      <c r="C23" s="83">
        <v>4640</v>
      </c>
      <c r="D23" s="83">
        <v>25</v>
      </c>
      <c r="E23" s="83">
        <v>1165</v>
      </c>
      <c r="F23" s="83">
        <v>3450</v>
      </c>
      <c r="G23" s="84">
        <v>0.01</v>
      </c>
      <c r="H23" s="84">
        <v>0.25</v>
      </c>
      <c r="I23" s="84">
        <v>0.74</v>
      </c>
    </row>
    <row r="24" spans="1:9" x14ac:dyDescent="0.3">
      <c r="A24" s="81" t="s">
        <v>218</v>
      </c>
      <c r="B24" s="82" t="s">
        <v>240</v>
      </c>
      <c r="C24" s="83">
        <v>2785</v>
      </c>
      <c r="D24" s="83">
        <v>30</v>
      </c>
      <c r="E24" s="83">
        <v>950</v>
      </c>
      <c r="F24" s="83">
        <v>1805</v>
      </c>
      <c r="G24" s="84">
        <v>0.01</v>
      </c>
      <c r="H24" s="84">
        <v>0.34</v>
      </c>
      <c r="I24" s="84">
        <v>0.65</v>
      </c>
    </row>
    <row r="25" spans="1:9" x14ac:dyDescent="0.3">
      <c r="A25" s="81" t="s">
        <v>218</v>
      </c>
      <c r="B25" s="82" t="s">
        <v>241</v>
      </c>
      <c r="C25" s="83">
        <v>6275</v>
      </c>
      <c r="D25" s="83">
        <v>30</v>
      </c>
      <c r="E25" s="83">
        <v>1310</v>
      </c>
      <c r="F25" s="83">
        <v>4930</v>
      </c>
      <c r="G25" s="84">
        <v>0.01</v>
      </c>
      <c r="H25" s="84">
        <v>0.21</v>
      </c>
      <c r="I25" s="84">
        <v>0.79</v>
      </c>
    </row>
    <row r="26" spans="1:9" x14ac:dyDescent="0.3">
      <c r="A26" s="81" t="s">
        <v>218</v>
      </c>
      <c r="B26" s="82" t="s">
        <v>242</v>
      </c>
      <c r="C26" s="83">
        <v>5255</v>
      </c>
      <c r="D26" s="83">
        <v>80</v>
      </c>
      <c r="E26" s="83">
        <v>1715</v>
      </c>
      <c r="F26" s="83">
        <v>3460</v>
      </c>
      <c r="G26" s="84">
        <v>0.02</v>
      </c>
      <c r="H26" s="84">
        <v>0.33</v>
      </c>
      <c r="I26" s="84">
        <v>0.66</v>
      </c>
    </row>
    <row r="27" spans="1:9" x14ac:dyDescent="0.3">
      <c r="A27" s="81" t="s">
        <v>218</v>
      </c>
      <c r="B27" s="82" t="s">
        <v>243</v>
      </c>
      <c r="C27" s="83">
        <v>5560</v>
      </c>
      <c r="D27" s="83">
        <v>140</v>
      </c>
      <c r="E27" s="83">
        <v>2150</v>
      </c>
      <c r="F27" s="83">
        <v>3270</v>
      </c>
      <c r="G27" s="84">
        <v>0.03</v>
      </c>
      <c r="H27" s="84">
        <v>0.39</v>
      </c>
      <c r="I27" s="84">
        <v>0.59</v>
      </c>
    </row>
    <row r="28" spans="1:9" x14ac:dyDescent="0.3">
      <c r="A28" s="81" t="s">
        <v>218</v>
      </c>
      <c r="B28" s="82" t="s">
        <v>244</v>
      </c>
      <c r="C28" s="83">
        <v>6440</v>
      </c>
      <c r="D28" s="83">
        <v>105</v>
      </c>
      <c r="E28" s="83">
        <v>2405</v>
      </c>
      <c r="F28" s="83">
        <v>3930</v>
      </c>
      <c r="G28" s="84">
        <v>0.02</v>
      </c>
      <c r="H28" s="84">
        <v>0.37</v>
      </c>
      <c r="I28" s="84">
        <v>0.61</v>
      </c>
    </row>
    <row r="29" spans="1:9" x14ac:dyDescent="0.3">
      <c r="A29" s="81" t="s">
        <v>218</v>
      </c>
      <c r="B29" s="82" t="s">
        <v>245</v>
      </c>
      <c r="C29" s="83">
        <v>7065</v>
      </c>
      <c r="D29" s="83">
        <v>150</v>
      </c>
      <c r="E29" s="83">
        <v>2705</v>
      </c>
      <c r="F29" s="83">
        <v>4210</v>
      </c>
      <c r="G29" s="84">
        <v>0.02</v>
      </c>
      <c r="H29" s="84">
        <v>0.38</v>
      </c>
      <c r="I29" s="84">
        <v>0.6</v>
      </c>
    </row>
    <row r="30" spans="1:9" x14ac:dyDescent="0.3">
      <c r="A30" s="81" t="s">
        <v>218</v>
      </c>
      <c r="B30" s="82" t="s">
        <v>246</v>
      </c>
      <c r="C30" s="83">
        <v>12150</v>
      </c>
      <c r="D30" s="83">
        <v>145</v>
      </c>
      <c r="E30" s="83">
        <v>2180</v>
      </c>
      <c r="F30" s="83">
        <v>9830</v>
      </c>
      <c r="G30" s="84">
        <v>0.01</v>
      </c>
      <c r="H30" s="84">
        <v>0.18</v>
      </c>
      <c r="I30" s="84">
        <v>0.81</v>
      </c>
    </row>
    <row r="31" spans="1:9" x14ac:dyDescent="0.3">
      <c r="A31" s="81" t="s">
        <v>218</v>
      </c>
      <c r="B31" s="82" t="s">
        <v>247</v>
      </c>
      <c r="C31" s="83">
        <v>11670</v>
      </c>
      <c r="D31" s="83">
        <v>175</v>
      </c>
      <c r="E31" s="83">
        <v>2265</v>
      </c>
      <c r="F31" s="83">
        <v>9230</v>
      </c>
      <c r="G31" s="84">
        <v>0.02</v>
      </c>
      <c r="H31" s="84">
        <v>0.19</v>
      </c>
      <c r="I31" s="84">
        <v>0.79</v>
      </c>
    </row>
    <row r="32" spans="1:9" x14ac:dyDescent="0.3">
      <c r="A32" s="81" t="s">
        <v>218</v>
      </c>
      <c r="B32" s="82" t="s">
        <v>248</v>
      </c>
      <c r="C32" s="83">
        <v>12035</v>
      </c>
      <c r="D32" s="83">
        <v>180</v>
      </c>
      <c r="E32" s="83">
        <v>1950</v>
      </c>
      <c r="F32" s="83">
        <v>9905</v>
      </c>
      <c r="G32" s="84">
        <v>0.01</v>
      </c>
      <c r="H32" s="84">
        <v>0.16</v>
      </c>
      <c r="I32" s="84">
        <v>0.82</v>
      </c>
    </row>
    <row r="33" spans="1:9" x14ac:dyDescent="0.3">
      <c r="A33" s="81" t="s">
        <v>218</v>
      </c>
      <c r="B33" s="82" t="s">
        <v>249</v>
      </c>
      <c r="C33" s="83">
        <v>8320</v>
      </c>
      <c r="D33" s="83">
        <v>165</v>
      </c>
      <c r="E33" s="83">
        <v>1310</v>
      </c>
      <c r="F33" s="83">
        <v>6845</v>
      </c>
      <c r="G33" s="84">
        <v>0.02</v>
      </c>
      <c r="H33" s="84">
        <v>0.16</v>
      </c>
      <c r="I33" s="84">
        <v>0.82</v>
      </c>
    </row>
    <row r="34" spans="1:9" x14ac:dyDescent="0.3">
      <c r="A34" s="81" t="s">
        <v>218</v>
      </c>
      <c r="B34" s="82" t="s">
        <v>250</v>
      </c>
      <c r="C34" s="83">
        <v>7240</v>
      </c>
      <c r="D34" s="83">
        <v>165</v>
      </c>
      <c r="E34" s="83">
        <v>1150</v>
      </c>
      <c r="F34" s="83">
        <v>5925</v>
      </c>
      <c r="G34" s="84">
        <v>0.02</v>
      </c>
      <c r="H34" s="84">
        <v>0.16</v>
      </c>
      <c r="I34" s="84">
        <v>0.82</v>
      </c>
    </row>
    <row r="35" spans="1:9" x14ac:dyDescent="0.3">
      <c r="A35" s="81" t="s">
        <v>218</v>
      </c>
      <c r="B35" s="82" t="s">
        <v>251</v>
      </c>
      <c r="C35" s="83">
        <v>6455</v>
      </c>
      <c r="D35" s="83">
        <v>165</v>
      </c>
      <c r="E35" s="83">
        <v>965</v>
      </c>
      <c r="F35" s="83">
        <v>5320</v>
      </c>
      <c r="G35" s="84">
        <v>0.03</v>
      </c>
      <c r="H35" s="84">
        <v>0.15</v>
      </c>
      <c r="I35" s="84">
        <v>0.82</v>
      </c>
    </row>
    <row r="36" spans="1:9" x14ac:dyDescent="0.3">
      <c r="A36" s="81" t="s">
        <v>218</v>
      </c>
      <c r="B36" s="82" t="s">
        <v>252</v>
      </c>
      <c r="C36" s="83">
        <v>5460</v>
      </c>
      <c r="D36" s="83">
        <v>125</v>
      </c>
      <c r="E36" s="83">
        <v>775</v>
      </c>
      <c r="F36" s="83">
        <v>4565</v>
      </c>
      <c r="G36" s="84">
        <v>0.02</v>
      </c>
      <c r="H36" s="84">
        <v>0.14000000000000001</v>
      </c>
      <c r="I36" s="84">
        <v>0.84</v>
      </c>
    </row>
    <row r="37" spans="1:9" x14ac:dyDescent="0.3">
      <c r="A37" s="81" t="s">
        <v>218</v>
      </c>
      <c r="B37" s="82" t="s">
        <v>253</v>
      </c>
      <c r="C37" s="83">
        <v>6175</v>
      </c>
      <c r="D37" s="83">
        <v>155</v>
      </c>
      <c r="E37" s="83">
        <v>875</v>
      </c>
      <c r="F37" s="83">
        <v>5145</v>
      </c>
      <c r="G37" s="84">
        <v>0.02</v>
      </c>
      <c r="H37" s="84">
        <v>0.14000000000000001</v>
      </c>
      <c r="I37" s="84">
        <v>0.83</v>
      </c>
    </row>
    <row r="38" spans="1:9" x14ac:dyDescent="0.3">
      <c r="A38" s="81" t="s">
        <v>218</v>
      </c>
      <c r="B38" s="82" t="s">
        <v>254</v>
      </c>
      <c r="C38" s="83">
        <v>6030</v>
      </c>
      <c r="D38" s="83">
        <v>150</v>
      </c>
      <c r="E38" s="83">
        <v>715</v>
      </c>
      <c r="F38" s="83">
        <v>5165</v>
      </c>
      <c r="G38" s="84">
        <v>0.03</v>
      </c>
      <c r="H38" s="84">
        <v>0.12</v>
      </c>
      <c r="I38" s="84">
        <v>0.86</v>
      </c>
    </row>
    <row r="39" spans="1:9" x14ac:dyDescent="0.3">
      <c r="A39" s="81" t="s">
        <v>218</v>
      </c>
      <c r="B39" s="82" t="s">
        <v>255</v>
      </c>
      <c r="C39" s="83">
        <v>7905</v>
      </c>
      <c r="D39" s="83">
        <v>175</v>
      </c>
      <c r="E39" s="83">
        <v>425</v>
      </c>
      <c r="F39" s="83">
        <v>7305</v>
      </c>
      <c r="G39" s="84">
        <v>0.02</v>
      </c>
      <c r="H39" s="84">
        <v>0.05</v>
      </c>
      <c r="I39" s="84">
        <v>0.92</v>
      </c>
    </row>
    <row r="40" spans="1:9" x14ac:dyDescent="0.3">
      <c r="A40" s="81" t="s">
        <v>218</v>
      </c>
      <c r="B40" s="82" t="s">
        <v>256</v>
      </c>
      <c r="C40" s="83">
        <v>6075</v>
      </c>
      <c r="D40" s="83">
        <v>155</v>
      </c>
      <c r="E40" s="83">
        <v>945</v>
      </c>
      <c r="F40" s="83">
        <v>4975</v>
      </c>
      <c r="G40" s="84">
        <v>0.03</v>
      </c>
      <c r="H40" s="84">
        <v>0.16</v>
      </c>
      <c r="I40" s="84">
        <v>0.82</v>
      </c>
    </row>
    <row r="41" spans="1:9" x14ac:dyDescent="0.3">
      <c r="A41" s="81" t="s">
        <v>218</v>
      </c>
      <c r="B41" s="82" t="s">
        <v>257</v>
      </c>
      <c r="C41" s="83">
        <v>4505</v>
      </c>
      <c r="D41" s="83">
        <v>165</v>
      </c>
      <c r="E41" s="83">
        <v>870</v>
      </c>
      <c r="F41" s="83">
        <v>3470</v>
      </c>
      <c r="G41" s="84">
        <v>0.04</v>
      </c>
      <c r="H41" s="84">
        <v>0.19</v>
      </c>
      <c r="I41" s="84">
        <v>0.77</v>
      </c>
    </row>
    <row r="42" spans="1:9" x14ac:dyDescent="0.3">
      <c r="A42" s="81" t="s">
        <v>218</v>
      </c>
      <c r="B42" s="82" t="s">
        <v>258</v>
      </c>
      <c r="C42" s="83">
        <v>7160</v>
      </c>
      <c r="D42" s="83">
        <v>195</v>
      </c>
      <c r="E42" s="83">
        <v>660</v>
      </c>
      <c r="F42" s="83">
        <v>6305</v>
      </c>
      <c r="G42" s="84">
        <v>0.03</v>
      </c>
      <c r="H42" s="84">
        <v>0.09</v>
      </c>
      <c r="I42" s="84">
        <v>0.88</v>
      </c>
    </row>
    <row r="43" spans="1:9" x14ac:dyDescent="0.3">
      <c r="A43" s="81" t="s">
        <v>218</v>
      </c>
      <c r="B43" s="82" t="s">
        <v>259</v>
      </c>
      <c r="C43" s="83">
        <v>8565</v>
      </c>
      <c r="D43" s="83">
        <v>225</v>
      </c>
      <c r="E43" s="83">
        <v>630</v>
      </c>
      <c r="F43" s="83">
        <v>7710</v>
      </c>
      <c r="G43" s="84">
        <v>0.03</v>
      </c>
      <c r="H43" s="84">
        <v>7.0000000000000007E-2</v>
      </c>
      <c r="I43" s="84">
        <v>0.9</v>
      </c>
    </row>
    <row r="44" spans="1:9" x14ac:dyDescent="0.3">
      <c r="A44" s="34" t="s">
        <v>552</v>
      </c>
      <c r="B44" s="47" t="s">
        <v>218</v>
      </c>
      <c r="C44" s="35">
        <v>130595</v>
      </c>
      <c r="D44" s="35">
        <v>2280</v>
      </c>
      <c r="E44" s="35">
        <v>14985</v>
      </c>
      <c r="F44" s="35">
        <v>113325</v>
      </c>
      <c r="G44" s="36">
        <v>0.02</v>
      </c>
      <c r="H44" s="36">
        <v>0.11</v>
      </c>
      <c r="I44" s="36">
        <v>0.87</v>
      </c>
    </row>
    <row r="45" spans="1:9" x14ac:dyDescent="0.3">
      <c r="A45" s="11" t="s">
        <v>552</v>
      </c>
      <c r="B45" s="39" t="s">
        <v>224</v>
      </c>
      <c r="C45" s="15">
        <v>0</v>
      </c>
      <c r="D45" s="15">
        <v>0</v>
      </c>
      <c r="E45" s="15">
        <v>0</v>
      </c>
      <c r="F45" s="15">
        <v>0</v>
      </c>
      <c r="G45" s="17" t="s">
        <v>377</v>
      </c>
      <c r="H45" s="17" t="s">
        <v>377</v>
      </c>
      <c r="I45" s="17" t="s">
        <v>377</v>
      </c>
    </row>
    <row r="46" spans="1:9" x14ac:dyDescent="0.3">
      <c r="A46" s="11" t="s">
        <v>552</v>
      </c>
      <c r="B46" s="39" t="s">
        <v>225</v>
      </c>
      <c r="C46" s="15">
        <v>0</v>
      </c>
      <c r="D46" s="15">
        <v>0</v>
      </c>
      <c r="E46" s="15">
        <v>0</v>
      </c>
      <c r="F46" s="15">
        <v>0</v>
      </c>
      <c r="G46" s="17" t="s">
        <v>377</v>
      </c>
      <c r="H46" s="17" t="s">
        <v>377</v>
      </c>
      <c r="I46" s="17" t="s">
        <v>377</v>
      </c>
    </row>
    <row r="47" spans="1:9" x14ac:dyDescent="0.3">
      <c r="A47" s="11" t="s">
        <v>552</v>
      </c>
      <c r="B47" s="39" t="s">
        <v>226</v>
      </c>
      <c r="C47" s="15">
        <v>0</v>
      </c>
      <c r="D47" s="15">
        <v>0</v>
      </c>
      <c r="E47" s="15">
        <v>0</v>
      </c>
      <c r="F47" s="15">
        <v>0</v>
      </c>
      <c r="G47" s="17" t="s">
        <v>377</v>
      </c>
      <c r="H47" s="17" t="s">
        <v>377</v>
      </c>
      <c r="I47" s="17" t="s">
        <v>377</v>
      </c>
    </row>
    <row r="48" spans="1:9" x14ac:dyDescent="0.3">
      <c r="A48" s="11" t="s">
        <v>552</v>
      </c>
      <c r="B48" s="39" t="s">
        <v>227</v>
      </c>
      <c r="C48" s="15">
        <v>0</v>
      </c>
      <c r="D48" s="15">
        <v>0</v>
      </c>
      <c r="E48" s="15">
        <v>0</v>
      </c>
      <c r="F48" s="15">
        <v>0</v>
      </c>
      <c r="G48" s="17" t="s">
        <v>377</v>
      </c>
      <c r="H48" s="17" t="s">
        <v>377</v>
      </c>
      <c r="I48" s="17" t="s">
        <v>377</v>
      </c>
    </row>
    <row r="49" spans="1:9" x14ac:dyDescent="0.3">
      <c r="A49" s="11" t="s">
        <v>552</v>
      </c>
      <c r="B49" s="39" t="s">
        <v>228</v>
      </c>
      <c r="C49" s="15">
        <v>0</v>
      </c>
      <c r="D49" s="15">
        <v>0</v>
      </c>
      <c r="E49" s="15">
        <v>0</v>
      </c>
      <c r="F49" s="15">
        <v>0</v>
      </c>
      <c r="G49" s="17" t="s">
        <v>377</v>
      </c>
      <c r="H49" s="17" t="s">
        <v>377</v>
      </c>
      <c r="I49" s="17" t="s">
        <v>377</v>
      </c>
    </row>
    <row r="50" spans="1:9" x14ac:dyDescent="0.3">
      <c r="A50" s="11" t="s">
        <v>552</v>
      </c>
      <c r="B50" s="39" t="s">
        <v>229</v>
      </c>
      <c r="C50" s="15">
        <v>0</v>
      </c>
      <c r="D50" s="15">
        <v>0</v>
      </c>
      <c r="E50" s="15">
        <v>0</v>
      </c>
      <c r="F50" s="15">
        <v>0</v>
      </c>
      <c r="G50" s="17" t="s">
        <v>377</v>
      </c>
      <c r="H50" s="17" t="s">
        <v>377</v>
      </c>
      <c r="I50" s="17" t="s">
        <v>377</v>
      </c>
    </row>
    <row r="51" spans="1:9" x14ac:dyDescent="0.3">
      <c r="A51" s="11" t="s">
        <v>552</v>
      </c>
      <c r="B51" s="39" t="s">
        <v>230</v>
      </c>
      <c r="C51" s="15">
        <v>50</v>
      </c>
      <c r="D51" s="15">
        <v>0</v>
      </c>
      <c r="E51" s="15">
        <v>5</v>
      </c>
      <c r="F51" s="15">
        <v>45</v>
      </c>
      <c r="G51" s="17">
        <v>0</v>
      </c>
      <c r="H51" s="17">
        <v>0.08</v>
      </c>
      <c r="I51" s="17">
        <v>0.92</v>
      </c>
    </row>
    <row r="52" spans="1:9" x14ac:dyDescent="0.3">
      <c r="A52" s="11" t="s">
        <v>552</v>
      </c>
      <c r="B52" s="39" t="s">
        <v>231</v>
      </c>
      <c r="C52" s="15">
        <v>55</v>
      </c>
      <c r="D52" s="15" t="s">
        <v>265</v>
      </c>
      <c r="E52" s="15">
        <v>5</v>
      </c>
      <c r="F52" s="15">
        <v>45</v>
      </c>
      <c r="G52" s="17" t="s">
        <v>265</v>
      </c>
      <c r="H52" s="17" t="s">
        <v>265</v>
      </c>
      <c r="I52" s="17">
        <v>0.87</v>
      </c>
    </row>
    <row r="53" spans="1:9" x14ac:dyDescent="0.3">
      <c r="A53" s="11" t="s">
        <v>552</v>
      </c>
      <c r="B53" s="39" t="s">
        <v>232</v>
      </c>
      <c r="C53" s="15">
        <v>180</v>
      </c>
      <c r="D53" s="15" t="s">
        <v>265</v>
      </c>
      <c r="E53" s="15">
        <v>5</v>
      </c>
      <c r="F53" s="15">
        <v>175</v>
      </c>
      <c r="G53" s="17" t="s">
        <v>265</v>
      </c>
      <c r="H53" s="17" t="s">
        <v>265</v>
      </c>
      <c r="I53" s="17">
        <v>0.97</v>
      </c>
    </row>
    <row r="54" spans="1:9" x14ac:dyDescent="0.3">
      <c r="A54" s="11" t="s">
        <v>552</v>
      </c>
      <c r="B54" s="39" t="s">
        <v>233</v>
      </c>
      <c r="C54" s="15">
        <v>195</v>
      </c>
      <c r="D54" s="15" t="s">
        <v>265</v>
      </c>
      <c r="E54" s="15">
        <v>35</v>
      </c>
      <c r="F54" s="15">
        <v>160</v>
      </c>
      <c r="G54" s="17" t="s">
        <v>265</v>
      </c>
      <c r="H54" s="17" t="s">
        <v>265</v>
      </c>
      <c r="I54" s="17">
        <v>0.82</v>
      </c>
    </row>
    <row r="55" spans="1:9" x14ac:dyDescent="0.3">
      <c r="A55" s="11" t="s">
        <v>552</v>
      </c>
      <c r="B55" s="39" t="s">
        <v>234</v>
      </c>
      <c r="C55" s="15">
        <v>385</v>
      </c>
      <c r="D55" s="15">
        <v>0</v>
      </c>
      <c r="E55" s="15">
        <v>75</v>
      </c>
      <c r="F55" s="15">
        <v>310</v>
      </c>
      <c r="G55" s="17">
        <v>0</v>
      </c>
      <c r="H55" s="17">
        <v>0.19</v>
      </c>
      <c r="I55" s="17">
        <v>0.81</v>
      </c>
    </row>
    <row r="56" spans="1:9" x14ac:dyDescent="0.3">
      <c r="A56" s="11" t="s">
        <v>552</v>
      </c>
      <c r="B56" s="39" t="s">
        <v>235</v>
      </c>
      <c r="C56" s="15">
        <v>2180</v>
      </c>
      <c r="D56" s="15">
        <v>5</v>
      </c>
      <c r="E56" s="15">
        <v>115</v>
      </c>
      <c r="F56" s="15">
        <v>2065</v>
      </c>
      <c r="G56" s="17">
        <v>0</v>
      </c>
      <c r="H56" s="17">
        <v>0.05</v>
      </c>
      <c r="I56" s="17">
        <v>0.95</v>
      </c>
    </row>
    <row r="57" spans="1:9" x14ac:dyDescent="0.3">
      <c r="A57" s="11" t="s">
        <v>552</v>
      </c>
      <c r="B57" s="39" t="s">
        <v>236</v>
      </c>
      <c r="C57" s="15">
        <v>2995</v>
      </c>
      <c r="D57" s="15">
        <v>5</v>
      </c>
      <c r="E57" s="15">
        <v>170</v>
      </c>
      <c r="F57" s="15">
        <v>2820</v>
      </c>
      <c r="G57" s="17">
        <v>0</v>
      </c>
      <c r="H57" s="17">
        <v>0.06</v>
      </c>
      <c r="I57" s="17">
        <v>0.94</v>
      </c>
    </row>
    <row r="58" spans="1:9" x14ac:dyDescent="0.3">
      <c r="A58" s="11" t="s">
        <v>552</v>
      </c>
      <c r="B58" s="39" t="s">
        <v>237</v>
      </c>
      <c r="C58" s="15">
        <v>3570</v>
      </c>
      <c r="D58" s="15">
        <v>10</v>
      </c>
      <c r="E58" s="15">
        <v>160</v>
      </c>
      <c r="F58" s="15">
        <v>3400</v>
      </c>
      <c r="G58" s="17">
        <v>0</v>
      </c>
      <c r="H58" s="17">
        <v>0.04</v>
      </c>
      <c r="I58" s="17">
        <v>0.95</v>
      </c>
    </row>
    <row r="59" spans="1:9" x14ac:dyDescent="0.3">
      <c r="A59" s="11" t="s">
        <v>552</v>
      </c>
      <c r="B59" s="39" t="s">
        <v>238</v>
      </c>
      <c r="C59" s="15">
        <v>3200</v>
      </c>
      <c r="D59" s="15">
        <v>10</v>
      </c>
      <c r="E59" s="15">
        <v>275</v>
      </c>
      <c r="F59" s="15">
        <v>2915</v>
      </c>
      <c r="G59" s="17">
        <v>0</v>
      </c>
      <c r="H59" s="17">
        <v>0.09</v>
      </c>
      <c r="I59" s="17">
        <v>0.91</v>
      </c>
    </row>
    <row r="60" spans="1:9" x14ac:dyDescent="0.3">
      <c r="A60" s="11" t="s">
        <v>552</v>
      </c>
      <c r="B60" s="39" t="s">
        <v>239</v>
      </c>
      <c r="C60" s="15">
        <v>3600</v>
      </c>
      <c r="D60" s="15">
        <v>20</v>
      </c>
      <c r="E60" s="15">
        <v>450</v>
      </c>
      <c r="F60" s="15">
        <v>3130</v>
      </c>
      <c r="G60" s="17">
        <v>0.01</v>
      </c>
      <c r="H60" s="17">
        <v>0.13</v>
      </c>
      <c r="I60" s="17">
        <v>0.87</v>
      </c>
    </row>
    <row r="61" spans="1:9" x14ac:dyDescent="0.3">
      <c r="A61" s="11" t="s">
        <v>552</v>
      </c>
      <c r="B61" s="39" t="s">
        <v>240</v>
      </c>
      <c r="C61" s="15">
        <v>2040</v>
      </c>
      <c r="D61" s="15">
        <v>25</v>
      </c>
      <c r="E61" s="15">
        <v>420</v>
      </c>
      <c r="F61" s="15">
        <v>1600</v>
      </c>
      <c r="G61" s="17">
        <v>0.01</v>
      </c>
      <c r="H61" s="17">
        <v>0.2</v>
      </c>
      <c r="I61" s="17">
        <v>0.78</v>
      </c>
    </row>
    <row r="62" spans="1:9" x14ac:dyDescent="0.3">
      <c r="A62" s="11" t="s">
        <v>552</v>
      </c>
      <c r="B62" s="39" t="s">
        <v>241</v>
      </c>
      <c r="C62" s="15">
        <v>5110</v>
      </c>
      <c r="D62" s="15">
        <v>20</v>
      </c>
      <c r="E62" s="15">
        <v>545</v>
      </c>
      <c r="F62" s="15">
        <v>4550</v>
      </c>
      <c r="G62" s="17">
        <v>0</v>
      </c>
      <c r="H62" s="17">
        <v>0.11</v>
      </c>
      <c r="I62" s="17">
        <v>0.89</v>
      </c>
    </row>
    <row r="63" spans="1:9" x14ac:dyDescent="0.3">
      <c r="A63" s="11" t="s">
        <v>552</v>
      </c>
      <c r="B63" s="39" t="s">
        <v>242</v>
      </c>
      <c r="C63" s="15">
        <v>3995</v>
      </c>
      <c r="D63" s="15">
        <v>60</v>
      </c>
      <c r="E63" s="15">
        <v>905</v>
      </c>
      <c r="F63" s="15">
        <v>3030</v>
      </c>
      <c r="G63" s="17">
        <v>0.02</v>
      </c>
      <c r="H63" s="17">
        <v>0.23</v>
      </c>
      <c r="I63" s="17">
        <v>0.76</v>
      </c>
    </row>
    <row r="64" spans="1:9" x14ac:dyDescent="0.3">
      <c r="A64" s="11" t="s">
        <v>552</v>
      </c>
      <c r="B64" s="39" t="s">
        <v>243</v>
      </c>
      <c r="C64" s="15">
        <v>3845</v>
      </c>
      <c r="D64" s="15">
        <v>95</v>
      </c>
      <c r="E64" s="15">
        <v>1125</v>
      </c>
      <c r="F64" s="15">
        <v>2625</v>
      </c>
      <c r="G64" s="17">
        <v>0.02</v>
      </c>
      <c r="H64" s="17">
        <v>0.28999999999999998</v>
      </c>
      <c r="I64" s="17">
        <v>0.68</v>
      </c>
    </row>
    <row r="65" spans="1:9" x14ac:dyDescent="0.3">
      <c r="A65" s="11" t="s">
        <v>552</v>
      </c>
      <c r="B65" s="39" t="s">
        <v>244</v>
      </c>
      <c r="C65" s="15">
        <v>3905</v>
      </c>
      <c r="D65" s="15">
        <v>75</v>
      </c>
      <c r="E65" s="15">
        <v>1055</v>
      </c>
      <c r="F65" s="15">
        <v>2775</v>
      </c>
      <c r="G65" s="17">
        <v>0.02</v>
      </c>
      <c r="H65" s="17">
        <v>0.27</v>
      </c>
      <c r="I65" s="17">
        <v>0.71</v>
      </c>
    </row>
    <row r="66" spans="1:9" x14ac:dyDescent="0.3">
      <c r="A66" s="11" t="s">
        <v>552</v>
      </c>
      <c r="B66" s="39" t="s">
        <v>245</v>
      </c>
      <c r="C66" s="15">
        <v>3975</v>
      </c>
      <c r="D66" s="15">
        <v>110</v>
      </c>
      <c r="E66" s="15">
        <v>1045</v>
      </c>
      <c r="F66" s="15">
        <v>2820</v>
      </c>
      <c r="G66" s="17">
        <v>0.03</v>
      </c>
      <c r="H66" s="17">
        <v>0.26</v>
      </c>
      <c r="I66" s="17">
        <v>0.71</v>
      </c>
    </row>
    <row r="67" spans="1:9" x14ac:dyDescent="0.3">
      <c r="A67" s="11" t="s">
        <v>552</v>
      </c>
      <c r="B67" s="39" t="s">
        <v>246</v>
      </c>
      <c r="C67" s="15">
        <v>10605</v>
      </c>
      <c r="D67" s="15">
        <v>125</v>
      </c>
      <c r="E67" s="15">
        <v>1395</v>
      </c>
      <c r="F67" s="15">
        <v>9085</v>
      </c>
      <c r="G67" s="17">
        <v>0.01</v>
      </c>
      <c r="H67" s="17">
        <v>0.13</v>
      </c>
      <c r="I67" s="17">
        <v>0.86</v>
      </c>
    </row>
    <row r="68" spans="1:9" x14ac:dyDescent="0.3">
      <c r="A68" s="11" t="s">
        <v>552</v>
      </c>
      <c r="B68" s="39" t="s">
        <v>247</v>
      </c>
      <c r="C68" s="15">
        <v>10105</v>
      </c>
      <c r="D68" s="15">
        <v>150</v>
      </c>
      <c r="E68" s="15">
        <v>1565</v>
      </c>
      <c r="F68" s="15">
        <v>8390</v>
      </c>
      <c r="G68" s="17">
        <v>0.01</v>
      </c>
      <c r="H68" s="17">
        <v>0.15</v>
      </c>
      <c r="I68" s="17">
        <v>0.83</v>
      </c>
    </row>
    <row r="69" spans="1:9" x14ac:dyDescent="0.3">
      <c r="A69" s="11" t="s">
        <v>552</v>
      </c>
      <c r="B69" s="39" t="s">
        <v>248</v>
      </c>
      <c r="C69" s="15">
        <v>10210</v>
      </c>
      <c r="D69" s="15">
        <v>150</v>
      </c>
      <c r="E69" s="15">
        <v>1190</v>
      </c>
      <c r="F69" s="15">
        <v>8870</v>
      </c>
      <c r="G69" s="17">
        <v>0.01</v>
      </c>
      <c r="H69" s="17">
        <v>0.12</v>
      </c>
      <c r="I69" s="17">
        <v>0.87</v>
      </c>
    </row>
    <row r="70" spans="1:9" x14ac:dyDescent="0.3">
      <c r="A70" s="11" t="s">
        <v>552</v>
      </c>
      <c r="B70" s="39" t="s">
        <v>249</v>
      </c>
      <c r="C70" s="15">
        <v>6940</v>
      </c>
      <c r="D70" s="15">
        <v>125</v>
      </c>
      <c r="E70" s="15">
        <v>710</v>
      </c>
      <c r="F70" s="15">
        <v>6100</v>
      </c>
      <c r="G70" s="17">
        <v>0.02</v>
      </c>
      <c r="H70" s="17">
        <v>0.1</v>
      </c>
      <c r="I70" s="17">
        <v>0.88</v>
      </c>
    </row>
    <row r="71" spans="1:9" x14ac:dyDescent="0.3">
      <c r="A71" s="11" t="s">
        <v>552</v>
      </c>
      <c r="B71" s="39" t="s">
        <v>250</v>
      </c>
      <c r="C71" s="15">
        <v>5880</v>
      </c>
      <c r="D71" s="15">
        <v>135</v>
      </c>
      <c r="E71" s="15">
        <v>630</v>
      </c>
      <c r="F71" s="15">
        <v>5115</v>
      </c>
      <c r="G71" s="17">
        <v>0.02</v>
      </c>
      <c r="H71" s="17">
        <v>0.11</v>
      </c>
      <c r="I71" s="17">
        <v>0.87</v>
      </c>
    </row>
    <row r="72" spans="1:9" x14ac:dyDescent="0.3">
      <c r="A72" s="11" t="s">
        <v>552</v>
      </c>
      <c r="B72" s="39" t="s">
        <v>251</v>
      </c>
      <c r="C72" s="15">
        <v>5190</v>
      </c>
      <c r="D72" s="15">
        <v>130</v>
      </c>
      <c r="E72" s="15">
        <v>470</v>
      </c>
      <c r="F72" s="15">
        <v>4585</v>
      </c>
      <c r="G72" s="17">
        <v>0.03</v>
      </c>
      <c r="H72" s="17">
        <v>0.09</v>
      </c>
      <c r="I72" s="17">
        <v>0.88</v>
      </c>
    </row>
    <row r="73" spans="1:9" x14ac:dyDescent="0.3">
      <c r="A73" s="11" t="s">
        <v>552</v>
      </c>
      <c r="B73" s="39" t="s">
        <v>252</v>
      </c>
      <c r="C73" s="15">
        <v>4475</v>
      </c>
      <c r="D73" s="15">
        <v>95</v>
      </c>
      <c r="E73" s="15">
        <v>410</v>
      </c>
      <c r="F73" s="15">
        <v>3975</v>
      </c>
      <c r="G73" s="17">
        <v>0.02</v>
      </c>
      <c r="H73" s="17">
        <v>0.09</v>
      </c>
      <c r="I73" s="17">
        <v>0.89</v>
      </c>
    </row>
    <row r="74" spans="1:9" x14ac:dyDescent="0.3">
      <c r="A74" s="11" t="s">
        <v>552</v>
      </c>
      <c r="B74" s="39" t="s">
        <v>253</v>
      </c>
      <c r="C74" s="15">
        <v>4965</v>
      </c>
      <c r="D74" s="15">
        <v>125</v>
      </c>
      <c r="E74" s="15">
        <v>440</v>
      </c>
      <c r="F74" s="15">
        <v>4400</v>
      </c>
      <c r="G74" s="17">
        <v>0.02</v>
      </c>
      <c r="H74" s="17">
        <v>0.09</v>
      </c>
      <c r="I74" s="17">
        <v>0.89</v>
      </c>
    </row>
    <row r="75" spans="1:9" x14ac:dyDescent="0.3">
      <c r="A75" s="11" t="s">
        <v>552</v>
      </c>
      <c r="B75" s="39" t="s">
        <v>254</v>
      </c>
      <c r="C75" s="15">
        <v>5030</v>
      </c>
      <c r="D75" s="15">
        <v>120</v>
      </c>
      <c r="E75" s="15">
        <v>375</v>
      </c>
      <c r="F75" s="15">
        <v>4535</v>
      </c>
      <c r="G75" s="17">
        <v>0.02</v>
      </c>
      <c r="H75" s="17">
        <v>7.0000000000000007E-2</v>
      </c>
      <c r="I75" s="17">
        <v>0.9</v>
      </c>
    </row>
    <row r="76" spans="1:9" x14ac:dyDescent="0.3">
      <c r="A76" s="11" t="s">
        <v>552</v>
      </c>
      <c r="B76" s="39" t="s">
        <v>255</v>
      </c>
      <c r="C76" s="15">
        <v>6905</v>
      </c>
      <c r="D76" s="15">
        <v>130</v>
      </c>
      <c r="E76" s="15">
        <v>120</v>
      </c>
      <c r="F76" s="15">
        <v>6655</v>
      </c>
      <c r="G76" s="17">
        <v>0.02</v>
      </c>
      <c r="H76" s="17">
        <v>0.02</v>
      </c>
      <c r="I76" s="17">
        <v>0.96</v>
      </c>
    </row>
    <row r="77" spans="1:9" x14ac:dyDescent="0.3">
      <c r="A77" s="11" t="s">
        <v>552</v>
      </c>
      <c r="B77" s="39" t="s">
        <v>256</v>
      </c>
      <c r="C77" s="15">
        <v>4820</v>
      </c>
      <c r="D77" s="15">
        <v>120</v>
      </c>
      <c r="E77" s="15">
        <v>545</v>
      </c>
      <c r="F77" s="15">
        <v>4160</v>
      </c>
      <c r="G77" s="17">
        <v>0.02</v>
      </c>
      <c r="H77" s="17">
        <v>0.11</v>
      </c>
      <c r="I77" s="17">
        <v>0.86</v>
      </c>
    </row>
    <row r="78" spans="1:9" x14ac:dyDescent="0.3">
      <c r="A78" s="11" t="s">
        <v>552</v>
      </c>
      <c r="B78" s="39" t="s">
        <v>257</v>
      </c>
      <c r="C78" s="15">
        <v>3040</v>
      </c>
      <c r="D78" s="15">
        <v>115</v>
      </c>
      <c r="E78" s="15">
        <v>305</v>
      </c>
      <c r="F78" s="15">
        <v>2620</v>
      </c>
      <c r="G78" s="17">
        <v>0.04</v>
      </c>
      <c r="H78" s="17">
        <v>0.1</v>
      </c>
      <c r="I78" s="17">
        <v>0.86</v>
      </c>
    </row>
    <row r="79" spans="1:9" x14ac:dyDescent="0.3">
      <c r="A79" s="11" t="s">
        <v>552</v>
      </c>
      <c r="B79" s="39" t="s">
        <v>258</v>
      </c>
      <c r="C79" s="15">
        <v>5855</v>
      </c>
      <c r="D79" s="15">
        <v>145</v>
      </c>
      <c r="E79" s="15">
        <v>210</v>
      </c>
      <c r="F79" s="15">
        <v>5495</v>
      </c>
      <c r="G79" s="17">
        <v>0.03</v>
      </c>
      <c r="H79" s="17">
        <v>0.04</v>
      </c>
      <c r="I79" s="17">
        <v>0.94</v>
      </c>
    </row>
    <row r="80" spans="1:9" x14ac:dyDescent="0.3">
      <c r="A80" s="11" t="s">
        <v>552</v>
      </c>
      <c r="B80" s="39" t="s">
        <v>259</v>
      </c>
      <c r="C80" s="15">
        <v>7295</v>
      </c>
      <c r="D80" s="15">
        <v>180</v>
      </c>
      <c r="E80" s="15">
        <v>235</v>
      </c>
      <c r="F80" s="15">
        <v>6880</v>
      </c>
      <c r="G80" s="17">
        <v>0.02</v>
      </c>
      <c r="H80" s="17">
        <v>0.03</v>
      </c>
      <c r="I80" s="17">
        <v>0.94</v>
      </c>
    </row>
    <row r="81" spans="1:9" x14ac:dyDescent="0.3">
      <c r="A81" s="34" t="s">
        <v>553</v>
      </c>
      <c r="B81" s="47" t="s">
        <v>218</v>
      </c>
      <c r="C81" s="35">
        <v>31905</v>
      </c>
      <c r="D81" s="35">
        <v>675</v>
      </c>
      <c r="E81" s="35">
        <v>15350</v>
      </c>
      <c r="F81" s="35">
        <v>15880</v>
      </c>
      <c r="G81" s="36">
        <v>0.02</v>
      </c>
      <c r="H81" s="36">
        <v>0.48</v>
      </c>
      <c r="I81" s="36">
        <v>0.5</v>
      </c>
    </row>
    <row r="82" spans="1:9" x14ac:dyDescent="0.3">
      <c r="A82" s="11" t="s">
        <v>553</v>
      </c>
      <c r="B82" s="39" t="s">
        <v>224</v>
      </c>
      <c r="C82" s="15">
        <v>0</v>
      </c>
      <c r="D82" s="15">
        <v>0</v>
      </c>
      <c r="E82" s="15">
        <v>0</v>
      </c>
      <c r="F82" s="15">
        <v>0</v>
      </c>
      <c r="G82" s="17" t="s">
        <v>377</v>
      </c>
      <c r="H82" s="17" t="s">
        <v>377</v>
      </c>
      <c r="I82" s="17" t="s">
        <v>377</v>
      </c>
    </row>
    <row r="83" spans="1:9" x14ac:dyDescent="0.3">
      <c r="A83" s="11" t="s">
        <v>553</v>
      </c>
      <c r="B83" s="39" t="s">
        <v>225</v>
      </c>
      <c r="C83" s="15">
        <v>0</v>
      </c>
      <c r="D83" s="15">
        <v>0</v>
      </c>
      <c r="E83" s="15">
        <v>0</v>
      </c>
      <c r="F83" s="15">
        <v>0</v>
      </c>
      <c r="G83" s="17" t="s">
        <v>377</v>
      </c>
      <c r="H83" s="17" t="s">
        <v>377</v>
      </c>
      <c r="I83" s="17" t="s">
        <v>377</v>
      </c>
    </row>
    <row r="84" spans="1:9" x14ac:dyDescent="0.3">
      <c r="A84" s="11" t="s">
        <v>553</v>
      </c>
      <c r="B84" s="39" t="s">
        <v>226</v>
      </c>
      <c r="C84" s="15">
        <v>0</v>
      </c>
      <c r="D84" s="15">
        <v>0</v>
      </c>
      <c r="E84" s="15">
        <v>0</v>
      </c>
      <c r="F84" s="15">
        <v>0</v>
      </c>
      <c r="G84" s="17" t="s">
        <v>377</v>
      </c>
      <c r="H84" s="17" t="s">
        <v>377</v>
      </c>
      <c r="I84" s="17" t="s">
        <v>377</v>
      </c>
    </row>
    <row r="85" spans="1:9" x14ac:dyDescent="0.3">
      <c r="A85" s="11" t="s">
        <v>553</v>
      </c>
      <c r="B85" s="39" t="s">
        <v>227</v>
      </c>
      <c r="C85" s="15">
        <v>0</v>
      </c>
      <c r="D85" s="15">
        <v>0</v>
      </c>
      <c r="E85" s="15">
        <v>0</v>
      </c>
      <c r="F85" s="15">
        <v>0</v>
      </c>
      <c r="G85" s="17" t="s">
        <v>377</v>
      </c>
      <c r="H85" s="17" t="s">
        <v>377</v>
      </c>
      <c r="I85" s="17" t="s">
        <v>377</v>
      </c>
    </row>
    <row r="86" spans="1:9" x14ac:dyDescent="0.3">
      <c r="A86" s="11" t="s">
        <v>553</v>
      </c>
      <c r="B86" s="39" t="s">
        <v>228</v>
      </c>
      <c r="C86" s="15" t="s">
        <v>265</v>
      </c>
      <c r="D86" s="15">
        <v>0</v>
      </c>
      <c r="E86" s="15">
        <v>0</v>
      </c>
      <c r="F86" s="15" t="s">
        <v>265</v>
      </c>
      <c r="G86" s="17">
        <v>0</v>
      </c>
      <c r="H86" s="17">
        <v>0</v>
      </c>
      <c r="I86" s="17" t="s">
        <v>265</v>
      </c>
    </row>
    <row r="87" spans="1:9" x14ac:dyDescent="0.3">
      <c r="A87" s="11" t="s">
        <v>553</v>
      </c>
      <c r="B87" s="39" t="s">
        <v>229</v>
      </c>
      <c r="C87" s="15">
        <v>10</v>
      </c>
      <c r="D87" s="15" t="s">
        <v>265</v>
      </c>
      <c r="E87" s="15">
        <v>10</v>
      </c>
      <c r="F87" s="15" t="s">
        <v>265</v>
      </c>
      <c r="G87" s="17" t="s">
        <v>265</v>
      </c>
      <c r="H87" s="17" t="s">
        <v>265</v>
      </c>
      <c r="I87" s="17" t="s">
        <v>265</v>
      </c>
    </row>
    <row r="88" spans="1:9" x14ac:dyDescent="0.3">
      <c r="A88" s="11" t="s">
        <v>553</v>
      </c>
      <c r="B88" s="39" t="s">
        <v>230</v>
      </c>
      <c r="C88" s="15">
        <v>50</v>
      </c>
      <c r="D88" s="15" t="s">
        <v>265</v>
      </c>
      <c r="E88" s="15">
        <v>35</v>
      </c>
      <c r="F88" s="15">
        <v>15</v>
      </c>
      <c r="G88" s="17" t="s">
        <v>265</v>
      </c>
      <c r="H88" s="17">
        <v>0.72</v>
      </c>
      <c r="I88" s="17" t="s">
        <v>265</v>
      </c>
    </row>
    <row r="89" spans="1:9" x14ac:dyDescent="0.3">
      <c r="A89" s="11" t="s">
        <v>553</v>
      </c>
      <c r="B89" s="39" t="s">
        <v>231</v>
      </c>
      <c r="C89" s="15">
        <v>75</v>
      </c>
      <c r="D89" s="15">
        <v>0</v>
      </c>
      <c r="E89" s="15">
        <v>50</v>
      </c>
      <c r="F89" s="15">
        <v>25</v>
      </c>
      <c r="G89" s="17">
        <v>0</v>
      </c>
      <c r="H89" s="17">
        <v>0.68</v>
      </c>
      <c r="I89" s="17">
        <v>0.32</v>
      </c>
    </row>
    <row r="90" spans="1:9" x14ac:dyDescent="0.3">
      <c r="A90" s="11" t="s">
        <v>553</v>
      </c>
      <c r="B90" s="39" t="s">
        <v>232</v>
      </c>
      <c r="C90" s="15">
        <v>60</v>
      </c>
      <c r="D90" s="15">
        <v>0</v>
      </c>
      <c r="E90" s="15">
        <v>50</v>
      </c>
      <c r="F90" s="15">
        <v>10</v>
      </c>
      <c r="G90" s="17">
        <v>0</v>
      </c>
      <c r="H90" s="17">
        <v>0.82</v>
      </c>
      <c r="I90" s="17">
        <v>0.18</v>
      </c>
    </row>
    <row r="91" spans="1:9" x14ac:dyDescent="0.3">
      <c r="A91" s="11" t="s">
        <v>553</v>
      </c>
      <c r="B91" s="39" t="s">
        <v>233</v>
      </c>
      <c r="C91" s="15">
        <v>135</v>
      </c>
      <c r="D91" s="15" t="s">
        <v>265</v>
      </c>
      <c r="E91" s="15">
        <v>105</v>
      </c>
      <c r="F91" s="15">
        <v>30</v>
      </c>
      <c r="G91" s="17" t="s">
        <v>265</v>
      </c>
      <c r="H91" s="17">
        <v>0.78</v>
      </c>
      <c r="I91" s="17" t="s">
        <v>265</v>
      </c>
    </row>
    <row r="92" spans="1:9" x14ac:dyDescent="0.3">
      <c r="A92" s="11" t="s">
        <v>553</v>
      </c>
      <c r="B92" s="39" t="s">
        <v>234</v>
      </c>
      <c r="C92" s="15">
        <v>130</v>
      </c>
      <c r="D92" s="15">
        <v>10</v>
      </c>
      <c r="E92" s="15">
        <v>90</v>
      </c>
      <c r="F92" s="15">
        <v>35</v>
      </c>
      <c r="G92" s="17">
        <v>0.06</v>
      </c>
      <c r="H92" s="17">
        <v>0.67</v>
      </c>
      <c r="I92" s="17">
        <v>0.27</v>
      </c>
    </row>
    <row r="93" spans="1:9" x14ac:dyDescent="0.3">
      <c r="A93" s="11" t="s">
        <v>553</v>
      </c>
      <c r="B93" s="39" t="s">
        <v>235</v>
      </c>
      <c r="C93" s="15">
        <v>165</v>
      </c>
      <c r="D93" s="15">
        <v>5</v>
      </c>
      <c r="E93" s="15">
        <v>95</v>
      </c>
      <c r="F93" s="15">
        <v>70</v>
      </c>
      <c r="G93" s="17">
        <v>0.02</v>
      </c>
      <c r="H93" s="17">
        <v>0.56999999999999995</v>
      </c>
      <c r="I93" s="17">
        <v>0.41</v>
      </c>
    </row>
    <row r="94" spans="1:9" x14ac:dyDescent="0.3">
      <c r="A94" s="11" t="s">
        <v>553</v>
      </c>
      <c r="B94" s="39" t="s">
        <v>236</v>
      </c>
      <c r="C94" s="15">
        <v>325</v>
      </c>
      <c r="D94" s="15" t="s">
        <v>265</v>
      </c>
      <c r="E94" s="15">
        <v>230</v>
      </c>
      <c r="F94" s="15">
        <v>90</v>
      </c>
      <c r="G94" s="17" t="s">
        <v>265</v>
      </c>
      <c r="H94" s="17">
        <v>0.72</v>
      </c>
      <c r="I94" s="17" t="s">
        <v>265</v>
      </c>
    </row>
    <row r="95" spans="1:9" x14ac:dyDescent="0.3">
      <c r="A95" s="11" t="s">
        <v>553</v>
      </c>
      <c r="B95" s="39" t="s">
        <v>237</v>
      </c>
      <c r="C95" s="15">
        <v>355</v>
      </c>
      <c r="D95" s="15" t="s">
        <v>265</v>
      </c>
      <c r="E95" s="15">
        <v>255</v>
      </c>
      <c r="F95" s="15">
        <v>100</v>
      </c>
      <c r="G95" s="17" t="s">
        <v>265</v>
      </c>
      <c r="H95" s="17">
        <v>0.72</v>
      </c>
      <c r="I95" s="17" t="s">
        <v>265</v>
      </c>
    </row>
    <row r="96" spans="1:9" x14ac:dyDescent="0.3">
      <c r="A96" s="11" t="s">
        <v>553</v>
      </c>
      <c r="B96" s="39" t="s">
        <v>238</v>
      </c>
      <c r="C96" s="15">
        <v>630</v>
      </c>
      <c r="D96" s="15">
        <v>5</v>
      </c>
      <c r="E96" s="15">
        <v>465</v>
      </c>
      <c r="F96" s="15">
        <v>160</v>
      </c>
      <c r="G96" s="17">
        <v>0.01</v>
      </c>
      <c r="H96" s="17">
        <v>0.74</v>
      </c>
      <c r="I96" s="17">
        <v>0.26</v>
      </c>
    </row>
    <row r="97" spans="1:9" x14ac:dyDescent="0.3">
      <c r="A97" s="11" t="s">
        <v>553</v>
      </c>
      <c r="B97" s="39" t="s">
        <v>239</v>
      </c>
      <c r="C97" s="15">
        <v>1040</v>
      </c>
      <c r="D97" s="15">
        <v>10</v>
      </c>
      <c r="E97" s="15">
        <v>715</v>
      </c>
      <c r="F97" s="15">
        <v>320</v>
      </c>
      <c r="G97" s="17">
        <v>0.01</v>
      </c>
      <c r="H97" s="17">
        <v>0.68</v>
      </c>
      <c r="I97" s="17">
        <v>0.31</v>
      </c>
    </row>
    <row r="98" spans="1:9" x14ac:dyDescent="0.3">
      <c r="A98" s="11" t="s">
        <v>553</v>
      </c>
      <c r="B98" s="39" t="s">
        <v>240</v>
      </c>
      <c r="C98" s="15">
        <v>745</v>
      </c>
      <c r="D98" s="15">
        <v>10</v>
      </c>
      <c r="E98" s="15">
        <v>530</v>
      </c>
      <c r="F98" s="15">
        <v>200</v>
      </c>
      <c r="G98" s="17">
        <v>0.01</v>
      </c>
      <c r="H98" s="17">
        <v>0.72</v>
      </c>
      <c r="I98" s="17">
        <v>0.27</v>
      </c>
    </row>
    <row r="99" spans="1:9" x14ac:dyDescent="0.3">
      <c r="A99" s="11" t="s">
        <v>553</v>
      </c>
      <c r="B99" s="39" t="s">
        <v>241</v>
      </c>
      <c r="C99" s="15">
        <v>1165</v>
      </c>
      <c r="D99" s="15">
        <v>15</v>
      </c>
      <c r="E99" s="15">
        <v>765</v>
      </c>
      <c r="F99" s="15">
        <v>385</v>
      </c>
      <c r="G99" s="17">
        <v>0.01</v>
      </c>
      <c r="H99" s="17">
        <v>0.66</v>
      </c>
      <c r="I99" s="17">
        <v>0.33</v>
      </c>
    </row>
    <row r="100" spans="1:9" x14ac:dyDescent="0.3">
      <c r="A100" s="11" t="s">
        <v>553</v>
      </c>
      <c r="B100" s="39" t="s">
        <v>242</v>
      </c>
      <c r="C100" s="15">
        <v>1260</v>
      </c>
      <c r="D100" s="15">
        <v>20</v>
      </c>
      <c r="E100" s="15">
        <v>805</v>
      </c>
      <c r="F100" s="15">
        <v>435</v>
      </c>
      <c r="G100" s="17">
        <v>0.02</v>
      </c>
      <c r="H100" s="17">
        <v>0.64</v>
      </c>
      <c r="I100" s="17">
        <v>0.34</v>
      </c>
    </row>
    <row r="101" spans="1:9" x14ac:dyDescent="0.3">
      <c r="A101" s="11" t="s">
        <v>553</v>
      </c>
      <c r="B101" s="39" t="s">
        <v>243</v>
      </c>
      <c r="C101" s="15">
        <v>1715</v>
      </c>
      <c r="D101" s="15">
        <v>45</v>
      </c>
      <c r="E101" s="15">
        <v>1025</v>
      </c>
      <c r="F101" s="15">
        <v>645</v>
      </c>
      <c r="G101" s="17">
        <v>0.03</v>
      </c>
      <c r="H101" s="17">
        <v>0.6</v>
      </c>
      <c r="I101" s="17">
        <v>0.38</v>
      </c>
    </row>
    <row r="102" spans="1:9" x14ac:dyDescent="0.3">
      <c r="A102" s="11" t="s">
        <v>553</v>
      </c>
      <c r="B102" s="39" t="s">
        <v>244</v>
      </c>
      <c r="C102" s="15">
        <v>2535</v>
      </c>
      <c r="D102" s="15">
        <v>30</v>
      </c>
      <c r="E102" s="15">
        <v>1350</v>
      </c>
      <c r="F102" s="15">
        <v>1160</v>
      </c>
      <c r="G102" s="17">
        <v>0.01</v>
      </c>
      <c r="H102" s="17">
        <v>0.53</v>
      </c>
      <c r="I102" s="17">
        <v>0.46</v>
      </c>
    </row>
    <row r="103" spans="1:9" x14ac:dyDescent="0.3">
      <c r="A103" s="11" t="s">
        <v>553</v>
      </c>
      <c r="B103" s="39" t="s">
        <v>245</v>
      </c>
      <c r="C103" s="15">
        <v>3090</v>
      </c>
      <c r="D103" s="15">
        <v>40</v>
      </c>
      <c r="E103" s="15">
        <v>1660</v>
      </c>
      <c r="F103" s="15">
        <v>1390</v>
      </c>
      <c r="G103" s="17">
        <v>0.01</v>
      </c>
      <c r="H103" s="17">
        <v>0.54</v>
      </c>
      <c r="I103" s="17">
        <v>0.45</v>
      </c>
    </row>
    <row r="104" spans="1:9" x14ac:dyDescent="0.3">
      <c r="A104" s="11" t="s">
        <v>553</v>
      </c>
      <c r="B104" s="39" t="s">
        <v>246</v>
      </c>
      <c r="C104" s="15">
        <v>1550</v>
      </c>
      <c r="D104" s="15">
        <v>20</v>
      </c>
      <c r="E104" s="15">
        <v>785</v>
      </c>
      <c r="F104" s="15">
        <v>745</v>
      </c>
      <c r="G104" s="17">
        <v>0.01</v>
      </c>
      <c r="H104" s="17">
        <v>0.51</v>
      </c>
      <c r="I104" s="17">
        <v>0.48</v>
      </c>
    </row>
    <row r="105" spans="1:9" x14ac:dyDescent="0.3">
      <c r="A105" s="11" t="s">
        <v>553</v>
      </c>
      <c r="B105" s="39" t="s">
        <v>247</v>
      </c>
      <c r="C105" s="15">
        <v>1565</v>
      </c>
      <c r="D105" s="15">
        <v>25</v>
      </c>
      <c r="E105" s="15">
        <v>700</v>
      </c>
      <c r="F105" s="15">
        <v>840</v>
      </c>
      <c r="G105" s="17">
        <v>0.02</v>
      </c>
      <c r="H105" s="17">
        <v>0.45</v>
      </c>
      <c r="I105" s="17">
        <v>0.54</v>
      </c>
    </row>
    <row r="106" spans="1:9" x14ac:dyDescent="0.3">
      <c r="A106" s="11" t="s">
        <v>553</v>
      </c>
      <c r="B106" s="39" t="s">
        <v>248</v>
      </c>
      <c r="C106" s="15">
        <v>1820</v>
      </c>
      <c r="D106" s="15">
        <v>30</v>
      </c>
      <c r="E106" s="15">
        <v>760</v>
      </c>
      <c r="F106" s="15">
        <v>1035</v>
      </c>
      <c r="G106" s="17">
        <v>0.02</v>
      </c>
      <c r="H106" s="17">
        <v>0.42</v>
      </c>
      <c r="I106" s="17">
        <v>0.56999999999999995</v>
      </c>
    </row>
    <row r="107" spans="1:9" x14ac:dyDescent="0.3">
      <c r="A107" s="11" t="s">
        <v>553</v>
      </c>
      <c r="B107" s="39" t="s">
        <v>249</v>
      </c>
      <c r="C107" s="15">
        <v>1380</v>
      </c>
      <c r="D107" s="15">
        <v>35</v>
      </c>
      <c r="E107" s="15">
        <v>600</v>
      </c>
      <c r="F107" s="15">
        <v>745</v>
      </c>
      <c r="G107" s="17">
        <v>0.03</v>
      </c>
      <c r="H107" s="17">
        <v>0.43</v>
      </c>
      <c r="I107" s="17">
        <v>0.54</v>
      </c>
    </row>
    <row r="108" spans="1:9" x14ac:dyDescent="0.3">
      <c r="A108" s="11" t="s">
        <v>553</v>
      </c>
      <c r="B108" s="39" t="s">
        <v>250</v>
      </c>
      <c r="C108" s="15">
        <v>1355</v>
      </c>
      <c r="D108" s="15">
        <v>30</v>
      </c>
      <c r="E108" s="15">
        <v>520</v>
      </c>
      <c r="F108" s="15">
        <v>805</v>
      </c>
      <c r="G108" s="17">
        <v>0.02</v>
      </c>
      <c r="H108" s="17">
        <v>0.38</v>
      </c>
      <c r="I108" s="17">
        <v>0.59</v>
      </c>
    </row>
    <row r="109" spans="1:9" x14ac:dyDescent="0.3">
      <c r="A109" s="11" t="s">
        <v>553</v>
      </c>
      <c r="B109" s="39" t="s">
        <v>251</v>
      </c>
      <c r="C109" s="15">
        <v>1265</v>
      </c>
      <c r="D109" s="15">
        <v>35</v>
      </c>
      <c r="E109" s="15">
        <v>495</v>
      </c>
      <c r="F109" s="15">
        <v>735</v>
      </c>
      <c r="G109" s="17">
        <v>0.03</v>
      </c>
      <c r="H109" s="17">
        <v>0.39</v>
      </c>
      <c r="I109" s="17">
        <v>0.57999999999999996</v>
      </c>
    </row>
    <row r="110" spans="1:9" x14ac:dyDescent="0.3">
      <c r="A110" s="11" t="s">
        <v>553</v>
      </c>
      <c r="B110" s="39" t="s">
        <v>252</v>
      </c>
      <c r="C110" s="15">
        <v>980</v>
      </c>
      <c r="D110" s="15">
        <v>30</v>
      </c>
      <c r="E110" s="15">
        <v>365</v>
      </c>
      <c r="F110" s="15">
        <v>590</v>
      </c>
      <c r="G110" s="17">
        <v>0.03</v>
      </c>
      <c r="H110" s="17">
        <v>0.37</v>
      </c>
      <c r="I110" s="17">
        <v>0.6</v>
      </c>
    </row>
    <row r="111" spans="1:9" x14ac:dyDescent="0.3">
      <c r="A111" s="11" t="s">
        <v>553</v>
      </c>
      <c r="B111" s="39" t="s">
        <v>253</v>
      </c>
      <c r="C111" s="15">
        <v>1210</v>
      </c>
      <c r="D111" s="15">
        <v>30</v>
      </c>
      <c r="E111" s="15">
        <v>435</v>
      </c>
      <c r="F111" s="15">
        <v>745</v>
      </c>
      <c r="G111" s="17">
        <v>0.02</v>
      </c>
      <c r="H111" s="17">
        <v>0.36</v>
      </c>
      <c r="I111" s="17">
        <v>0.62</v>
      </c>
    </row>
    <row r="112" spans="1:9" x14ac:dyDescent="0.3">
      <c r="A112" s="11" t="s">
        <v>553</v>
      </c>
      <c r="B112" s="39" t="s">
        <v>254</v>
      </c>
      <c r="C112" s="15">
        <v>1000</v>
      </c>
      <c r="D112" s="15">
        <v>30</v>
      </c>
      <c r="E112" s="15">
        <v>340</v>
      </c>
      <c r="F112" s="15">
        <v>630</v>
      </c>
      <c r="G112" s="17">
        <v>0.03</v>
      </c>
      <c r="H112" s="17">
        <v>0.34</v>
      </c>
      <c r="I112" s="17">
        <v>0.63</v>
      </c>
    </row>
    <row r="113" spans="1:9" x14ac:dyDescent="0.3">
      <c r="A113" s="11" t="s">
        <v>553</v>
      </c>
      <c r="B113" s="39" t="s">
        <v>255</v>
      </c>
      <c r="C113" s="15">
        <v>995</v>
      </c>
      <c r="D113" s="15">
        <v>45</v>
      </c>
      <c r="E113" s="15">
        <v>305</v>
      </c>
      <c r="F113" s="15">
        <v>650</v>
      </c>
      <c r="G113" s="17">
        <v>0.04</v>
      </c>
      <c r="H113" s="17">
        <v>0.31</v>
      </c>
      <c r="I113" s="17">
        <v>0.65</v>
      </c>
    </row>
    <row r="114" spans="1:9" x14ac:dyDescent="0.3">
      <c r="A114" s="11" t="s">
        <v>553</v>
      </c>
      <c r="B114" s="39" t="s">
        <v>256</v>
      </c>
      <c r="C114" s="15">
        <v>1250</v>
      </c>
      <c r="D114" s="15">
        <v>35</v>
      </c>
      <c r="E114" s="15">
        <v>400</v>
      </c>
      <c r="F114" s="15">
        <v>815</v>
      </c>
      <c r="G114" s="17">
        <v>0.03</v>
      </c>
      <c r="H114" s="17">
        <v>0.32</v>
      </c>
      <c r="I114" s="17">
        <v>0.65</v>
      </c>
    </row>
    <row r="115" spans="1:9" x14ac:dyDescent="0.3">
      <c r="A115" s="11" t="s">
        <v>553</v>
      </c>
      <c r="B115" s="39" t="s">
        <v>257</v>
      </c>
      <c r="C115" s="15">
        <v>1460</v>
      </c>
      <c r="D115" s="15">
        <v>50</v>
      </c>
      <c r="E115" s="15">
        <v>565</v>
      </c>
      <c r="F115" s="15">
        <v>850</v>
      </c>
      <c r="G115" s="17">
        <v>0.03</v>
      </c>
      <c r="H115" s="17">
        <v>0.39</v>
      </c>
      <c r="I115" s="17">
        <v>0.57999999999999996</v>
      </c>
    </row>
    <row r="116" spans="1:9" x14ac:dyDescent="0.3">
      <c r="A116" s="11" t="s">
        <v>553</v>
      </c>
      <c r="B116" s="39" t="s">
        <v>258</v>
      </c>
      <c r="C116" s="15">
        <v>1305</v>
      </c>
      <c r="D116" s="15">
        <v>45</v>
      </c>
      <c r="E116" s="15">
        <v>450</v>
      </c>
      <c r="F116" s="15">
        <v>810</v>
      </c>
      <c r="G116" s="17">
        <v>0.04</v>
      </c>
      <c r="H116" s="17">
        <v>0.34</v>
      </c>
      <c r="I116" s="17">
        <v>0.62</v>
      </c>
    </row>
    <row r="117" spans="1:9" x14ac:dyDescent="0.3">
      <c r="A117" s="11" t="s">
        <v>553</v>
      </c>
      <c r="B117" s="39" t="s">
        <v>259</v>
      </c>
      <c r="C117" s="15">
        <v>1270</v>
      </c>
      <c r="D117" s="15">
        <v>45</v>
      </c>
      <c r="E117" s="15">
        <v>395</v>
      </c>
      <c r="F117" s="15">
        <v>830</v>
      </c>
      <c r="G117" s="17">
        <v>0.04</v>
      </c>
      <c r="H117" s="17">
        <v>0.31</v>
      </c>
      <c r="I117" s="17">
        <v>0.65</v>
      </c>
    </row>
    <row r="118" spans="1:9" x14ac:dyDescent="0.3">
      <c r="A118" s="22" t="s">
        <v>218</v>
      </c>
      <c r="B118" s="40" t="s">
        <v>428</v>
      </c>
      <c r="C118" s="23">
        <v>245</v>
      </c>
      <c r="D118" s="23">
        <v>5</v>
      </c>
      <c r="E118" s="23">
        <v>105</v>
      </c>
      <c r="F118" s="23">
        <v>135</v>
      </c>
      <c r="G118" s="24">
        <v>0.02</v>
      </c>
      <c r="H118" s="24">
        <v>0.44</v>
      </c>
      <c r="I118" s="24">
        <v>0.55000000000000004</v>
      </c>
    </row>
    <row r="119" spans="1:9" x14ac:dyDescent="0.3">
      <c r="A119" s="12" t="s">
        <v>218</v>
      </c>
      <c r="B119" s="41" t="s">
        <v>429</v>
      </c>
      <c r="C119" s="14">
        <v>39015</v>
      </c>
      <c r="D119" s="14">
        <v>365</v>
      </c>
      <c r="E119" s="14">
        <v>9410</v>
      </c>
      <c r="F119" s="14">
        <v>29240</v>
      </c>
      <c r="G119" s="16">
        <v>0.01</v>
      </c>
      <c r="H119" s="16">
        <v>0.24</v>
      </c>
      <c r="I119" s="16">
        <v>0.75</v>
      </c>
    </row>
    <row r="120" spans="1:9" x14ac:dyDescent="0.3">
      <c r="A120" s="12" t="s">
        <v>218</v>
      </c>
      <c r="B120" s="41" t="s">
        <v>430</v>
      </c>
      <c r="C120" s="14">
        <v>96935</v>
      </c>
      <c r="D120" s="14">
        <v>1850</v>
      </c>
      <c r="E120" s="14">
        <v>17715</v>
      </c>
      <c r="F120" s="14">
        <v>77370</v>
      </c>
      <c r="G120" s="16">
        <v>0.02</v>
      </c>
      <c r="H120" s="16">
        <v>0.18</v>
      </c>
      <c r="I120" s="16">
        <v>0.8</v>
      </c>
    </row>
    <row r="121" spans="1:9" x14ac:dyDescent="0.3">
      <c r="A121" s="18" t="s">
        <v>218</v>
      </c>
      <c r="B121" s="38" t="s">
        <v>431</v>
      </c>
      <c r="C121" s="19">
        <v>26300</v>
      </c>
      <c r="D121" s="19">
        <v>735</v>
      </c>
      <c r="E121" s="19">
        <v>3100</v>
      </c>
      <c r="F121" s="19">
        <v>22460</v>
      </c>
      <c r="G121" s="20">
        <v>0.03</v>
      </c>
      <c r="H121" s="20">
        <v>0.12</v>
      </c>
      <c r="I121" s="20">
        <v>0.85</v>
      </c>
    </row>
    <row r="122" spans="1:9" x14ac:dyDescent="0.3">
      <c r="A122" s="22" t="s">
        <v>552</v>
      </c>
      <c r="B122" s="40" t="s">
        <v>428</v>
      </c>
      <c r="C122" s="23">
        <v>105</v>
      </c>
      <c r="D122" s="23" t="s">
        <v>265</v>
      </c>
      <c r="E122" s="23">
        <v>10</v>
      </c>
      <c r="F122" s="23">
        <v>95</v>
      </c>
      <c r="G122" s="24" t="s">
        <v>265</v>
      </c>
      <c r="H122" s="24" t="s">
        <v>265</v>
      </c>
      <c r="I122" s="24">
        <v>0.89</v>
      </c>
    </row>
    <row r="123" spans="1:9" x14ac:dyDescent="0.3">
      <c r="A123" s="12" t="s">
        <v>552</v>
      </c>
      <c r="B123" s="41" t="s">
        <v>429</v>
      </c>
      <c r="C123" s="14">
        <v>31295</v>
      </c>
      <c r="D123" s="14">
        <v>250</v>
      </c>
      <c r="E123" s="14">
        <v>4275</v>
      </c>
      <c r="F123" s="14">
        <v>26770</v>
      </c>
      <c r="G123" s="16">
        <v>0.01</v>
      </c>
      <c r="H123" s="16">
        <v>0.14000000000000001</v>
      </c>
      <c r="I123" s="16">
        <v>0.86</v>
      </c>
    </row>
    <row r="124" spans="1:9" x14ac:dyDescent="0.3">
      <c r="A124" s="12" t="s">
        <v>552</v>
      </c>
      <c r="B124" s="41" t="s">
        <v>430</v>
      </c>
      <c r="C124" s="14">
        <v>78185</v>
      </c>
      <c r="D124" s="14">
        <v>1475</v>
      </c>
      <c r="E124" s="14">
        <v>9405</v>
      </c>
      <c r="F124" s="14">
        <v>67305</v>
      </c>
      <c r="G124" s="16">
        <v>0.02</v>
      </c>
      <c r="H124" s="16">
        <v>0.12</v>
      </c>
      <c r="I124" s="16">
        <v>0.86</v>
      </c>
    </row>
    <row r="125" spans="1:9" x14ac:dyDescent="0.3">
      <c r="A125" s="18" t="s">
        <v>552</v>
      </c>
      <c r="B125" s="38" t="s">
        <v>431</v>
      </c>
      <c r="C125" s="19">
        <v>21010</v>
      </c>
      <c r="D125" s="19">
        <v>560</v>
      </c>
      <c r="E125" s="19">
        <v>1295</v>
      </c>
      <c r="F125" s="19">
        <v>19155</v>
      </c>
      <c r="G125" s="20">
        <v>0.03</v>
      </c>
      <c r="H125" s="20">
        <v>0.06</v>
      </c>
      <c r="I125" s="20">
        <v>0.91</v>
      </c>
    </row>
    <row r="126" spans="1:9" x14ac:dyDescent="0.3">
      <c r="A126" s="12" t="s">
        <v>553</v>
      </c>
      <c r="B126" s="41" t="s">
        <v>428</v>
      </c>
      <c r="C126" s="14">
        <v>140</v>
      </c>
      <c r="D126" s="14">
        <v>5</v>
      </c>
      <c r="E126" s="14">
        <v>95</v>
      </c>
      <c r="F126" s="14">
        <v>40</v>
      </c>
      <c r="G126" s="16">
        <v>0.02</v>
      </c>
      <c r="H126" s="16">
        <v>0.69</v>
      </c>
      <c r="I126" s="16">
        <v>0.28999999999999998</v>
      </c>
    </row>
    <row r="127" spans="1:9" x14ac:dyDescent="0.3">
      <c r="A127" s="12" t="s">
        <v>553</v>
      </c>
      <c r="B127" s="41" t="s">
        <v>429</v>
      </c>
      <c r="C127" s="14">
        <v>7720</v>
      </c>
      <c r="D127" s="14">
        <v>115</v>
      </c>
      <c r="E127" s="14">
        <v>5135</v>
      </c>
      <c r="F127" s="14">
        <v>2470</v>
      </c>
      <c r="G127" s="16">
        <v>0.02</v>
      </c>
      <c r="H127" s="16">
        <v>0.66</v>
      </c>
      <c r="I127" s="16">
        <v>0.32</v>
      </c>
    </row>
    <row r="128" spans="1:9" x14ac:dyDescent="0.3">
      <c r="A128" s="12" t="s">
        <v>553</v>
      </c>
      <c r="B128" s="41" t="s">
        <v>430</v>
      </c>
      <c r="C128" s="14">
        <v>18750</v>
      </c>
      <c r="D128" s="14">
        <v>380</v>
      </c>
      <c r="E128" s="14">
        <v>8310</v>
      </c>
      <c r="F128" s="14">
        <v>10060</v>
      </c>
      <c r="G128" s="16">
        <v>0.02</v>
      </c>
      <c r="H128" s="16">
        <v>0.44</v>
      </c>
      <c r="I128" s="16">
        <v>0.54</v>
      </c>
    </row>
    <row r="129" spans="1:9" x14ac:dyDescent="0.3">
      <c r="A129" s="12" t="s">
        <v>553</v>
      </c>
      <c r="B129" s="41" t="s">
        <v>431</v>
      </c>
      <c r="C129" s="14">
        <v>5290</v>
      </c>
      <c r="D129" s="14">
        <v>180</v>
      </c>
      <c r="E129" s="14">
        <v>1805</v>
      </c>
      <c r="F129" s="14">
        <v>3305</v>
      </c>
      <c r="G129" s="16">
        <v>0.03</v>
      </c>
      <c r="H129" s="16">
        <v>0.34</v>
      </c>
      <c r="I129" s="16">
        <v>0.62</v>
      </c>
    </row>
    <row r="130" spans="1:9" x14ac:dyDescent="0.3">
      <c r="A130" t="s">
        <v>38</v>
      </c>
      <c r="B130" t="s">
        <v>39</v>
      </c>
    </row>
    <row r="131" spans="1:9" x14ac:dyDescent="0.3">
      <c r="A131" t="s">
        <v>58</v>
      </c>
      <c r="B131" t="s">
        <v>59</v>
      </c>
    </row>
    <row r="132" spans="1:9" x14ac:dyDescent="0.3">
      <c r="A132" t="s">
        <v>127</v>
      </c>
      <c r="B132" t="s">
        <v>128</v>
      </c>
    </row>
    <row r="133" spans="1:9" x14ac:dyDescent="0.3">
      <c r="A133" t="s">
        <v>181</v>
      </c>
      <c r="B133" t="s">
        <v>182</v>
      </c>
    </row>
    <row r="134" spans="1:9" x14ac:dyDescent="0.3">
      <c r="A134" t="s">
        <v>183</v>
      </c>
      <c r="B134" t="s">
        <v>184</v>
      </c>
    </row>
    <row r="135" spans="1:9" x14ac:dyDescent="0.3">
      <c r="A135" t="s">
        <v>185</v>
      </c>
      <c r="B135" t="s">
        <v>186</v>
      </c>
    </row>
    <row r="136" spans="1:9" x14ac:dyDescent="0.3">
      <c r="A136" t="s">
        <v>187</v>
      </c>
      <c r="B136" t="s">
        <v>188</v>
      </c>
    </row>
    <row r="137" spans="1:9" x14ac:dyDescent="0.3">
      <c r="A137" t="s">
        <v>191</v>
      </c>
      <c r="B137" t="s">
        <v>192</v>
      </c>
    </row>
    <row r="138" spans="1:9" x14ac:dyDescent="0.3">
      <c r="A138" t="s">
        <v>193</v>
      </c>
      <c r="B138" t="s">
        <v>194</v>
      </c>
    </row>
    <row r="139" spans="1:9" x14ac:dyDescent="0.3">
      <c r="A139" t="s">
        <v>195</v>
      </c>
      <c r="B139" t="s">
        <v>196</v>
      </c>
    </row>
  </sheetData>
  <conditionalFormatting sqref="G7:I129">
    <cfRule type="dataBar" priority="1">
      <dataBar>
        <cfvo type="num" val="0"/>
        <cfvo type="num" val="1"/>
        <color theme="7" tint="0.39997558519241921"/>
      </dataBar>
      <extLst>
        <ext xmlns:x14="http://schemas.microsoft.com/office/spreadsheetml/2009/9/main" uri="{B025F937-C7B1-47D3-B67F-A62EFF666E3E}">
          <x14:id>{3C8F69E5-5A84-4C81-89CF-3B667F7BDEE5}</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3C8F69E5-5A84-4C81-89CF-3B667F7BDEE5}">
            <x14:dataBar minLength="0" maxLength="100" gradient="0">
              <x14:cfvo type="num">
                <xm:f>0</xm:f>
              </x14:cfvo>
              <x14:cfvo type="num">
                <xm:f>1</xm:f>
              </x14:cfvo>
              <x14:negativeFillColor rgb="FFFF0000"/>
              <x14:axisColor rgb="FF000000"/>
            </x14:dataBar>
          </x14:cfRule>
          <xm:sqref>G7:I129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8"/>
  <sheetViews>
    <sheetView showGridLines="0" workbookViewId="0"/>
  </sheetViews>
  <sheetFormatPr defaultColWidth="10.69921875" defaultRowHeight="15.6" x14ac:dyDescent="0.3"/>
  <cols>
    <col min="1" max="1" width="25" customWidth="1"/>
    <col min="2" max="8" width="20.69921875" customWidth="1"/>
  </cols>
  <sheetData>
    <row r="1" spans="1:8" ht="19.8" x14ac:dyDescent="0.4">
      <c r="A1" s="2" t="s">
        <v>266</v>
      </c>
    </row>
    <row r="2" spans="1:8" x14ac:dyDescent="0.3">
      <c r="A2" t="s">
        <v>202</v>
      </c>
    </row>
    <row r="3" spans="1:8" x14ac:dyDescent="0.3">
      <c r="A3" t="s">
        <v>203</v>
      </c>
    </row>
    <row r="4" spans="1:8" x14ac:dyDescent="0.3">
      <c r="A4" t="s">
        <v>204</v>
      </c>
    </row>
    <row r="5" spans="1:8" x14ac:dyDescent="0.3">
      <c r="A5" t="s">
        <v>205</v>
      </c>
    </row>
    <row r="6" spans="1:8" s="91" customFormat="1" ht="46.8" x14ac:dyDescent="0.3">
      <c r="A6" s="90" t="s">
        <v>206</v>
      </c>
      <c r="B6" s="90" t="s">
        <v>218</v>
      </c>
      <c r="C6" s="90" t="s">
        <v>267</v>
      </c>
      <c r="D6" s="90" t="s">
        <v>268</v>
      </c>
      <c r="E6" s="90" t="s">
        <v>269</v>
      </c>
      <c r="F6" s="90" t="s">
        <v>270</v>
      </c>
      <c r="G6" s="93" t="s">
        <v>271</v>
      </c>
      <c r="H6" s="90" t="s">
        <v>272</v>
      </c>
    </row>
    <row r="7" spans="1:8" x14ac:dyDescent="0.3">
      <c r="A7" s="18" t="s">
        <v>218</v>
      </c>
      <c r="B7" s="19">
        <v>157305</v>
      </c>
      <c r="C7" s="19">
        <v>60415</v>
      </c>
      <c r="D7" s="19">
        <v>11005</v>
      </c>
      <c r="E7" s="19">
        <v>85875</v>
      </c>
      <c r="F7" s="20">
        <v>0.38</v>
      </c>
      <c r="G7" s="20">
        <v>7.0000000000000007E-2</v>
      </c>
      <c r="H7" s="20">
        <v>0.55000000000000004</v>
      </c>
    </row>
    <row r="8" spans="1:8" x14ac:dyDescent="0.3">
      <c r="A8" s="11" t="s">
        <v>219</v>
      </c>
      <c r="B8" s="15">
        <v>5</v>
      </c>
      <c r="C8" s="15">
        <v>0</v>
      </c>
      <c r="D8" s="15">
        <v>0</v>
      </c>
      <c r="E8" s="15">
        <v>5</v>
      </c>
      <c r="F8" s="17">
        <v>0</v>
      </c>
      <c r="G8" s="17">
        <v>0</v>
      </c>
      <c r="H8" s="17">
        <v>1</v>
      </c>
    </row>
    <row r="9" spans="1:8" x14ac:dyDescent="0.3">
      <c r="A9" s="11" t="s">
        <v>220</v>
      </c>
      <c r="B9" s="15">
        <v>20</v>
      </c>
      <c r="C9" s="15">
        <v>0</v>
      </c>
      <c r="D9" s="15" t="s">
        <v>265</v>
      </c>
      <c r="E9" s="15">
        <v>15</v>
      </c>
      <c r="F9" s="17">
        <v>0</v>
      </c>
      <c r="G9" s="17" t="s">
        <v>265</v>
      </c>
      <c r="H9" s="17" t="s">
        <v>265</v>
      </c>
    </row>
    <row r="10" spans="1:8" x14ac:dyDescent="0.3">
      <c r="A10" s="11" t="s">
        <v>221</v>
      </c>
      <c r="B10" s="15">
        <v>60</v>
      </c>
      <c r="C10" s="15">
        <v>10</v>
      </c>
      <c r="D10" s="15">
        <v>5</v>
      </c>
      <c r="E10" s="15">
        <v>45</v>
      </c>
      <c r="F10" s="17">
        <v>0.16</v>
      </c>
      <c r="G10" s="17">
        <v>7.0000000000000007E-2</v>
      </c>
      <c r="H10" s="17">
        <v>0.77</v>
      </c>
    </row>
    <row r="11" spans="1:8" x14ac:dyDescent="0.3">
      <c r="A11" s="11" t="s">
        <v>222</v>
      </c>
      <c r="B11" s="15">
        <v>150</v>
      </c>
      <c r="C11" s="15">
        <v>30</v>
      </c>
      <c r="D11" s="15">
        <v>15</v>
      </c>
      <c r="E11" s="15">
        <v>105</v>
      </c>
      <c r="F11" s="17">
        <v>0.19</v>
      </c>
      <c r="G11" s="17">
        <v>0.09</v>
      </c>
      <c r="H11" s="17">
        <v>0.72</v>
      </c>
    </row>
    <row r="12" spans="1:8" x14ac:dyDescent="0.3">
      <c r="A12" s="11" t="s">
        <v>223</v>
      </c>
      <c r="B12" s="15">
        <v>285</v>
      </c>
      <c r="C12" s="15">
        <v>70</v>
      </c>
      <c r="D12" s="15">
        <v>20</v>
      </c>
      <c r="E12" s="15">
        <v>200</v>
      </c>
      <c r="F12" s="17">
        <v>0.24</v>
      </c>
      <c r="G12" s="17">
        <v>0.06</v>
      </c>
      <c r="H12" s="17">
        <v>0.69</v>
      </c>
    </row>
    <row r="13" spans="1:8" x14ac:dyDescent="0.3">
      <c r="A13" s="11" t="s">
        <v>224</v>
      </c>
      <c r="B13" s="15">
        <v>645</v>
      </c>
      <c r="C13" s="15">
        <v>125</v>
      </c>
      <c r="D13" s="15">
        <v>55</v>
      </c>
      <c r="E13" s="15">
        <v>470</v>
      </c>
      <c r="F13" s="17">
        <v>0.19</v>
      </c>
      <c r="G13" s="17">
        <v>0.08</v>
      </c>
      <c r="H13" s="17">
        <v>0.72</v>
      </c>
    </row>
    <row r="14" spans="1:8" x14ac:dyDescent="0.3">
      <c r="A14" s="11" t="s">
        <v>225</v>
      </c>
      <c r="B14" s="15">
        <v>925</v>
      </c>
      <c r="C14" s="15">
        <v>185</v>
      </c>
      <c r="D14" s="15">
        <v>60</v>
      </c>
      <c r="E14" s="15">
        <v>680</v>
      </c>
      <c r="F14" s="17">
        <v>0.2</v>
      </c>
      <c r="G14" s="17">
        <v>7.0000000000000007E-2</v>
      </c>
      <c r="H14" s="17">
        <v>0.74</v>
      </c>
    </row>
    <row r="15" spans="1:8" x14ac:dyDescent="0.3">
      <c r="A15" s="11" t="s">
        <v>226</v>
      </c>
      <c r="B15" s="15">
        <v>1365</v>
      </c>
      <c r="C15" s="15">
        <v>310</v>
      </c>
      <c r="D15" s="15">
        <v>90</v>
      </c>
      <c r="E15" s="15">
        <v>965</v>
      </c>
      <c r="F15" s="17">
        <v>0.23</v>
      </c>
      <c r="G15" s="17">
        <v>7.0000000000000007E-2</v>
      </c>
      <c r="H15" s="17">
        <v>0.71</v>
      </c>
    </row>
    <row r="16" spans="1:8" x14ac:dyDescent="0.3">
      <c r="A16" s="11" t="s">
        <v>227</v>
      </c>
      <c r="B16" s="15">
        <v>2275</v>
      </c>
      <c r="C16" s="15">
        <v>500</v>
      </c>
      <c r="D16" s="15">
        <v>180</v>
      </c>
      <c r="E16" s="15">
        <v>1595</v>
      </c>
      <c r="F16" s="17">
        <v>0.22</v>
      </c>
      <c r="G16" s="17">
        <v>0.08</v>
      </c>
      <c r="H16" s="17">
        <v>0.7</v>
      </c>
    </row>
    <row r="17" spans="1:8" x14ac:dyDescent="0.3">
      <c r="A17" s="11" t="s">
        <v>228</v>
      </c>
      <c r="B17" s="15">
        <v>2615</v>
      </c>
      <c r="C17" s="15">
        <v>555</v>
      </c>
      <c r="D17" s="15">
        <v>230</v>
      </c>
      <c r="E17" s="15">
        <v>1830</v>
      </c>
      <c r="F17" s="17">
        <v>0.21</v>
      </c>
      <c r="G17" s="17">
        <v>0.09</v>
      </c>
      <c r="H17" s="17">
        <v>0.7</v>
      </c>
    </row>
    <row r="18" spans="1:8" x14ac:dyDescent="0.3">
      <c r="A18" s="11" t="s">
        <v>229</v>
      </c>
      <c r="B18" s="15">
        <v>3310</v>
      </c>
      <c r="C18" s="15">
        <v>810</v>
      </c>
      <c r="D18" s="15">
        <v>285</v>
      </c>
      <c r="E18" s="15">
        <v>2215</v>
      </c>
      <c r="F18" s="17">
        <v>0.24</v>
      </c>
      <c r="G18" s="17">
        <v>0.09</v>
      </c>
      <c r="H18" s="17">
        <v>0.67</v>
      </c>
    </row>
    <row r="19" spans="1:8" x14ac:dyDescent="0.3">
      <c r="A19" s="11" t="s">
        <v>230</v>
      </c>
      <c r="B19" s="15">
        <v>3920</v>
      </c>
      <c r="C19" s="15">
        <v>1045</v>
      </c>
      <c r="D19" s="15">
        <v>335</v>
      </c>
      <c r="E19" s="15">
        <v>2540</v>
      </c>
      <c r="F19" s="17">
        <v>0.27</v>
      </c>
      <c r="G19" s="17">
        <v>0.09</v>
      </c>
      <c r="H19" s="17">
        <v>0.65</v>
      </c>
    </row>
    <row r="20" spans="1:8" x14ac:dyDescent="0.3">
      <c r="A20" s="11" t="s">
        <v>231</v>
      </c>
      <c r="B20" s="15">
        <v>4880</v>
      </c>
      <c r="C20" s="15">
        <v>1440</v>
      </c>
      <c r="D20" s="15">
        <v>400</v>
      </c>
      <c r="E20" s="15">
        <v>3040</v>
      </c>
      <c r="F20" s="17">
        <v>0.28999999999999998</v>
      </c>
      <c r="G20" s="17">
        <v>0.08</v>
      </c>
      <c r="H20" s="17">
        <v>0.62</v>
      </c>
    </row>
    <row r="21" spans="1:8" x14ac:dyDescent="0.3">
      <c r="A21" s="11" t="s">
        <v>232</v>
      </c>
      <c r="B21" s="15">
        <v>3835</v>
      </c>
      <c r="C21" s="15">
        <v>1160</v>
      </c>
      <c r="D21" s="15">
        <v>345</v>
      </c>
      <c r="E21" s="15">
        <v>2325</v>
      </c>
      <c r="F21" s="17">
        <v>0.3</v>
      </c>
      <c r="G21" s="17">
        <v>0.09</v>
      </c>
      <c r="H21" s="17">
        <v>0.61</v>
      </c>
    </row>
    <row r="22" spans="1:8" x14ac:dyDescent="0.3">
      <c r="A22" s="11" t="s">
        <v>233</v>
      </c>
      <c r="B22" s="15">
        <v>5165</v>
      </c>
      <c r="C22" s="15">
        <v>1660</v>
      </c>
      <c r="D22" s="15">
        <v>450</v>
      </c>
      <c r="E22" s="15">
        <v>3050</v>
      </c>
      <c r="F22" s="17">
        <v>0.32</v>
      </c>
      <c r="G22" s="17">
        <v>0.09</v>
      </c>
      <c r="H22" s="17">
        <v>0.59</v>
      </c>
    </row>
    <row r="23" spans="1:8" x14ac:dyDescent="0.3">
      <c r="A23" s="11" t="s">
        <v>234</v>
      </c>
      <c r="B23" s="15">
        <v>6650</v>
      </c>
      <c r="C23" s="15">
        <v>2285</v>
      </c>
      <c r="D23" s="15">
        <v>580</v>
      </c>
      <c r="E23" s="15">
        <v>3785</v>
      </c>
      <c r="F23" s="17">
        <v>0.34</v>
      </c>
      <c r="G23" s="17">
        <v>0.09</v>
      </c>
      <c r="H23" s="17">
        <v>0.56999999999999995</v>
      </c>
    </row>
    <row r="24" spans="1:8" x14ac:dyDescent="0.3">
      <c r="A24" s="11" t="s">
        <v>235</v>
      </c>
      <c r="B24" s="15">
        <v>5710</v>
      </c>
      <c r="C24" s="15">
        <v>1970</v>
      </c>
      <c r="D24" s="15">
        <v>485</v>
      </c>
      <c r="E24" s="15">
        <v>3255</v>
      </c>
      <c r="F24" s="17">
        <v>0.34</v>
      </c>
      <c r="G24" s="17">
        <v>0.08</v>
      </c>
      <c r="H24" s="17">
        <v>0.56999999999999995</v>
      </c>
    </row>
    <row r="25" spans="1:8" x14ac:dyDescent="0.3">
      <c r="A25" s="11" t="s">
        <v>236</v>
      </c>
      <c r="B25" s="15">
        <v>6995</v>
      </c>
      <c r="C25" s="15">
        <v>2635</v>
      </c>
      <c r="D25" s="15">
        <v>540</v>
      </c>
      <c r="E25" s="15">
        <v>3820</v>
      </c>
      <c r="F25" s="17">
        <v>0.38</v>
      </c>
      <c r="G25" s="17">
        <v>0.08</v>
      </c>
      <c r="H25" s="17">
        <v>0.55000000000000004</v>
      </c>
    </row>
    <row r="26" spans="1:8" x14ac:dyDescent="0.3">
      <c r="A26" s="11" t="s">
        <v>237</v>
      </c>
      <c r="B26" s="15">
        <v>6015</v>
      </c>
      <c r="C26" s="15">
        <v>2270</v>
      </c>
      <c r="D26" s="15">
        <v>460</v>
      </c>
      <c r="E26" s="15">
        <v>3285</v>
      </c>
      <c r="F26" s="17">
        <v>0.38</v>
      </c>
      <c r="G26" s="17">
        <v>0.08</v>
      </c>
      <c r="H26" s="17">
        <v>0.55000000000000004</v>
      </c>
    </row>
    <row r="27" spans="1:8" x14ac:dyDescent="0.3">
      <c r="A27" s="11" t="s">
        <v>238</v>
      </c>
      <c r="B27" s="15">
        <v>6150</v>
      </c>
      <c r="C27" s="15">
        <v>2235</v>
      </c>
      <c r="D27" s="15">
        <v>465</v>
      </c>
      <c r="E27" s="15">
        <v>3450</v>
      </c>
      <c r="F27" s="17">
        <v>0.36</v>
      </c>
      <c r="G27" s="17">
        <v>0.08</v>
      </c>
      <c r="H27" s="17">
        <v>0.56000000000000005</v>
      </c>
    </row>
    <row r="28" spans="1:8" x14ac:dyDescent="0.3">
      <c r="A28" s="11" t="s">
        <v>239</v>
      </c>
      <c r="B28" s="15">
        <v>7640</v>
      </c>
      <c r="C28" s="15">
        <v>2975</v>
      </c>
      <c r="D28" s="15">
        <v>560</v>
      </c>
      <c r="E28" s="15">
        <v>4105</v>
      </c>
      <c r="F28" s="17">
        <v>0.39</v>
      </c>
      <c r="G28" s="17">
        <v>7.0000000000000007E-2</v>
      </c>
      <c r="H28" s="17">
        <v>0.54</v>
      </c>
    </row>
    <row r="29" spans="1:8" x14ac:dyDescent="0.3">
      <c r="A29" s="11" t="s">
        <v>240</v>
      </c>
      <c r="B29" s="15">
        <v>5325</v>
      </c>
      <c r="C29" s="15">
        <v>2120</v>
      </c>
      <c r="D29" s="15">
        <v>360</v>
      </c>
      <c r="E29" s="15">
        <v>2850</v>
      </c>
      <c r="F29" s="17">
        <v>0.4</v>
      </c>
      <c r="G29" s="17">
        <v>7.0000000000000007E-2</v>
      </c>
      <c r="H29" s="17">
        <v>0.53</v>
      </c>
    </row>
    <row r="30" spans="1:8" x14ac:dyDescent="0.3">
      <c r="A30" s="11" t="s">
        <v>241</v>
      </c>
      <c r="B30" s="15">
        <v>6290</v>
      </c>
      <c r="C30" s="15">
        <v>2605</v>
      </c>
      <c r="D30" s="15">
        <v>460</v>
      </c>
      <c r="E30" s="15">
        <v>3225</v>
      </c>
      <c r="F30" s="17">
        <v>0.41</v>
      </c>
      <c r="G30" s="17">
        <v>7.0000000000000007E-2</v>
      </c>
      <c r="H30" s="17">
        <v>0.51</v>
      </c>
    </row>
    <row r="31" spans="1:8" x14ac:dyDescent="0.3">
      <c r="A31" s="11" t="s">
        <v>242</v>
      </c>
      <c r="B31" s="15">
        <v>6090</v>
      </c>
      <c r="C31" s="15">
        <v>2520</v>
      </c>
      <c r="D31" s="15">
        <v>390</v>
      </c>
      <c r="E31" s="15">
        <v>3185</v>
      </c>
      <c r="F31" s="17">
        <v>0.41</v>
      </c>
      <c r="G31" s="17">
        <v>0.06</v>
      </c>
      <c r="H31" s="17">
        <v>0.52</v>
      </c>
    </row>
    <row r="32" spans="1:8" x14ac:dyDescent="0.3">
      <c r="A32" s="11" t="s">
        <v>243</v>
      </c>
      <c r="B32" s="15">
        <v>4620</v>
      </c>
      <c r="C32" s="15">
        <v>1945</v>
      </c>
      <c r="D32" s="15">
        <v>300</v>
      </c>
      <c r="E32" s="15">
        <v>2380</v>
      </c>
      <c r="F32" s="17">
        <v>0.42</v>
      </c>
      <c r="G32" s="17">
        <v>0.06</v>
      </c>
      <c r="H32" s="17">
        <v>0.51</v>
      </c>
    </row>
    <row r="33" spans="1:8" x14ac:dyDescent="0.3">
      <c r="A33" s="11" t="s">
        <v>244</v>
      </c>
      <c r="B33" s="15">
        <v>4165</v>
      </c>
      <c r="C33" s="15">
        <v>1750</v>
      </c>
      <c r="D33" s="15">
        <v>270</v>
      </c>
      <c r="E33" s="15">
        <v>2145</v>
      </c>
      <c r="F33" s="17">
        <v>0.42</v>
      </c>
      <c r="G33" s="17">
        <v>0.06</v>
      </c>
      <c r="H33" s="17">
        <v>0.51</v>
      </c>
    </row>
    <row r="34" spans="1:8" x14ac:dyDescent="0.3">
      <c r="A34" s="11" t="s">
        <v>245</v>
      </c>
      <c r="B34" s="15">
        <v>4395</v>
      </c>
      <c r="C34" s="15">
        <v>1795</v>
      </c>
      <c r="D34" s="15">
        <v>300</v>
      </c>
      <c r="E34" s="15">
        <v>2300</v>
      </c>
      <c r="F34" s="17">
        <v>0.41</v>
      </c>
      <c r="G34" s="17">
        <v>7.0000000000000007E-2</v>
      </c>
      <c r="H34" s="17">
        <v>0.52</v>
      </c>
    </row>
    <row r="35" spans="1:8" x14ac:dyDescent="0.3">
      <c r="A35" s="11" t="s">
        <v>246</v>
      </c>
      <c r="B35" s="15">
        <v>4380</v>
      </c>
      <c r="C35" s="15">
        <v>1825</v>
      </c>
      <c r="D35" s="15">
        <v>265</v>
      </c>
      <c r="E35" s="15">
        <v>2295</v>
      </c>
      <c r="F35" s="17">
        <v>0.42</v>
      </c>
      <c r="G35" s="17">
        <v>0.06</v>
      </c>
      <c r="H35" s="17">
        <v>0.52</v>
      </c>
    </row>
    <row r="36" spans="1:8" x14ac:dyDescent="0.3">
      <c r="A36" s="11" t="s">
        <v>247</v>
      </c>
      <c r="B36" s="15">
        <v>4560</v>
      </c>
      <c r="C36" s="15">
        <v>1920</v>
      </c>
      <c r="D36" s="15">
        <v>260</v>
      </c>
      <c r="E36" s="15">
        <v>2375</v>
      </c>
      <c r="F36" s="17">
        <v>0.42</v>
      </c>
      <c r="G36" s="17">
        <v>0.06</v>
      </c>
      <c r="H36" s="17">
        <v>0.52</v>
      </c>
    </row>
    <row r="37" spans="1:8" x14ac:dyDescent="0.3">
      <c r="A37" s="11" t="s">
        <v>248</v>
      </c>
      <c r="B37" s="15">
        <v>4625</v>
      </c>
      <c r="C37" s="15">
        <v>2030</v>
      </c>
      <c r="D37" s="15">
        <v>260</v>
      </c>
      <c r="E37" s="15">
        <v>2335</v>
      </c>
      <c r="F37" s="17">
        <v>0.44</v>
      </c>
      <c r="G37" s="17">
        <v>0.06</v>
      </c>
      <c r="H37" s="17">
        <v>0.5</v>
      </c>
    </row>
    <row r="38" spans="1:8" x14ac:dyDescent="0.3">
      <c r="A38" s="11" t="s">
        <v>249</v>
      </c>
      <c r="B38" s="15">
        <v>4435</v>
      </c>
      <c r="C38" s="15">
        <v>1865</v>
      </c>
      <c r="D38" s="15">
        <v>265</v>
      </c>
      <c r="E38" s="15">
        <v>2300</v>
      </c>
      <c r="F38" s="17">
        <v>0.42</v>
      </c>
      <c r="G38" s="17">
        <v>0.06</v>
      </c>
      <c r="H38" s="17">
        <v>0.52</v>
      </c>
    </row>
    <row r="39" spans="1:8" x14ac:dyDescent="0.3">
      <c r="A39" s="11" t="s">
        <v>250</v>
      </c>
      <c r="B39" s="15">
        <v>5095</v>
      </c>
      <c r="C39" s="15">
        <v>2240</v>
      </c>
      <c r="D39" s="15">
        <v>280</v>
      </c>
      <c r="E39" s="15">
        <v>2575</v>
      </c>
      <c r="F39" s="17">
        <v>0.44</v>
      </c>
      <c r="G39" s="17">
        <v>0.05</v>
      </c>
      <c r="H39" s="17">
        <v>0.51</v>
      </c>
    </row>
    <row r="40" spans="1:8" x14ac:dyDescent="0.3">
      <c r="A40" s="11" t="s">
        <v>251</v>
      </c>
      <c r="B40" s="15">
        <v>5055</v>
      </c>
      <c r="C40" s="15">
        <v>2200</v>
      </c>
      <c r="D40" s="15">
        <v>325</v>
      </c>
      <c r="E40" s="15">
        <v>2530</v>
      </c>
      <c r="F40" s="17">
        <v>0.43</v>
      </c>
      <c r="G40" s="17">
        <v>0.06</v>
      </c>
      <c r="H40" s="17">
        <v>0.5</v>
      </c>
    </row>
    <row r="41" spans="1:8" x14ac:dyDescent="0.3">
      <c r="A41" s="11" t="s">
        <v>252</v>
      </c>
      <c r="B41" s="15">
        <v>4380</v>
      </c>
      <c r="C41" s="15">
        <v>1915</v>
      </c>
      <c r="D41" s="15">
        <v>245</v>
      </c>
      <c r="E41" s="15">
        <v>2220</v>
      </c>
      <c r="F41" s="17">
        <v>0.44</v>
      </c>
      <c r="G41" s="17">
        <v>0.06</v>
      </c>
      <c r="H41" s="17">
        <v>0.51</v>
      </c>
    </row>
    <row r="42" spans="1:8" x14ac:dyDescent="0.3">
      <c r="A42" s="11" t="s">
        <v>253</v>
      </c>
      <c r="B42" s="15">
        <v>4115</v>
      </c>
      <c r="C42" s="15">
        <v>1915</v>
      </c>
      <c r="D42" s="15">
        <v>245</v>
      </c>
      <c r="E42" s="15">
        <v>1955</v>
      </c>
      <c r="F42" s="17">
        <v>0.46</v>
      </c>
      <c r="G42" s="17">
        <v>0.06</v>
      </c>
      <c r="H42" s="17">
        <v>0.48</v>
      </c>
    </row>
    <row r="43" spans="1:8" x14ac:dyDescent="0.3">
      <c r="A43" s="11" t="s">
        <v>254</v>
      </c>
      <c r="B43" s="15">
        <v>4185</v>
      </c>
      <c r="C43" s="15">
        <v>1840</v>
      </c>
      <c r="D43" s="15">
        <v>235</v>
      </c>
      <c r="E43" s="15">
        <v>2105</v>
      </c>
      <c r="F43" s="17">
        <v>0.44</v>
      </c>
      <c r="G43" s="17">
        <v>0.06</v>
      </c>
      <c r="H43" s="17">
        <v>0.5</v>
      </c>
    </row>
    <row r="44" spans="1:8" x14ac:dyDescent="0.3">
      <c r="A44" s="11" t="s">
        <v>255</v>
      </c>
      <c r="B44" s="15">
        <v>4200</v>
      </c>
      <c r="C44" s="15">
        <v>1860</v>
      </c>
      <c r="D44" s="15">
        <v>250</v>
      </c>
      <c r="E44" s="15">
        <v>2090</v>
      </c>
      <c r="F44" s="17">
        <v>0.44</v>
      </c>
      <c r="G44" s="17">
        <v>0.06</v>
      </c>
      <c r="H44" s="17">
        <v>0.5</v>
      </c>
    </row>
    <row r="45" spans="1:8" x14ac:dyDescent="0.3">
      <c r="A45" s="11" t="s">
        <v>256</v>
      </c>
      <c r="B45" s="15">
        <v>3570</v>
      </c>
      <c r="C45" s="15">
        <v>1615</v>
      </c>
      <c r="D45" s="15">
        <v>200</v>
      </c>
      <c r="E45" s="15">
        <v>1755</v>
      </c>
      <c r="F45" s="17">
        <v>0.45</v>
      </c>
      <c r="G45" s="17">
        <v>0.06</v>
      </c>
      <c r="H45" s="17">
        <v>0.49</v>
      </c>
    </row>
    <row r="46" spans="1:8" x14ac:dyDescent="0.3">
      <c r="A46" s="11" t="s">
        <v>257</v>
      </c>
      <c r="B46" s="15">
        <v>3355</v>
      </c>
      <c r="C46" s="15">
        <v>1505</v>
      </c>
      <c r="D46" s="15">
        <v>175</v>
      </c>
      <c r="E46" s="15">
        <v>1670</v>
      </c>
      <c r="F46" s="17">
        <v>0.45</v>
      </c>
      <c r="G46" s="17">
        <v>0.05</v>
      </c>
      <c r="H46" s="17">
        <v>0.5</v>
      </c>
    </row>
    <row r="47" spans="1:8" x14ac:dyDescent="0.3">
      <c r="A47" s="11" t="s">
        <v>258</v>
      </c>
      <c r="B47" s="15">
        <v>2920</v>
      </c>
      <c r="C47" s="15">
        <v>1325</v>
      </c>
      <c r="D47" s="15">
        <v>170</v>
      </c>
      <c r="E47" s="15">
        <v>1425</v>
      </c>
      <c r="F47" s="17">
        <v>0.45</v>
      </c>
      <c r="G47" s="17">
        <v>0.06</v>
      </c>
      <c r="H47" s="17">
        <v>0.49</v>
      </c>
    </row>
    <row r="48" spans="1:8" x14ac:dyDescent="0.3">
      <c r="A48" s="11" t="s">
        <v>259</v>
      </c>
      <c r="B48" s="15">
        <v>2925</v>
      </c>
      <c r="C48" s="15">
        <v>1370</v>
      </c>
      <c r="D48" s="15">
        <v>185</v>
      </c>
      <c r="E48" s="15">
        <v>1370</v>
      </c>
      <c r="F48" s="17">
        <v>0.47</v>
      </c>
      <c r="G48" s="17">
        <v>0.06</v>
      </c>
      <c r="H48" s="17">
        <v>0.47</v>
      </c>
    </row>
    <row r="49" spans="1:8" x14ac:dyDescent="0.3">
      <c r="A49" s="22" t="s">
        <v>260</v>
      </c>
      <c r="B49" s="23">
        <v>5</v>
      </c>
      <c r="C49" s="23">
        <v>0</v>
      </c>
      <c r="D49" s="23">
        <v>0</v>
      </c>
      <c r="E49" s="23">
        <v>5</v>
      </c>
      <c r="F49" s="24">
        <v>0</v>
      </c>
      <c r="G49" s="24">
        <v>0</v>
      </c>
      <c r="H49" s="24">
        <v>1</v>
      </c>
    </row>
    <row r="50" spans="1:8" x14ac:dyDescent="0.3">
      <c r="A50" s="12" t="s">
        <v>261</v>
      </c>
      <c r="B50" s="14">
        <v>20455</v>
      </c>
      <c r="C50" s="14">
        <v>5075</v>
      </c>
      <c r="D50" s="14">
        <v>1675</v>
      </c>
      <c r="E50" s="14">
        <v>13705</v>
      </c>
      <c r="F50" s="16">
        <v>0.25</v>
      </c>
      <c r="G50" s="16">
        <v>0.08</v>
      </c>
      <c r="H50" s="16">
        <v>0.67</v>
      </c>
    </row>
    <row r="51" spans="1:8" x14ac:dyDescent="0.3">
      <c r="A51" s="12" t="s">
        <v>262</v>
      </c>
      <c r="B51" s="14">
        <v>70490</v>
      </c>
      <c r="C51" s="14">
        <v>26375</v>
      </c>
      <c r="D51" s="14">
        <v>5390</v>
      </c>
      <c r="E51" s="14">
        <v>38715</v>
      </c>
      <c r="F51" s="16">
        <v>0.37</v>
      </c>
      <c r="G51" s="16">
        <v>0.08</v>
      </c>
      <c r="H51" s="16">
        <v>0.55000000000000004</v>
      </c>
    </row>
    <row r="52" spans="1:8" x14ac:dyDescent="0.3">
      <c r="A52" s="12" t="s">
        <v>263</v>
      </c>
      <c r="B52" s="14">
        <v>53590</v>
      </c>
      <c r="C52" s="14">
        <v>23150</v>
      </c>
      <c r="D52" s="14">
        <v>3210</v>
      </c>
      <c r="E52" s="14">
        <v>27230</v>
      </c>
      <c r="F52" s="16">
        <v>0.43</v>
      </c>
      <c r="G52" s="16">
        <v>0.06</v>
      </c>
      <c r="H52" s="16">
        <v>0.51</v>
      </c>
    </row>
    <row r="53" spans="1:8" x14ac:dyDescent="0.3">
      <c r="A53" s="12" t="s">
        <v>264</v>
      </c>
      <c r="B53" s="14">
        <v>12765</v>
      </c>
      <c r="C53" s="14">
        <v>5815</v>
      </c>
      <c r="D53" s="14">
        <v>730</v>
      </c>
      <c r="E53" s="14">
        <v>6225</v>
      </c>
      <c r="F53" s="16">
        <v>0.46</v>
      </c>
      <c r="G53" s="16">
        <v>0.06</v>
      </c>
      <c r="H53" s="16">
        <v>0.49</v>
      </c>
    </row>
    <row r="54" spans="1:8" x14ac:dyDescent="0.3">
      <c r="A54" t="s">
        <v>38</v>
      </c>
      <c r="B54" t="s">
        <v>39</v>
      </c>
    </row>
    <row r="55" spans="1:8" x14ac:dyDescent="0.3">
      <c r="A55" t="s">
        <v>40</v>
      </c>
      <c r="B55" t="s">
        <v>41</v>
      </c>
    </row>
    <row r="56" spans="1:8" x14ac:dyDescent="0.3">
      <c r="A56" t="s">
        <v>42</v>
      </c>
      <c r="B56" t="s">
        <v>43</v>
      </c>
    </row>
    <row r="57" spans="1:8" x14ac:dyDescent="0.3">
      <c r="A57" t="s">
        <v>58</v>
      </c>
      <c r="B57" t="s">
        <v>59</v>
      </c>
    </row>
    <row r="58" spans="1:8" x14ac:dyDescent="0.3">
      <c r="A58" t="s">
        <v>60</v>
      </c>
      <c r="B58" t="s">
        <v>61</v>
      </c>
    </row>
  </sheetData>
  <conditionalFormatting sqref="F7:H53">
    <cfRule type="dataBar" priority="1">
      <dataBar>
        <cfvo type="num" val="0"/>
        <cfvo type="num" val="1"/>
        <color theme="7" tint="0.39997558519241921"/>
      </dataBar>
      <extLst>
        <ext xmlns:x14="http://schemas.microsoft.com/office/spreadsheetml/2009/9/main" uri="{B025F937-C7B1-47D3-B67F-A62EFF666E3E}">
          <x14:id>{0149D421-1EC1-4C94-AE64-6B4F04178070}</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0149D421-1EC1-4C94-AE64-6B4F04178070}">
            <x14:dataBar minLength="0" maxLength="100" gradient="0">
              <x14:cfvo type="num">
                <xm:f>0</xm:f>
              </x14:cfvo>
              <x14:cfvo type="num">
                <xm:f>1</xm:f>
              </x14:cfvo>
              <x14:negativeFillColor rgb="FFFF0000"/>
              <x14:axisColor rgb="FF000000"/>
            </x14:dataBar>
          </x14:cfRule>
          <xm:sqref>F7:H53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9"/>
  <sheetViews>
    <sheetView showGridLines="0" workbookViewId="0"/>
  </sheetViews>
  <sheetFormatPr defaultColWidth="10.69921875" defaultRowHeight="15.6" x14ac:dyDescent="0.3"/>
  <cols>
    <col min="1" max="1" width="25" customWidth="1"/>
    <col min="2" max="6" width="20.69921875" customWidth="1"/>
  </cols>
  <sheetData>
    <row r="1" spans="1:6" ht="19.8" x14ac:dyDescent="0.4">
      <c r="A1" s="2" t="s">
        <v>273</v>
      </c>
    </row>
    <row r="2" spans="1:6" x14ac:dyDescent="0.3">
      <c r="A2" t="s">
        <v>202</v>
      </c>
    </row>
    <row r="3" spans="1:6" x14ac:dyDescent="0.3">
      <c r="A3" t="s">
        <v>203</v>
      </c>
    </row>
    <row r="4" spans="1:6" x14ac:dyDescent="0.3">
      <c r="A4" t="s">
        <v>204</v>
      </c>
    </row>
    <row r="5" spans="1:6" x14ac:dyDescent="0.3">
      <c r="A5" t="s">
        <v>205</v>
      </c>
    </row>
    <row r="6" spans="1:6" x14ac:dyDescent="0.3">
      <c r="A6" s="10" t="s">
        <v>206</v>
      </c>
      <c r="B6" s="13" t="s">
        <v>218</v>
      </c>
      <c r="C6" s="13" t="s">
        <v>274</v>
      </c>
      <c r="D6" s="13" t="s">
        <v>275</v>
      </c>
      <c r="E6" s="13" t="s">
        <v>276</v>
      </c>
      <c r="F6" s="13" t="s">
        <v>277</v>
      </c>
    </row>
    <row r="7" spans="1:6" x14ac:dyDescent="0.3">
      <c r="A7" s="47" t="s">
        <v>218</v>
      </c>
      <c r="B7" s="74">
        <v>146295</v>
      </c>
      <c r="C7" s="74">
        <v>61535</v>
      </c>
      <c r="D7" s="74">
        <v>84755</v>
      </c>
      <c r="E7" s="75">
        <v>0.42</v>
      </c>
      <c r="F7" s="75">
        <v>0.57999999999999996</v>
      </c>
    </row>
    <row r="8" spans="1:6" x14ac:dyDescent="0.3">
      <c r="A8" s="11" t="s">
        <v>219</v>
      </c>
      <c r="B8" s="29">
        <v>5</v>
      </c>
      <c r="C8" s="29">
        <v>5</v>
      </c>
      <c r="D8" s="29" t="s">
        <v>265</v>
      </c>
      <c r="E8" s="27" t="s">
        <v>265</v>
      </c>
      <c r="F8" s="27" t="s">
        <v>265</v>
      </c>
    </row>
    <row r="9" spans="1:6" x14ac:dyDescent="0.3">
      <c r="A9" s="11" t="s">
        <v>220</v>
      </c>
      <c r="B9" s="29">
        <v>15</v>
      </c>
      <c r="C9" s="29">
        <v>15</v>
      </c>
      <c r="D9" s="29">
        <v>0</v>
      </c>
      <c r="E9" s="27">
        <v>1</v>
      </c>
      <c r="F9" s="27">
        <v>0</v>
      </c>
    </row>
    <row r="10" spans="1:6" x14ac:dyDescent="0.3">
      <c r="A10" s="11" t="s">
        <v>221</v>
      </c>
      <c r="B10" s="29">
        <v>55</v>
      </c>
      <c r="C10" s="29">
        <v>45</v>
      </c>
      <c r="D10" s="29">
        <v>10</v>
      </c>
      <c r="E10" s="27">
        <v>0.82</v>
      </c>
      <c r="F10" s="27">
        <v>0.18</v>
      </c>
    </row>
    <row r="11" spans="1:6" x14ac:dyDescent="0.3">
      <c r="A11" s="11" t="s">
        <v>222</v>
      </c>
      <c r="B11" s="29">
        <v>135</v>
      </c>
      <c r="C11" s="29">
        <v>95</v>
      </c>
      <c r="D11" s="29">
        <v>40</v>
      </c>
      <c r="E11" s="27">
        <v>0.7</v>
      </c>
      <c r="F11" s="27">
        <v>0.3</v>
      </c>
    </row>
    <row r="12" spans="1:6" x14ac:dyDescent="0.3">
      <c r="A12" s="11" t="s">
        <v>223</v>
      </c>
      <c r="B12" s="29">
        <v>270</v>
      </c>
      <c r="C12" s="29">
        <v>190</v>
      </c>
      <c r="D12" s="29">
        <v>80</v>
      </c>
      <c r="E12" s="27">
        <v>0.7</v>
      </c>
      <c r="F12" s="27">
        <v>0.3</v>
      </c>
    </row>
    <row r="13" spans="1:6" x14ac:dyDescent="0.3">
      <c r="A13" s="11" t="s">
        <v>224</v>
      </c>
      <c r="B13" s="29">
        <v>595</v>
      </c>
      <c r="C13" s="29">
        <v>420</v>
      </c>
      <c r="D13" s="29">
        <v>170</v>
      </c>
      <c r="E13" s="27">
        <v>0.71</v>
      </c>
      <c r="F13" s="27">
        <v>0.28999999999999998</v>
      </c>
    </row>
    <row r="14" spans="1:6" x14ac:dyDescent="0.3">
      <c r="A14" s="11" t="s">
        <v>225</v>
      </c>
      <c r="B14" s="29">
        <v>865</v>
      </c>
      <c r="C14" s="29">
        <v>635</v>
      </c>
      <c r="D14" s="29">
        <v>230</v>
      </c>
      <c r="E14" s="27">
        <v>0.74</v>
      </c>
      <c r="F14" s="27">
        <v>0.26</v>
      </c>
    </row>
    <row r="15" spans="1:6" x14ac:dyDescent="0.3">
      <c r="A15" s="11" t="s">
        <v>226</v>
      </c>
      <c r="B15" s="29">
        <v>1275</v>
      </c>
      <c r="C15" s="29">
        <v>850</v>
      </c>
      <c r="D15" s="29">
        <v>425</v>
      </c>
      <c r="E15" s="27">
        <v>0.67</v>
      </c>
      <c r="F15" s="27">
        <v>0.33</v>
      </c>
    </row>
    <row r="16" spans="1:6" x14ac:dyDescent="0.3">
      <c r="A16" s="11" t="s">
        <v>227</v>
      </c>
      <c r="B16" s="29">
        <v>2095</v>
      </c>
      <c r="C16" s="29">
        <v>1340</v>
      </c>
      <c r="D16" s="29">
        <v>755</v>
      </c>
      <c r="E16" s="27">
        <v>0.64</v>
      </c>
      <c r="F16" s="27">
        <v>0.36</v>
      </c>
    </row>
    <row r="17" spans="1:6" x14ac:dyDescent="0.3">
      <c r="A17" s="11" t="s">
        <v>228</v>
      </c>
      <c r="B17" s="29">
        <v>2380</v>
      </c>
      <c r="C17" s="29">
        <v>1480</v>
      </c>
      <c r="D17" s="29">
        <v>905</v>
      </c>
      <c r="E17" s="27">
        <v>0.62</v>
      </c>
      <c r="F17" s="27">
        <v>0.38</v>
      </c>
    </row>
    <row r="18" spans="1:6" x14ac:dyDescent="0.3">
      <c r="A18" s="11" t="s">
        <v>229</v>
      </c>
      <c r="B18" s="29">
        <v>3025</v>
      </c>
      <c r="C18" s="29">
        <v>1800</v>
      </c>
      <c r="D18" s="29">
        <v>1220</v>
      </c>
      <c r="E18" s="27">
        <v>0.6</v>
      </c>
      <c r="F18" s="27">
        <v>0.4</v>
      </c>
    </row>
    <row r="19" spans="1:6" x14ac:dyDescent="0.3">
      <c r="A19" s="11" t="s">
        <v>230</v>
      </c>
      <c r="B19" s="29">
        <v>3585</v>
      </c>
      <c r="C19" s="29">
        <v>1965</v>
      </c>
      <c r="D19" s="29">
        <v>1615</v>
      </c>
      <c r="E19" s="27">
        <v>0.55000000000000004</v>
      </c>
      <c r="F19" s="27">
        <v>0.45</v>
      </c>
    </row>
    <row r="20" spans="1:6" x14ac:dyDescent="0.3">
      <c r="A20" s="11" t="s">
        <v>231</v>
      </c>
      <c r="B20" s="29">
        <v>4480</v>
      </c>
      <c r="C20" s="29">
        <v>2315</v>
      </c>
      <c r="D20" s="29">
        <v>2165</v>
      </c>
      <c r="E20" s="27">
        <v>0.52</v>
      </c>
      <c r="F20" s="27">
        <v>0.48</v>
      </c>
    </row>
    <row r="21" spans="1:6" x14ac:dyDescent="0.3">
      <c r="A21" s="11" t="s">
        <v>232</v>
      </c>
      <c r="B21" s="29">
        <v>3490</v>
      </c>
      <c r="C21" s="29">
        <v>1780</v>
      </c>
      <c r="D21" s="29">
        <v>1710</v>
      </c>
      <c r="E21" s="27">
        <v>0.51</v>
      </c>
      <c r="F21" s="27">
        <v>0.49</v>
      </c>
    </row>
    <row r="22" spans="1:6" x14ac:dyDescent="0.3">
      <c r="A22" s="11" t="s">
        <v>233</v>
      </c>
      <c r="B22" s="29">
        <v>4710</v>
      </c>
      <c r="C22" s="29">
        <v>2320</v>
      </c>
      <c r="D22" s="29">
        <v>2390</v>
      </c>
      <c r="E22" s="27">
        <v>0.49</v>
      </c>
      <c r="F22" s="27">
        <v>0.51</v>
      </c>
    </row>
    <row r="23" spans="1:6" x14ac:dyDescent="0.3">
      <c r="A23" s="11" t="s">
        <v>234</v>
      </c>
      <c r="B23" s="29">
        <v>6070</v>
      </c>
      <c r="C23" s="29">
        <v>2800</v>
      </c>
      <c r="D23" s="29">
        <v>3270</v>
      </c>
      <c r="E23" s="27">
        <v>0.46</v>
      </c>
      <c r="F23" s="27">
        <v>0.54</v>
      </c>
    </row>
    <row r="24" spans="1:6" x14ac:dyDescent="0.3">
      <c r="A24" s="11" t="s">
        <v>235</v>
      </c>
      <c r="B24" s="29">
        <v>5225</v>
      </c>
      <c r="C24" s="29">
        <v>2380</v>
      </c>
      <c r="D24" s="29">
        <v>2840</v>
      </c>
      <c r="E24" s="27">
        <v>0.46</v>
      </c>
      <c r="F24" s="27">
        <v>0.54</v>
      </c>
    </row>
    <row r="25" spans="1:6" x14ac:dyDescent="0.3">
      <c r="A25" s="11" t="s">
        <v>236</v>
      </c>
      <c r="B25" s="29">
        <v>6455</v>
      </c>
      <c r="C25" s="29">
        <v>2810</v>
      </c>
      <c r="D25" s="29">
        <v>3640</v>
      </c>
      <c r="E25" s="27">
        <v>0.44</v>
      </c>
      <c r="F25" s="27">
        <v>0.56000000000000005</v>
      </c>
    </row>
    <row r="26" spans="1:6" x14ac:dyDescent="0.3">
      <c r="A26" s="11" t="s">
        <v>237</v>
      </c>
      <c r="B26" s="29">
        <v>5555</v>
      </c>
      <c r="C26" s="29">
        <v>2375</v>
      </c>
      <c r="D26" s="29">
        <v>3185</v>
      </c>
      <c r="E26" s="27">
        <v>0.43</v>
      </c>
      <c r="F26" s="27">
        <v>0.56999999999999995</v>
      </c>
    </row>
    <row r="27" spans="1:6" x14ac:dyDescent="0.3">
      <c r="A27" s="11" t="s">
        <v>238</v>
      </c>
      <c r="B27" s="29">
        <v>5685</v>
      </c>
      <c r="C27" s="29">
        <v>2455</v>
      </c>
      <c r="D27" s="29">
        <v>3230</v>
      </c>
      <c r="E27" s="27">
        <v>0.43</v>
      </c>
      <c r="F27" s="27">
        <v>0.56999999999999995</v>
      </c>
    </row>
    <row r="28" spans="1:6" x14ac:dyDescent="0.3">
      <c r="A28" s="11" t="s">
        <v>239</v>
      </c>
      <c r="B28" s="29">
        <v>7080</v>
      </c>
      <c r="C28" s="29">
        <v>2895</v>
      </c>
      <c r="D28" s="29">
        <v>4185</v>
      </c>
      <c r="E28" s="27">
        <v>0.41</v>
      </c>
      <c r="F28" s="27">
        <v>0.59</v>
      </c>
    </row>
    <row r="29" spans="1:6" x14ac:dyDescent="0.3">
      <c r="A29" s="11" t="s">
        <v>240</v>
      </c>
      <c r="B29" s="29">
        <v>4970</v>
      </c>
      <c r="C29" s="29">
        <v>1935</v>
      </c>
      <c r="D29" s="29">
        <v>3030</v>
      </c>
      <c r="E29" s="27">
        <v>0.39</v>
      </c>
      <c r="F29" s="27">
        <v>0.61</v>
      </c>
    </row>
    <row r="30" spans="1:6" x14ac:dyDescent="0.3">
      <c r="A30" s="11" t="s">
        <v>241</v>
      </c>
      <c r="B30" s="29">
        <v>5830</v>
      </c>
      <c r="C30" s="29">
        <v>2225</v>
      </c>
      <c r="D30" s="29">
        <v>3605</v>
      </c>
      <c r="E30" s="27">
        <v>0.38</v>
      </c>
      <c r="F30" s="27">
        <v>0.62</v>
      </c>
    </row>
    <row r="31" spans="1:6" x14ac:dyDescent="0.3">
      <c r="A31" s="11" t="s">
        <v>242</v>
      </c>
      <c r="B31" s="29">
        <v>5705</v>
      </c>
      <c r="C31" s="29">
        <v>2180</v>
      </c>
      <c r="D31" s="29">
        <v>3525</v>
      </c>
      <c r="E31" s="27">
        <v>0.38</v>
      </c>
      <c r="F31" s="27">
        <v>0.62</v>
      </c>
    </row>
    <row r="32" spans="1:6" x14ac:dyDescent="0.3">
      <c r="A32" s="11" t="s">
        <v>243</v>
      </c>
      <c r="B32" s="29">
        <v>4320</v>
      </c>
      <c r="C32" s="29">
        <v>1630</v>
      </c>
      <c r="D32" s="29">
        <v>2690</v>
      </c>
      <c r="E32" s="27">
        <v>0.38</v>
      </c>
      <c r="F32" s="27">
        <v>0.62</v>
      </c>
    </row>
    <row r="33" spans="1:6" x14ac:dyDescent="0.3">
      <c r="A33" s="11" t="s">
        <v>244</v>
      </c>
      <c r="B33" s="29">
        <v>3895</v>
      </c>
      <c r="C33" s="29">
        <v>1440</v>
      </c>
      <c r="D33" s="29">
        <v>2455</v>
      </c>
      <c r="E33" s="27">
        <v>0.37</v>
      </c>
      <c r="F33" s="27">
        <v>0.63</v>
      </c>
    </row>
    <row r="34" spans="1:6" x14ac:dyDescent="0.3">
      <c r="A34" s="11" t="s">
        <v>245</v>
      </c>
      <c r="B34" s="29">
        <v>4095</v>
      </c>
      <c r="C34" s="29">
        <v>1585</v>
      </c>
      <c r="D34" s="29">
        <v>2510</v>
      </c>
      <c r="E34" s="27">
        <v>0.39</v>
      </c>
      <c r="F34" s="27">
        <v>0.61</v>
      </c>
    </row>
    <row r="35" spans="1:6" x14ac:dyDescent="0.3">
      <c r="A35" s="11" t="s">
        <v>246</v>
      </c>
      <c r="B35" s="29">
        <v>4120</v>
      </c>
      <c r="C35" s="29">
        <v>1520</v>
      </c>
      <c r="D35" s="29">
        <v>2600</v>
      </c>
      <c r="E35" s="27">
        <v>0.37</v>
      </c>
      <c r="F35" s="27">
        <v>0.63</v>
      </c>
    </row>
    <row r="36" spans="1:6" x14ac:dyDescent="0.3">
      <c r="A36" s="11" t="s">
        <v>247</v>
      </c>
      <c r="B36" s="29">
        <v>4295</v>
      </c>
      <c r="C36" s="29">
        <v>1625</v>
      </c>
      <c r="D36" s="29">
        <v>2670</v>
      </c>
      <c r="E36" s="27">
        <v>0.38</v>
      </c>
      <c r="F36" s="27">
        <v>0.62</v>
      </c>
    </row>
    <row r="37" spans="1:6" x14ac:dyDescent="0.3">
      <c r="A37" s="11" t="s">
        <v>248</v>
      </c>
      <c r="B37" s="29">
        <v>4365</v>
      </c>
      <c r="C37" s="29">
        <v>1570</v>
      </c>
      <c r="D37" s="29">
        <v>2790</v>
      </c>
      <c r="E37" s="27">
        <v>0.36</v>
      </c>
      <c r="F37" s="27">
        <v>0.64</v>
      </c>
    </row>
    <row r="38" spans="1:6" x14ac:dyDescent="0.3">
      <c r="A38" s="11" t="s">
        <v>249</v>
      </c>
      <c r="B38" s="29">
        <v>4165</v>
      </c>
      <c r="C38" s="29">
        <v>1480</v>
      </c>
      <c r="D38" s="29">
        <v>2685</v>
      </c>
      <c r="E38" s="27">
        <v>0.35</v>
      </c>
      <c r="F38" s="27">
        <v>0.64</v>
      </c>
    </row>
    <row r="39" spans="1:6" x14ac:dyDescent="0.3">
      <c r="A39" s="11" t="s">
        <v>250</v>
      </c>
      <c r="B39" s="29">
        <v>4815</v>
      </c>
      <c r="C39" s="29">
        <v>1815</v>
      </c>
      <c r="D39" s="29">
        <v>3000</v>
      </c>
      <c r="E39" s="27">
        <v>0.38</v>
      </c>
      <c r="F39" s="27">
        <v>0.62</v>
      </c>
    </row>
    <row r="40" spans="1:6" x14ac:dyDescent="0.3">
      <c r="A40" s="11" t="s">
        <v>251</v>
      </c>
      <c r="B40" s="29">
        <v>4730</v>
      </c>
      <c r="C40" s="29">
        <v>1670</v>
      </c>
      <c r="D40" s="29">
        <v>3055</v>
      </c>
      <c r="E40" s="27">
        <v>0.35</v>
      </c>
      <c r="F40" s="27">
        <v>0.65</v>
      </c>
    </row>
    <row r="41" spans="1:6" x14ac:dyDescent="0.3">
      <c r="A41" s="11" t="s">
        <v>252</v>
      </c>
      <c r="B41" s="29">
        <v>4135</v>
      </c>
      <c r="C41" s="29">
        <v>1520</v>
      </c>
      <c r="D41" s="29">
        <v>2610</v>
      </c>
      <c r="E41" s="27">
        <v>0.37</v>
      </c>
      <c r="F41" s="27">
        <v>0.63</v>
      </c>
    </row>
    <row r="42" spans="1:6" x14ac:dyDescent="0.3">
      <c r="A42" s="11" t="s">
        <v>253</v>
      </c>
      <c r="B42" s="29">
        <v>3870</v>
      </c>
      <c r="C42" s="29">
        <v>1290</v>
      </c>
      <c r="D42" s="29">
        <v>2580</v>
      </c>
      <c r="E42" s="27">
        <v>0.33</v>
      </c>
      <c r="F42" s="27">
        <v>0.67</v>
      </c>
    </row>
    <row r="43" spans="1:6" x14ac:dyDescent="0.3">
      <c r="A43" s="11" t="s">
        <v>254</v>
      </c>
      <c r="B43" s="29">
        <v>3945</v>
      </c>
      <c r="C43" s="29">
        <v>1405</v>
      </c>
      <c r="D43" s="29">
        <v>2540</v>
      </c>
      <c r="E43" s="27">
        <v>0.36</v>
      </c>
      <c r="F43" s="27">
        <v>0.64</v>
      </c>
    </row>
    <row r="44" spans="1:6" x14ac:dyDescent="0.3">
      <c r="A44" s="11" t="s">
        <v>255</v>
      </c>
      <c r="B44" s="29">
        <v>3950</v>
      </c>
      <c r="C44" s="29">
        <v>1465</v>
      </c>
      <c r="D44" s="29">
        <v>2480</v>
      </c>
      <c r="E44" s="27">
        <v>0.37</v>
      </c>
      <c r="F44" s="27">
        <v>0.63</v>
      </c>
    </row>
    <row r="45" spans="1:6" x14ac:dyDescent="0.3">
      <c r="A45" s="11" t="s">
        <v>256</v>
      </c>
      <c r="B45" s="29">
        <v>3370</v>
      </c>
      <c r="C45" s="29">
        <v>1195</v>
      </c>
      <c r="D45" s="29">
        <v>2175</v>
      </c>
      <c r="E45" s="27">
        <v>0.35</v>
      </c>
      <c r="F45" s="27">
        <v>0.65</v>
      </c>
    </row>
    <row r="46" spans="1:6" x14ac:dyDescent="0.3">
      <c r="A46" s="11" t="s">
        <v>257</v>
      </c>
      <c r="B46" s="29">
        <v>3180</v>
      </c>
      <c r="C46" s="29">
        <v>1090</v>
      </c>
      <c r="D46" s="29">
        <v>2090</v>
      </c>
      <c r="E46" s="27">
        <v>0.34</v>
      </c>
      <c r="F46" s="27">
        <v>0.66</v>
      </c>
    </row>
    <row r="47" spans="1:6" x14ac:dyDescent="0.3">
      <c r="A47" s="11" t="s">
        <v>258</v>
      </c>
      <c r="B47" s="29">
        <v>2750</v>
      </c>
      <c r="C47" s="29">
        <v>960</v>
      </c>
      <c r="D47" s="29">
        <v>1790</v>
      </c>
      <c r="E47" s="27">
        <v>0.35</v>
      </c>
      <c r="F47" s="27">
        <v>0.65</v>
      </c>
    </row>
    <row r="48" spans="1:6" x14ac:dyDescent="0.3">
      <c r="A48" s="11" t="s">
        <v>259</v>
      </c>
      <c r="B48" s="29">
        <v>2740</v>
      </c>
      <c r="C48" s="29">
        <v>945</v>
      </c>
      <c r="D48" s="29">
        <v>1790</v>
      </c>
      <c r="E48" s="27">
        <v>0.35</v>
      </c>
      <c r="F48" s="27">
        <v>0.65</v>
      </c>
    </row>
    <row r="49" spans="1:6" x14ac:dyDescent="0.3">
      <c r="A49" s="22" t="s">
        <v>260</v>
      </c>
      <c r="B49" s="30">
        <v>5</v>
      </c>
      <c r="C49" s="30">
        <v>5</v>
      </c>
      <c r="D49" s="30" t="s">
        <v>265</v>
      </c>
      <c r="E49" s="31" t="s">
        <v>265</v>
      </c>
      <c r="F49" s="31" t="s">
        <v>265</v>
      </c>
    </row>
    <row r="50" spans="1:6" x14ac:dyDescent="0.3">
      <c r="A50" s="12" t="s">
        <v>261</v>
      </c>
      <c r="B50" s="28">
        <v>18780</v>
      </c>
      <c r="C50" s="28">
        <v>11155</v>
      </c>
      <c r="D50" s="28">
        <v>7625</v>
      </c>
      <c r="E50" s="26">
        <v>0.59</v>
      </c>
      <c r="F50" s="26">
        <v>0.41</v>
      </c>
    </row>
    <row r="51" spans="1:6" x14ac:dyDescent="0.3">
      <c r="A51" s="12" t="s">
        <v>262</v>
      </c>
      <c r="B51" s="28">
        <v>65090</v>
      </c>
      <c r="C51" s="28">
        <v>27790</v>
      </c>
      <c r="D51" s="28">
        <v>37300</v>
      </c>
      <c r="E51" s="26">
        <v>0.43</v>
      </c>
      <c r="F51" s="26">
        <v>0.56999999999999995</v>
      </c>
    </row>
    <row r="52" spans="1:6" x14ac:dyDescent="0.3">
      <c r="A52" s="12" t="s">
        <v>263</v>
      </c>
      <c r="B52" s="28">
        <v>50380</v>
      </c>
      <c r="C52" s="28">
        <v>18395</v>
      </c>
      <c r="D52" s="28">
        <v>31985</v>
      </c>
      <c r="E52" s="26">
        <v>0.37</v>
      </c>
      <c r="F52" s="26">
        <v>0.63</v>
      </c>
    </row>
    <row r="53" spans="1:6" x14ac:dyDescent="0.3">
      <c r="A53" s="12" t="s">
        <v>264</v>
      </c>
      <c r="B53" s="28">
        <v>12035</v>
      </c>
      <c r="C53" s="28">
        <v>4190</v>
      </c>
      <c r="D53" s="28">
        <v>7845</v>
      </c>
      <c r="E53" s="26">
        <v>0.35</v>
      </c>
      <c r="F53" s="26">
        <v>0.65</v>
      </c>
    </row>
    <row r="54" spans="1:6" x14ac:dyDescent="0.3">
      <c r="A54" t="s">
        <v>38</v>
      </c>
      <c r="B54" t="s">
        <v>39</v>
      </c>
    </row>
    <row r="55" spans="1:6" x14ac:dyDescent="0.3">
      <c r="A55" t="s">
        <v>40</v>
      </c>
      <c r="B55" t="s">
        <v>41</v>
      </c>
    </row>
    <row r="56" spans="1:6" x14ac:dyDescent="0.3">
      <c r="A56" t="s">
        <v>42</v>
      </c>
      <c r="B56" t="s">
        <v>43</v>
      </c>
    </row>
    <row r="57" spans="1:6" x14ac:dyDescent="0.3">
      <c r="A57" t="s">
        <v>58</v>
      </c>
      <c r="B57" t="s">
        <v>59</v>
      </c>
    </row>
    <row r="58" spans="1:6" x14ac:dyDescent="0.3">
      <c r="A58" t="s">
        <v>60</v>
      </c>
      <c r="B58" t="s">
        <v>61</v>
      </c>
    </row>
    <row r="59" spans="1:6" x14ac:dyDescent="0.3">
      <c r="A59" t="s">
        <v>62</v>
      </c>
      <c r="B59" t="s">
        <v>63</v>
      </c>
    </row>
  </sheetData>
  <conditionalFormatting sqref="E7:F53">
    <cfRule type="dataBar" priority="1">
      <dataBar>
        <cfvo type="num" val="0"/>
        <cfvo type="num" val="1"/>
        <color theme="7" tint="0.39997558519241921"/>
      </dataBar>
      <extLst>
        <ext xmlns:x14="http://schemas.microsoft.com/office/spreadsheetml/2009/9/main" uri="{B025F937-C7B1-47D3-B67F-A62EFF666E3E}">
          <x14:id>{33BEDED1-3888-48EA-B831-233CE46448C4}</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33BEDED1-3888-48EA-B831-233CE46448C4}">
            <x14:dataBar minLength="0" maxLength="100" gradient="0">
              <x14:cfvo type="num">
                <xm:f>0</xm:f>
              </x14:cfvo>
              <x14:cfvo type="num">
                <xm:f>1</xm:f>
              </x14:cfvo>
              <x14:negativeFillColor rgb="FFFF0000"/>
              <x14:axisColor rgb="FF000000"/>
            </x14:dataBar>
          </x14:cfRule>
          <xm:sqref>E7:F53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59"/>
  <sheetViews>
    <sheetView showGridLines="0" workbookViewId="0"/>
  </sheetViews>
  <sheetFormatPr defaultColWidth="10.69921875" defaultRowHeight="15.6" x14ac:dyDescent="0.3"/>
  <cols>
    <col min="1" max="1" width="25" customWidth="1"/>
    <col min="2" max="6" width="20.69921875" customWidth="1"/>
  </cols>
  <sheetData>
    <row r="1" spans="1:6" ht="19.8" x14ac:dyDescent="0.4">
      <c r="A1" s="2" t="s">
        <v>278</v>
      </c>
    </row>
    <row r="2" spans="1:6" x14ac:dyDescent="0.3">
      <c r="A2" t="s">
        <v>202</v>
      </c>
    </row>
    <row r="3" spans="1:6" x14ac:dyDescent="0.3">
      <c r="A3" t="s">
        <v>203</v>
      </c>
    </row>
    <row r="4" spans="1:6" x14ac:dyDescent="0.3">
      <c r="A4" t="s">
        <v>204</v>
      </c>
    </row>
    <row r="5" spans="1:6" x14ac:dyDescent="0.3">
      <c r="A5" t="s">
        <v>205</v>
      </c>
    </row>
    <row r="6" spans="1:6" x14ac:dyDescent="0.3">
      <c r="A6" s="10" t="s">
        <v>206</v>
      </c>
      <c r="B6" s="13" t="s">
        <v>218</v>
      </c>
      <c r="C6" s="13" t="s">
        <v>274</v>
      </c>
      <c r="D6" s="13" t="s">
        <v>275</v>
      </c>
      <c r="E6" s="13" t="s">
        <v>276</v>
      </c>
      <c r="F6" s="10" t="s">
        <v>277</v>
      </c>
    </row>
    <row r="7" spans="1:6" x14ac:dyDescent="0.3">
      <c r="A7" s="47" t="s">
        <v>218</v>
      </c>
      <c r="B7" s="74">
        <v>96885</v>
      </c>
      <c r="C7" s="74">
        <v>45940</v>
      </c>
      <c r="D7" s="74">
        <v>50940</v>
      </c>
      <c r="E7" s="75">
        <v>0.47</v>
      </c>
      <c r="F7" s="75">
        <v>0.53</v>
      </c>
    </row>
    <row r="8" spans="1:6" x14ac:dyDescent="0.3">
      <c r="A8" s="11" t="s">
        <v>219</v>
      </c>
      <c r="B8" s="29">
        <v>5</v>
      </c>
      <c r="C8" s="29">
        <v>5</v>
      </c>
      <c r="D8" s="29" t="s">
        <v>265</v>
      </c>
      <c r="E8" s="27" t="s">
        <v>265</v>
      </c>
      <c r="F8" s="27" t="s">
        <v>265</v>
      </c>
    </row>
    <row r="9" spans="1:6" x14ac:dyDescent="0.3">
      <c r="A9" s="11" t="s">
        <v>220</v>
      </c>
      <c r="B9" s="29">
        <v>20</v>
      </c>
      <c r="C9" s="29">
        <v>15</v>
      </c>
      <c r="D9" s="29" t="s">
        <v>265</v>
      </c>
      <c r="E9" s="27" t="s">
        <v>265</v>
      </c>
      <c r="F9" s="27" t="s">
        <v>265</v>
      </c>
    </row>
    <row r="10" spans="1:6" x14ac:dyDescent="0.3">
      <c r="A10" s="11" t="s">
        <v>221</v>
      </c>
      <c r="B10" s="29">
        <v>50</v>
      </c>
      <c r="C10" s="29">
        <v>35</v>
      </c>
      <c r="D10" s="29">
        <v>15</v>
      </c>
      <c r="E10" s="27">
        <v>0.69</v>
      </c>
      <c r="F10" s="27">
        <v>0.31</v>
      </c>
    </row>
    <row r="11" spans="1:6" x14ac:dyDescent="0.3">
      <c r="A11" s="11" t="s">
        <v>222</v>
      </c>
      <c r="B11" s="29">
        <v>120</v>
      </c>
      <c r="C11" s="29">
        <v>75</v>
      </c>
      <c r="D11" s="29">
        <v>45</v>
      </c>
      <c r="E11" s="27">
        <v>0.64</v>
      </c>
      <c r="F11" s="27">
        <v>0.36</v>
      </c>
    </row>
    <row r="12" spans="1:6" x14ac:dyDescent="0.3">
      <c r="A12" s="11" t="s">
        <v>223</v>
      </c>
      <c r="B12" s="29">
        <v>215</v>
      </c>
      <c r="C12" s="29">
        <v>140</v>
      </c>
      <c r="D12" s="29">
        <v>75</v>
      </c>
      <c r="E12" s="27">
        <v>0.65</v>
      </c>
      <c r="F12" s="27">
        <v>0.35</v>
      </c>
    </row>
    <row r="13" spans="1:6" x14ac:dyDescent="0.3">
      <c r="A13" s="11" t="s">
        <v>224</v>
      </c>
      <c r="B13" s="29">
        <v>520</v>
      </c>
      <c r="C13" s="29">
        <v>345</v>
      </c>
      <c r="D13" s="29">
        <v>175</v>
      </c>
      <c r="E13" s="27">
        <v>0.66</v>
      </c>
      <c r="F13" s="27">
        <v>0.34</v>
      </c>
    </row>
    <row r="14" spans="1:6" x14ac:dyDescent="0.3">
      <c r="A14" s="11" t="s">
        <v>225</v>
      </c>
      <c r="B14" s="29">
        <v>745</v>
      </c>
      <c r="C14" s="29">
        <v>510</v>
      </c>
      <c r="D14" s="29">
        <v>235</v>
      </c>
      <c r="E14" s="27">
        <v>0.68</v>
      </c>
      <c r="F14" s="27">
        <v>0.32</v>
      </c>
    </row>
    <row r="15" spans="1:6" x14ac:dyDescent="0.3">
      <c r="A15" s="11" t="s">
        <v>226</v>
      </c>
      <c r="B15" s="29">
        <v>1055</v>
      </c>
      <c r="C15" s="29">
        <v>675</v>
      </c>
      <c r="D15" s="29">
        <v>380</v>
      </c>
      <c r="E15" s="27">
        <v>0.64</v>
      </c>
      <c r="F15" s="27">
        <v>0.36</v>
      </c>
    </row>
    <row r="16" spans="1:6" x14ac:dyDescent="0.3">
      <c r="A16" s="11" t="s">
        <v>227</v>
      </c>
      <c r="B16" s="29">
        <v>1775</v>
      </c>
      <c r="C16" s="29">
        <v>1105</v>
      </c>
      <c r="D16" s="29">
        <v>670</v>
      </c>
      <c r="E16" s="27">
        <v>0.62</v>
      </c>
      <c r="F16" s="27">
        <v>0.38</v>
      </c>
    </row>
    <row r="17" spans="1:6" x14ac:dyDescent="0.3">
      <c r="A17" s="11" t="s">
        <v>228</v>
      </c>
      <c r="B17" s="29">
        <v>2060</v>
      </c>
      <c r="C17" s="29">
        <v>1200</v>
      </c>
      <c r="D17" s="29">
        <v>860</v>
      </c>
      <c r="E17" s="27">
        <v>0.57999999999999996</v>
      </c>
      <c r="F17" s="27">
        <v>0.42</v>
      </c>
    </row>
    <row r="18" spans="1:6" x14ac:dyDescent="0.3">
      <c r="A18" s="11" t="s">
        <v>229</v>
      </c>
      <c r="B18" s="29">
        <v>2500</v>
      </c>
      <c r="C18" s="29">
        <v>1420</v>
      </c>
      <c r="D18" s="29">
        <v>1080</v>
      </c>
      <c r="E18" s="27">
        <v>0.56999999999999995</v>
      </c>
      <c r="F18" s="27">
        <v>0.43</v>
      </c>
    </row>
    <row r="19" spans="1:6" x14ac:dyDescent="0.3">
      <c r="A19" s="11" t="s">
        <v>230</v>
      </c>
      <c r="B19" s="29">
        <v>2875</v>
      </c>
      <c r="C19" s="29">
        <v>1580</v>
      </c>
      <c r="D19" s="29">
        <v>1300</v>
      </c>
      <c r="E19" s="27">
        <v>0.55000000000000004</v>
      </c>
      <c r="F19" s="27">
        <v>0.45</v>
      </c>
    </row>
    <row r="20" spans="1:6" x14ac:dyDescent="0.3">
      <c r="A20" s="11" t="s">
        <v>231</v>
      </c>
      <c r="B20" s="29">
        <v>3445</v>
      </c>
      <c r="C20" s="29">
        <v>1915</v>
      </c>
      <c r="D20" s="29">
        <v>1530</v>
      </c>
      <c r="E20" s="27">
        <v>0.56000000000000005</v>
      </c>
      <c r="F20" s="27">
        <v>0.44</v>
      </c>
    </row>
    <row r="21" spans="1:6" x14ac:dyDescent="0.3">
      <c r="A21" s="11" t="s">
        <v>232</v>
      </c>
      <c r="B21" s="29">
        <v>2675</v>
      </c>
      <c r="C21" s="29">
        <v>1395</v>
      </c>
      <c r="D21" s="29">
        <v>1280</v>
      </c>
      <c r="E21" s="27">
        <v>0.52</v>
      </c>
      <c r="F21" s="27">
        <v>0.48</v>
      </c>
    </row>
    <row r="22" spans="1:6" x14ac:dyDescent="0.3">
      <c r="A22" s="11" t="s">
        <v>233</v>
      </c>
      <c r="B22" s="29">
        <v>3505</v>
      </c>
      <c r="C22" s="29">
        <v>1760</v>
      </c>
      <c r="D22" s="29">
        <v>1740</v>
      </c>
      <c r="E22" s="27">
        <v>0.5</v>
      </c>
      <c r="F22" s="27">
        <v>0.5</v>
      </c>
    </row>
    <row r="23" spans="1:6" x14ac:dyDescent="0.3">
      <c r="A23" s="11" t="s">
        <v>234</v>
      </c>
      <c r="B23" s="29">
        <v>4365</v>
      </c>
      <c r="C23" s="29">
        <v>2080</v>
      </c>
      <c r="D23" s="29">
        <v>2285</v>
      </c>
      <c r="E23" s="27">
        <v>0.48</v>
      </c>
      <c r="F23" s="27">
        <v>0.52</v>
      </c>
    </row>
    <row r="24" spans="1:6" x14ac:dyDescent="0.3">
      <c r="A24" s="11" t="s">
        <v>235</v>
      </c>
      <c r="B24" s="29">
        <v>3740</v>
      </c>
      <c r="C24" s="29">
        <v>1825</v>
      </c>
      <c r="D24" s="29">
        <v>1915</v>
      </c>
      <c r="E24" s="27">
        <v>0.49</v>
      </c>
      <c r="F24" s="27">
        <v>0.51</v>
      </c>
    </row>
    <row r="25" spans="1:6" x14ac:dyDescent="0.3">
      <c r="A25" s="11" t="s">
        <v>236</v>
      </c>
      <c r="B25" s="29">
        <v>4360</v>
      </c>
      <c r="C25" s="29">
        <v>2135</v>
      </c>
      <c r="D25" s="29">
        <v>2225</v>
      </c>
      <c r="E25" s="27">
        <v>0.49</v>
      </c>
      <c r="F25" s="27">
        <v>0.51</v>
      </c>
    </row>
    <row r="26" spans="1:6" x14ac:dyDescent="0.3">
      <c r="A26" s="11" t="s">
        <v>237</v>
      </c>
      <c r="B26" s="29">
        <v>3745</v>
      </c>
      <c r="C26" s="29">
        <v>1705</v>
      </c>
      <c r="D26" s="29">
        <v>2035</v>
      </c>
      <c r="E26" s="27">
        <v>0.46</v>
      </c>
      <c r="F26" s="27">
        <v>0.54</v>
      </c>
    </row>
    <row r="27" spans="1:6" x14ac:dyDescent="0.3">
      <c r="A27" s="11" t="s">
        <v>238</v>
      </c>
      <c r="B27" s="29">
        <v>3915</v>
      </c>
      <c r="C27" s="29">
        <v>1865</v>
      </c>
      <c r="D27" s="29">
        <v>2055</v>
      </c>
      <c r="E27" s="27">
        <v>0.48</v>
      </c>
      <c r="F27" s="27">
        <v>0.52</v>
      </c>
    </row>
    <row r="28" spans="1:6" x14ac:dyDescent="0.3">
      <c r="A28" s="11" t="s">
        <v>239</v>
      </c>
      <c r="B28" s="29">
        <v>4665</v>
      </c>
      <c r="C28" s="29">
        <v>2100</v>
      </c>
      <c r="D28" s="29">
        <v>2565</v>
      </c>
      <c r="E28" s="27">
        <v>0.45</v>
      </c>
      <c r="F28" s="27">
        <v>0.55000000000000004</v>
      </c>
    </row>
    <row r="29" spans="1:6" x14ac:dyDescent="0.3">
      <c r="A29" s="11" t="s">
        <v>240</v>
      </c>
      <c r="B29" s="29">
        <v>3205</v>
      </c>
      <c r="C29" s="29">
        <v>1400</v>
      </c>
      <c r="D29" s="29">
        <v>1810</v>
      </c>
      <c r="E29" s="27">
        <v>0.44</v>
      </c>
      <c r="F29" s="27">
        <v>0.56000000000000005</v>
      </c>
    </row>
    <row r="30" spans="1:6" x14ac:dyDescent="0.3">
      <c r="A30" s="11" t="s">
        <v>241</v>
      </c>
      <c r="B30" s="29">
        <v>3685</v>
      </c>
      <c r="C30" s="29">
        <v>1590</v>
      </c>
      <c r="D30" s="29">
        <v>2095</v>
      </c>
      <c r="E30" s="27">
        <v>0.43</v>
      </c>
      <c r="F30" s="27">
        <v>0.56999999999999995</v>
      </c>
    </row>
    <row r="31" spans="1:6" x14ac:dyDescent="0.3">
      <c r="A31" s="11" t="s">
        <v>242</v>
      </c>
      <c r="B31" s="29">
        <v>3570</v>
      </c>
      <c r="C31" s="29">
        <v>1575</v>
      </c>
      <c r="D31" s="29">
        <v>1995</v>
      </c>
      <c r="E31" s="27">
        <v>0.44</v>
      </c>
      <c r="F31" s="27">
        <v>0.56000000000000005</v>
      </c>
    </row>
    <row r="32" spans="1:6" x14ac:dyDescent="0.3">
      <c r="A32" s="11" t="s">
        <v>243</v>
      </c>
      <c r="B32" s="29">
        <v>2675</v>
      </c>
      <c r="C32" s="29">
        <v>1220</v>
      </c>
      <c r="D32" s="29">
        <v>1455</v>
      </c>
      <c r="E32" s="27">
        <v>0.46</v>
      </c>
      <c r="F32" s="27">
        <v>0.54</v>
      </c>
    </row>
    <row r="33" spans="1:6" x14ac:dyDescent="0.3">
      <c r="A33" s="11" t="s">
        <v>244</v>
      </c>
      <c r="B33" s="29">
        <v>2415</v>
      </c>
      <c r="C33" s="29">
        <v>1055</v>
      </c>
      <c r="D33" s="29">
        <v>1360</v>
      </c>
      <c r="E33" s="27">
        <v>0.44</v>
      </c>
      <c r="F33" s="27">
        <v>0.56000000000000005</v>
      </c>
    </row>
    <row r="34" spans="1:6" x14ac:dyDescent="0.3">
      <c r="A34" s="11" t="s">
        <v>245</v>
      </c>
      <c r="B34" s="29">
        <v>2600</v>
      </c>
      <c r="C34" s="29">
        <v>1135</v>
      </c>
      <c r="D34" s="29">
        <v>1465</v>
      </c>
      <c r="E34" s="27">
        <v>0.44</v>
      </c>
      <c r="F34" s="27">
        <v>0.56000000000000005</v>
      </c>
    </row>
    <row r="35" spans="1:6" x14ac:dyDescent="0.3">
      <c r="A35" s="11" t="s">
        <v>246</v>
      </c>
      <c r="B35" s="29">
        <v>2555</v>
      </c>
      <c r="C35" s="29">
        <v>1085</v>
      </c>
      <c r="D35" s="29">
        <v>1470</v>
      </c>
      <c r="E35" s="27">
        <v>0.42</v>
      </c>
      <c r="F35" s="27">
        <v>0.57999999999999996</v>
      </c>
    </row>
    <row r="36" spans="1:6" x14ac:dyDescent="0.3">
      <c r="A36" s="11" t="s">
        <v>247</v>
      </c>
      <c r="B36" s="29">
        <v>2635</v>
      </c>
      <c r="C36" s="29">
        <v>1170</v>
      </c>
      <c r="D36" s="29">
        <v>1465</v>
      </c>
      <c r="E36" s="27">
        <v>0.44</v>
      </c>
      <c r="F36" s="27">
        <v>0.56000000000000005</v>
      </c>
    </row>
    <row r="37" spans="1:6" x14ac:dyDescent="0.3">
      <c r="A37" s="11" t="s">
        <v>248</v>
      </c>
      <c r="B37" s="29">
        <v>2595</v>
      </c>
      <c r="C37" s="29">
        <v>1105</v>
      </c>
      <c r="D37" s="29">
        <v>1495</v>
      </c>
      <c r="E37" s="27">
        <v>0.42</v>
      </c>
      <c r="F37" s="27">
        <v>0.57999999999999996</v>
      </c>
    </row>
    <row r="38" spans="1:6" x14ac:dyDescent="0.3">
      <c r="A38" s="11" t="s">
        <v>249</v>
      </c>
      <c r="B38" s="29">
        <v>2570</v>
      </c>
      <c r="C38" s="29">
        <v>1075</v>
      </c>
      <c r="D38" s="29">
        <v>1490</v>
      </c>
      <c r="E38" s="27">
        <v>0.42</v>
      </c>
      <c r="F38" s="27">
        <v>0.57999999999999996</v>
      </c>
    </row>
    <row r="39" spans="1:6" x14ac:dyDescent="0.3">
      <c r="A39" s="11" t="s">
        <v>250</v>
      </c>
      <c r="B39" s="29">
        <v>2855</v>
      </c>
      <c r="C39" s="29">
        <v>1245</v>
      </c>
      <c r="D39" s="29">
        <v>1610</v>
      </c>
      <c r="E39" s="27">
        <v>0.44</v>
      </c>
      <c r="F39" s="27">
        <v>0.56000000000000005</v>
      </c>
    </row>
    <row r="40" spans="1:6" x14ac:dyDescent="0.3">
      <c r="A40" s="11" t="s">
        <v>251</v>
      </c>
      <c r="B40" s="29">
        <v>2855</v>
      </c>
      <c r="C40" s="29">
        <v>1225</v>
      </c>
      <c r="D40" s="29">
        <v>1635</v>
      </c>
      <c r="E40" s="27">
        <v>0.43</v>
      </c>
      <c r="F40" s="27">
        <v>0.56999999999999995</v>
      </c>
    </row>
    <row r="41" spans="1:6" x14ac:dyDescent="0.3">
      <c r="A41" s="11" t="s">
        <v>252</v>
      </c>
      <c r="B41" s="29">
        <v>2465</v>
      </c>
      <c r="C41" s="29">
        <v>1090</v>
      </c>
      <c r="D41" s="29">
        <v>1375</v>
      </c>
      <c r="E41" s="27">
        <v>0.44</v>
      </c>
      <c r="F41" s="27">
        <v>0.56000000000000005</v>
      </c>
    </row>
    <row r="42" spans="1:6" x14ac:dyDescent="0.3">
      <c r="A42" s="11" t="s">
        <v>253</v>
      </c>
      <c r="B42" s="29">
        <v>2200</v>
      </c>
      <c r="C42" s="29">
        <v>955</v>
      </c>
      <c r="D42" s="29">
        <v>1245</v>
      </c>
      <c r="E42" s="27">
        <v>0.43</v>
      </c>
      <c r="F42" s="27">
        <v>0.56999999999999995</v>
      </c>
    </row>
    <row r="43" spans="1:6" x14ac:dyDescent="0.3">
      <c r="A43" s="11" t="s">
        <v>254</v>
      </c>
      <c r="B43" s="29">
        <v>2345</v>
      </c>
      <c r="C43" s="29">
        <v>1000</v>
      </c>
      <c r="D43" s="29">
        <v>1340</v>
      </c>
      <c r="E43" s="27">
        <v>0.43</v>
      </c>
      <c r="F43" s="27">
        <v>0.56999999999999995</v>
      </c>
    </row>
    <row r="44" spans="1:6" x14ac:dyDescent="0.3">
      <c r="A44" s="11" t="s">
        <v>255</v>
      </c>
      <c r="B44" s="29">
        <v>2340</v>
      </c>
      <c r="C44" s="29">
        <v>1065</v>
      </c>
      <c r="D44" s="29">
        <v>1280</v>
      </c>
      <c r="E44" s="27">
        <v>0.45</v>
      </c>
      <c r="F44" s="27">
        <v>0.55000000000000004</v>
      </c>
    </row>
    <row r="45" spans="1:6" x14ac:dyDescent="0.3">
      <c r="A45" s="11" t="s">
        <v>256</v>
      </c>
      <c r="B45" s="29">
        <v>1955</v>
      </c>
      <c r="C45" s="29">
        <v>875</v>
      </c>
      <c r="D45" s="29">
        <v>1080</v>
      </c>
      <c r="E45" s="27">
        <v>0.45</v>
      </c>
      <c r="F45" s="27">
        <v>0.55000000000000004</v>
      </c>
    </row>
    <row r="46" spans="1:6" x14ac:dyDescent="0.3">
      <c r="A46" s="11" t="s">
        <v>257</v>
      </c>
      <c r="B46" s="29">
        <v>1850</v>
      </c>
      <c r="C46" s="29">
        <v>805</v>
      </c>
      <c r="D46" s="29">
        <v>1045</v>
      </c>
      <c r="E46" s="27">
        <v>0.44</v>
      </c>
      <c r="F46" s="27">
        <v>0.56000000000000005</v>
      </c>
    </row>
    <row r="47" spans="1:6" x14ac:dyDescent="0.3">
      <c r="A47" s="11" t="s">
        <v>258</v>
      </c>
      <c r="B47" s="29">
        <v>1595</v>
      </c>
      <c r="C47" s="29">
        <v>700</v>
      </c>
      <c r="D47" s="29">
        <v>895</v>
      </c>
      <c r="E47" s="27">
        <v>0.44</v>
      </c>
      <c r="F47" s="27">
        <v>0.56000000000000005</v>
      </c>
    </row>
    <row r="48" spans="1:6" x14ac:dyDescent="0.3">
      <c r="A48" s="11" t="s">
        <v>259</v>
      </c>
      <c r="B48" s="29">
        <v>1555</v>
      </c>
      <c r="C48" s="29">
        <v>690</v>
      </c>
      <c r="D48" s="29">
        <v>865</v>
      </c>
      <c r="E48" s="27">
        <v>0.45</v>
      </c>
      <c r="F48" s="27">
        <v>0.55000000000000004</v>
      </c>
    </row>
    <row r="49" spans="1:6" x14ac:dyDescent="0.3">
      <c r="A49" s="22" t="s">
        <v>260</v>
      </c>
      <c r="B49" s="30">
        <v>5</v>
      </c>
      <c r="C49" s="30">
        <v>5</v>
      </c>
      <c r="D49" s="30" t="s">
        <v>265</v>
      </c>
      <c r="E49" s="31" t="s">
        <v>265</v>
      </c>
      <c r="F49" s="31" t="s">
        <v>265</v>
      </c>
    </row>
    <row r="50" spans="1:6" x14ac:dyDescent="0.3">
      <c r="A50" s="12" t="s">
        <v>261</v>
      </c>
      <c r="B50" s="28">
        <v>15380</v>
      </c>
      <c r="C50" s="28">
        <v>9015</v>
      </c>
      <c r="D50" s="28">
        <v>6365</v>
      </c>
      <c r="E50" s="26">
        <v>0.59</v>
      </c>
      <c r="F50" s="26">
        <v>0.41</v>
      </c>
    </row>
    <row r="51" spans="1:6" x14ac:dyDescent="0.3">
      <c r="A51" s="12" t="s">
        <v>262</v>
      </c>
      <c r="B51" s="28">
        <v>44105</v>
      </c>
      <c r="C51" s="28">
        <v>20650</v>
      </c>
      <c r="D51" s="28">
        <v>23455</v>
      </c>
      <c r="E51" s="26">
        <v>0.47</v>
      </c>
      <c r="F51" s="26">
        <v>0.53</v>
      </c>
    </row>
    <row r="52" spans="1:6" x14ac:dyDescent="0.3">
      <c r="A52" s="12" t="s">
        <v>263</v>
      </c>
      <c r="B52" s="28">
        <v>30435</v>
      </c>
      <c r="C52" s="28">
        <v>13200</v>
      </c>
      <c r="D52" s="28">
        <v>17235</v>
      </c>
      <c r="E52" s="26">
        <v>0.43</v>
      </c>
      <c r="F52" s="26">
        <v>0.56999999999999995</v>
      </c>
    </row>
    <row r="53" spans="1:6" x14ac:dyDescent="0.3">
      <c r="A53" s="12" t="s">
        <v>264</v>
      </c>
      <c r="B53" s="28">
        <v>6955</v>
      </c>
      <c r="C53" s="28">
        <v>3070</v>
      </c>
      <c r="D53" s="28">
        <v>3880</v>
      </c>
      <c r="E53" s="26">
        <v>0.44</v>
      </c>
      <c r="F53" s="26">
        <v>0.56000000000000005</v>
      </c>
    </row>
    <row r="54" spans="1:6" x14ac:dyDescent="0.3">
      <c r="A54" t="s">
        <v>38</v>
      </c>
      <c r="B54" t="s">
        <v>39</v>
      </c>
    </row>
    <row r="55" spans="1:6" x14ac:dyDescent="0.3">
      <c r="A55" t="s">
        <v>40</v>
      </c>
      <c r="B55" t="s">
        <v>41</v>
      </c>
    </row>
    <row r="56" spans="1:6" x14ac:dyDescent="0.3">
      <c r="A56" t="s">
        <v>42</v>
      </c>
      <c r="B56" t="s">
        <v>43</v>
      </c>
    </row>
    <row r="57" spans="1:6" x14ac:dyDescent="0.3">
      <c r="A57" t="s">
        <v>58</v>
      </c>
      <c r="B57" t="s">
        <v>59</v>
      </c>
    </row>
    <row r="58" spans="1:6" x14ac:dyDescent="0.3">
      <c r="A58" t="s">
        <v>60</v>
      </c>
      <c r="B58" t="s">
        <v>61</v>
      </c>
    </row>
    <row r="59" spans="1:6" x14ac:dyDescent="0.3">
      <c r="A59" t="s">
        <v>62</v>
      </c>
      <c r="B59" t="s">
        <v>63</v>
      </c>
    </row>
  </sheetData>
  <conditionalFormatting sqref="E7:F53">
    <cfRule type="dataBar" priority="1">
      <dataBar>
        <cfvo type="num" val="0"/>
        <cfvo type="num" val="1"/>
        <color theme="7" tint="0.39997558519241921"/>
      </dataBar>
      <extLst>
        <ext xmlns:x14="http://schemas.microsoft.com/office/spreadsheetml/2009/9/main" uri="{B025F937-C7B1-47D3-B67F-A62EFF666E3E}">
          <x14:id>{24A7805F-0576-45C7-8F23-6F569C89C4C4}</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24A7805F-0576-45C7-8F23-6F569C89C4C4}">
            <x14:dataBar minLength="0" maxLength="100" gradient="0">
              <x14:cfvo type="num">
                <xm:f>0</xm:f>
              </x14:cfvo>
              <x14:cfvo type="num">
                <xm:f>1</xm:f>
              </x14:cfvo>
              <x14:negativeFillColor rgb="FFFF0000"/>
              <x14:axisColor rgb="FF000000"/>
            </x14:dataBar>
          </x14:cfRule>
          <xm:sqref>E7:F53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40"/>
  <sheetViews>
    <sheetView showGridLines="0" workbookViewId="0"/>
  </sheetViews>
  <sheetFormatPr defaultColWidth="10.69921875" defaultRowHeight="15.6" x14ac:dyDescent="0.3"/>
  <cols>
    <col min="1" max="1" width="95.5" customWidth="1"/>
    <col min="2" max="12" width="20.69921875" customWidth="1"/>
  </cols>
  <sheetData>
    <row r="1" spans="1:12" ht="19.8" x14ac:dyDescent="0.4">
      <c r="A1" s="2" t="s">
        <v>279</v>
      </c>
    </row>
    <row r="2" spans="1:12" x14ac:dyDescent="0.3">
      <c r="A2" t="s">
        <v>202</v>
      </c>
    </row>
    <row r="3" spans="1:12" x14ac:dyDescent="0.3">
      <c r="A3" t="s">
        <v>203</v>
      </c>
    </row>
    <row r="4" spans="1:12" x14ac:dyDescent="0.3">
      <c r="A4" t="s">
        <v>280</v>
      </c>
    </row>
    <row r="5" spans="1:12" x14ac:dyDescent="0.3">
      <c r="A5" t="s">
        <v>205</v>
      </c>
    </row>
    <row r="6" spans="1:12" s="91" customFormat="1" ht="46.8" x14ac:dyDescent="0.3">
      <c r="A6" s="90" t="s">
        <v>281</v>
      </c>
      <c r="B6" s="89" t="s">
        <v>207</v>
      </c>
      <c r="C6" s="89" t="s">
        <v>208</v>
      </c>
      <c r="D6" s="89" t="s">
        <v>209</v>
      </c>
      <c r="E6" s="89" t="s">
        <v>210</v>
      </c>
      <c r="F6" s="89" t="s">
        <v>211</v>
      </c>
      <c r="G6" s="89" t="s">
        <v>212</v>
      </c>
      <c r="H6" s="89" t="s">
        <v>213</v>
      </c>
      <c r="I6" s="89" t="s">
        <v>214</v>
      </c>
      <c r="J6" s="89" t="s">
        <v>215</v>
      </c>
      <c r="K6" s="89" t="s">
        <v>216</v>
      </c>
      <c r="L6" s="89" t="s">
        <v>217</v>
      </c>
    </row>
    <row r="7" spans="1:12" x14ac:dyDescent="0.3">
      <c r="A7" s="18" t="s">
        <v>218</v>
      </c>
      <c r="B7" s="32">
        <v>368560</v>
      </c>
      <c r="C7" s="33">
        <v>1</v>
      </c>
      <c r="D7" s="32">
        <v>301610</v>
      </c>
      <c r="E7" s="33">
        <v>1</v>
      </c>
      <c r="F7" s="32">
        <v>340075</v>
      </c>
      <c r="G7" s="32">
        <v>157305</v>
      </c>
      <c r="H7" s="32">
        <v>170080</v>
      </c>
      <c r="I7" s="32">
        <v>12685</v>
      </c>
      <c r="J7" s="33">
        <v>0.46</v>
      </c>
      <c r="K7" s="33">
        <v>0.5</v>
      </c>
      <c r="L7" s="33">
        <v>0.04</v>
      </c>
    </row>
    <row r="8" spans="1:12" x14ac:dyDescent="0.3">
      <c r="A8" s="11" t="s">
        <v>282</v>
      </c>
      <c r="B8" s="29">
        <v>595</v>
      </c>
      <c r="C8" s="27">
        <v>0</v>
      </c>
      <c r="D8" s="29">
        <v>585</v>
      </c>
      <c r="E8" s="27">
        <v>0</v>
      </c>
      <c r="F8" s="29">
        <v>590</v>
      </c>
      <c r="G8" s="29">
        <v>275</v>
      </c>
      <c r="H8" s="29">
        <v>315</v>
      </c>
      <c r="I8" s="29" t="s">
        <v>265</v>
      </c>
      <c r="J8" s="27" t="s">
        <v>265</v>
      </c>
      <c r="K8" s="27">
        <v>0.53</v>
      </c>
      <c r="L8" s="27" t="s">
        <v>265</v>
      </c>
    </row>
    <row r="9" spans="1:12" x14ac:dyDescent="0.3">
      <c r="A9" s="11" t="s">
        <v>283</v>
      </c>
      <c r="B9" s="29">
        <v>14355</v>
      </c>
      <c r="C9" s="27">
        <v>0.04</v>
      </c>
      <c r="D9" s="29">
        <v>8600</v>
      </c>
      <c r="E9" s="27">
        <v>0.03</v>
      </c>
      <c r="F9" s="29">
        <v>14205</v>
      </c>
      <c r="G9" s="29">
        <v>11620</v>
      </c>
      <c r="H9" s="29">
        <v>2560</v>
      </c>
      <c r="I9" s="29">
        <v>25</v>
      </c>
      <c r="J9" s="27">
        <v>0.82</v>
      </c>
      <c r="K9" s="27">
        <v>0.18</v>
      </c>
      <c r="L9" s="27">
        <v>0</v>
      </c>
    </row>
    <row r="10" spans="1:12" x14ac:dyDescent="0.3">
      <c r="A10" s="11" t="s">
        <v>284</v>
      </c>
      <c r="B10" s="29">
        <v>1300</v>
      </c>
      <c r="C10" s="27">
        <v>0</v>
      </c>
      <c r="D10" s="29">
        <v>1280</v>
      </c>
      <c r="E10" s="27">
        <v>0</v>
      </c>
      <c r="F10" s="29">
        <v>1285</v>
      </c>
      <c r="G10" s="29">
        <v>545</v>
      </c>
      <c r="H10" s="29">
        <v>740</v>
      </c>
      <c r="I10" s="29" t="s">
        <v>265</v>
      </c>
      <c r="J10" s="27" t="s">
        <v>265</v>
      </c>
      <c r="K10" s="27">
        <v>0.57999999999999996</v>
      </c>
      <c r="L10" s="27" t="s">
        <v>265</v>
      </c>
    </row>
    <row r="11" spans="1:12" x14ac:dyDescent="0.3">
      <c r="A11" s="11" t="s">
        <v>285</v>
      </c>
      <c r="B11" s="29">
        <v>10425</v>
      </c>
      <c r="C11" s="27">
        <v>0.03</v>
      </c>
      <c r="D11" s="29">
        <v>10320</v>
      </c>
      <c r="E11" s="27">
        <v>0.03</v>
      </c>
      <c r="F11" s="29">
        <v>10320</v>
      </c>
      <c r="G11" s="29">
        <v>4060</v>
      </c>
      <c r="H11" s="29">
        <v>6255</v>
      </c>
      <c r="I11" s="29">
        <v>5</v>
      </c>
      <c r="J11" s="27">
        <v>0.39</v>
      </c>
      <c r="K11" s="27">
        <v>0.61</v>
      </c>
      <c r="L11" s="27">
        <v>0</v>
      </c>
    </row>
    <row r="12" spans="1:12" x14ac:dyDescent="0.3">
      <c r="A12" s="11" t="s">
        <v>286</v>
      </c>
      <c r="B12" s="29">
        <v>115930</v>
      </c>
      <c r="C12" s="27">
        <v>0.31</v>
      </c>
      <c r="D12" s="29">
        <v>114745</v>
      </c>
      <c r="E12" s="27">
        <v>0.38</v>
      </c>
      <c r="F12" s="29">
        <v>114500</v>
      </c>
      <c r="G12" s="29">
        <v>66395</v>
      </c>
      <c r="H12" s="29">
        <v>48015</v>
      </c>
      <c r="I12" s="29">
        <v>85</v>
      </c>
      <c r="J12" s="27">
        <v>0.57999999999999996</v>
      </c>
      <c r="K12" s="27">
        <v>0.42</v>
      </c>
      <c r="L12" s="27">
        <v>0</v>
      </c>
    </row>
    <row r="13" spans="1:12" x14ac:dyDescent="0.3">
      <c r="A13" s="11" t="s">
        <v>287</v>
      </c>
      <c r="B13" s="29">
        <v>15850</v>
      </c>
      <c r="C13" s="27">
        <v>0.04</v>
      </c>
      <c r="D13" s="29">
        <v>15510</v>
      </c>
      <c r="E13" s="27">
        <v>0.05</v>
      </c>
      <c r="F13" s="29">
        <v>15675</v>
      </c>
      <c r="G13" s="29">
        <v>9000</v>
      </c>
      <c r="H13" s="29">
        <v>6665</v>
      </c>
      <c r="I13" s="29">
        <v>10</v>
      </c>
      <c r="J13" s="27">
        <v>0.56999999999999995</v>
      </c>
      <c r="K13" s="27">
        <v>0.43</v>
      </c>
      <c r="L13" s="27">
        <v>0</v>
      </c>
    </row>
    <row r="14" spans="1:12" x14ac:dyDescent="0.3">
      <c r="A14" s="11" t="s">
        <v>288</v>
      </c>
      <c r="B14" s="29">
        <v>2155</v>
      </c>
      <c r="C14" s="27">
        <v>0.01</v>
      </c>
      <c r="D14" s="29">
        <v>2135</v>
      </c>
      <c r="E14" s="27">
        <v>0.01</v>
      </c>
      <c r="F14" s="29">
        <v>2120</v>
      </c>
      <c r="G14" s="29">
        <v>1090</v>
      </c>
      <c r="H14" s="29">
        <v>1030</v>
      </c>
      <c r="I14" s="29">
        <v>0</v>
      </c>
      <c r="J14" s="27">
        <v>0.51</v>
      </c>
      <c r="K14" s="27">
        <v>0.49</v>
      </c>
      <c r="L14" s="27">
        <v>0</v>
      </c>
    </row>
    <row r="15" spans="1:12" x14ac:dyDescent="0.3">
      <c r="A15" s="11" t="s">
        <v>289</v>
      </c>
      <c r="B15" s="29">
        <v>3685</v>
      </c>
      <c r="C15" s="27">
        <v>0.01</v>
      </c>
      <c r="D15" s="29">
        <v>3650</v>
      </c>
      <c r="E15" s="27">
        <v>0.01</v>
      </c>
      <c r="F15" s="29">
        <v>3630</v>
      </c>
      <c r="G15" s="29">
        <v>1335</v>
      </c>
      <c r="H15" s="29">
        <v>2295</v>
      </c>
      <c r="I15" s="29" t="s">
        <v>265</v>
      </c>
      <c r="J15" s="27" t="s">
        <v>265</v>
      </c>
      <c r="K15" s="27">
        <v>0.63</v>
      </c>
      <c r="L15" s="27" t="s">
        <v>265</v>
      </c>
    </row>
    <row r="16" spans="1:12" x14ac:dyDescent="0.3">
      <c r="A16" s="11" t="s">
        <v>290</v>
      </c>
      <c r="B16" s="29">
        <v>14880</v>
      </c>
      <c r="C16" s="27">
        <v>0.04</v>
      </c>
      <c r="D16" s="29">
        <v>14685</v>
      </c>
      <c r="E16" s="27">
        <v>0.05</v>
      </c>
      <c r="F16" s="29">
        <v>14715</v>
      </c>
      <c r="G16" s="29">
        <v>8550</v>
      </c>
      <c r="H16" s="29">
        <v>6155</v>
      </c>
      <c r="I16" s="29">
        <v>10</v>
      </c>
      <c r="J16" s="27">
        <v>0.57999999999999996</v>
      </c>
      <c r="K16" s="27">
        <v>0.42</v>
      </c>
      <c r="L16" s="27">
        <v>0</v>
      </c>
    </row>
    <row r="17" spans="1:12" x14ac:dyDescent="0.3">
      <c r="A17" s="11" t="s">
        <v>291</v>
      </c>
      <c r="B17" s="29">
        <v>14160</v>
      </c>
      <c r="C17" s="27">
        <v>0.04</v>
      </c>
      <c r="D17" s="29">
        <v>13960</v>
      </c>
      <c r="E17" s="27">
        <v>0.05</v>
      </c>
      <c r="F17" s="29">
        <v>14025</v>
      </c>
      <c r="G17" s="29">
        <v>7215</v>
      </c>
      <c r="H17" s="29">
        <v>6800</v>
      </c>
      <c r="I17" s="29">
        <v>10</v>
      </c>
      <c r="J17" s="27">
        <v>0.51</v>
      </c>
      <c r="K17" s="27">
        <v>0.48</v>
      </c>
      <c r="L17" s="27">
        <v>0</v>
      </c>
    </row>
    <row r="18" spans="1:12" x14ac:dyDescent="0.3">
      <c r="A18" s="11" t="s">
        <v>292</v>
      </c>
      <c r="B18" s="29">
        <v>9500</v>
      </c>
      <c r="C18" s="27">
        <v>0.03</v>
      </c>
      <c r="D18" s="29">
        <v>9340</v>
      </c>
      <c r="E18" s="27">
        <v>0.03</v>
      </c>
      <c r="F18" s="29">
        <v>9380</v>
      </c>
      <c r="G18" s="29">
        <v>3445</v>
      </c>
      <c r="H18" s="29">
        <v>5930</v>
      </c>
      <c r="I18" s="29">
        <v>5</v>
      </c>
      <c r="J18" s="27">
        <v>0.37</v>
      </c>
      <c r="K18" s="27">
        <v>0.63</v>
      </c>
      <c r="L18" s="27">
        <v>0</v>
      </c>
    </row>
    <row r="19" spans="1:12" x14ac:dyDescent="0.3">
      <c r="A19" s="11" t="s">
        <v>293</v>
      </c>
      <c r="B19" s="29">
        <v>2535</v>
      </c>
      <c r="C19" s="27">
        <v>0.01</v>
      </c>
      <c r="D19" s="29">
        <v>2520</v>
      </c>
      <c r="E19" s="27">
        <v>0.01</v>
      </c>
      <c r="F19" s="29">
        <v>2500</v>
      </c>
      <c r="G19" s="29">
        <v>1075</v>
      </c>
      <c r="H19" s="29">
        <v>1420</v>
      </c>
      <c r="I19" s="29">
        <v>5</v>
      </c>
      <c r="J19" s="27">
        <v>0.43</v>
      </c>
      <c r="K19" s="27">
        <v>0.56999999999999995</v>
      </c>
      <c r="L19" s="27">
        <v>0</v>
      </c>
    </row>
    <row r="20" spans="1:12" x14ac:dyDescent="0.3">
      <c r="A20" s="11" t="s">
        <v>294</v>
      </c>
      <c r="B20" s="29">
        <v>49610</v>
      </c>
      <c r="C20" s="27">
        <v>0.13</v>
      </c>
      <c r="D20" s="29">
        <v>49235</v>
      </c>
      <c r="E20" s="27">
        <v>0.16</v>
      </c>
      <c r="F20" s="29">
        <v>49025</v>
      </c>
      <c r="G20" s="29">
        <v>30610</v>
      </c>
      <c r="H20" s="29">
        <v>18385</v>
      </c>
      <c r="I20" s="29">
        <v>30</v>
      </c>
      <c r="J20" s="27">
        <v>0.62</v>
      </c>
      <c r="K20" s="27">
        <v>0.38</v>
      </c>
      <c r="L20" s="27">
        <v>0</v>
      </c>
    </row>
    <row r="21" spans="1:12" x14ac:dyDescent="0.3">
      <c r="A21" s="11" t="s">
        <v>295</v>
      </c>
      <c r="B21" s="29">
        <v>4010</v>
      </c>
      <c r="C21" s="27">
        <v>0.01</v>
      </c>
      <c r="D21" s="29">
        <v>3805</v>
      </c>
      <c r="E21" s="27">
        <v>0.01</v>
      </c>
      <c r="F21" s="29">
        <v>3950</v>
      </c>
      <c r="G21" s="29">
        <v>1745</v>
      </c>
      <c r="H21" s="29">
        <v>2205</v>
      </c>
      <c r="I21" s="29">
        <v>5</v>
      </c>
      <c r="J21" s="27">
        <v>0.44</v>
      </c>
      <c r="K21" s="27">
        <v>0.56000000000000005</v>
      </c>
      <c r="L21" s="27">
        <v>0</v>
      </c>
    </row>
    <row r="22" spans="1:12" x14ac:dyDescent="0.3">
      <c r="A22" s="11" t="s">
        <v>296</v>
      </c>
      <c r="B22" s="29">
        <v>5</v>
      </c>
      <c r="C22" s="27">
        <v>0</v>
      </c>
      <c r="D22" s="29">
        <v>5</v>
      </c>
      <c r="E22" s="27">
        <v>0</v>
      </c>
      <c r="F22" s="29">
        <v>5</v>
      </c>
      <c r="G22" s="29" t="s">
        <v>265</v>
      </c>
      <c r="H22" s="29" t="s">
        <v>265</v>
      </c>
      <c r="I22" s="29">
        <v>0</v>
      </c>
      <c r="J22" s="27" t="s">
        <v>265</v>
      </c>
      <c r="K22" s="27" t="s">
        <v>265</v>
      </c>
      <c r="L22" s="27">
        <v>0</v>
      </c>
    </row>
    <row r="23" spans="1:12" x14ac:dyDescent="0.3">
      <c r="A23" s="11" t="s">
        <v>297</v>
      </c>
      <c r="B23" s="29">
        <v>1910</v>
      </c>
      <c r="C23" s="27">
        <v>0.01</v>
      </c>
      <c r="D23" s="29">
        <v>1880</v>
      </c>
      <c r="E23" s="27">
        <v>0.01</v>
      </c>
      <c r="F23" s="29">
        <v>1880</v>
      </c>
      <c r="G23" s="29">
        <v>1250</v>
      </c>
      <c r="H23" s="29">
        <v>630</v>
      </c>
      <c r="I23" s="29" t="s">
        <v>265</v>
      </c>
      <c r="J23" s="27">
        <v>0.66</v>
      </c>
      <c r="K23" s="27" t="s">
        <v>265</v>
      </c>
      <c r="L23" s="27" t="s">
        <v>265</v>
      </c>
    </row>
    <row r="24" spans="1:12" x14ac:dyDescent="0.3">
      <c r="A24" s="11" t="s">
        <v>298</v>
      </c>
      <c r="B24" s="29">
        <v>10275</v>
      </c>
      <c r="C24" s="27">
        <v>0.03</v>
      </c>
      <c r="D24" s="29">
        <v>10200</v>
      </c>
      <c r="E24" s="27">
        <v>0.03</v>
      </c>
      <c r="F24" s="29">
        <v>10145</v>
      </c>
      <c r="G24" s="29">
        <v>5405</v>
      </c>
      <c r="H24" s="29">
        <v>4735</v>
      </c>
      <c r="I24" s="29">
        <v>5</v>
      </c>
      <c r="J24" s="27">
        <v>0.53</v>
      </c>
      <c r="K24" s="27">
        <v>0.47</v>
      </c>
      <c r="L24" s="27">
        <v>0</v>
      </c>
    </row>
    <row r="25" spans="1:12" x14ac:dyDescent="0.3">
      <c r="A25" s="11" t="s">
        <v>299</v>
      </c>
      <c r="B25" s="29">
        <v>5900</v>
      </c>
      <c r="C25" s="27">
        <v>0.02</v>
      </c>
      <c r="D25" s="29">
        <v>5845</v>
      </c>
      <c r="E25" s="27">
        <v>0.02</v>
      </c>
      <c r="F25" s="29">
        <v>5840</v>
      </c>
      <c r="G25" s="29">
        <v>2820</v>
      </c>
      <c r="H25" s="29">
        <v>3010</v>
      </c>
      <c r="I25" s="29">
        <v>5</v>
      </c>
      <c r="J25" s="27">
        <v>0.48</v>
      </c>
      <c r="K25" s="27">
        <v>0.52</v>
      </c>
      <c r="L25" s="27">
        <v>0</v>
      </c>
    </row>
    <row r="26" spans="1:12" x14ac:dyDescent="0.3">
      <c r="A26" s="11" t="s">
        <v>300</v>
      </c>
      <c r="B26" s="29">
        <v>630</v>
      </c>
      <c r="C26" s="27">
        <v>0</v>
      </c>
      <c r="D26" s="29">
        <v>610</v>
      </c>
      <c r="E26" s="27">
        <v>0</v>
      </c>
      <c r="F26" s="29">
        <v>625</v>
      </c>
      <c r="G26" s="29">
        <v>445</v>
      </c>
      <c r="H26" s="29">
        <v>175</v>
      </c>
      <c r="I26" s="29" t="s">
        <v>265</v>
      </c>
      <c r="J26" s="27">
        <v>0.71</v>
      </c>
      <c r="K26" s="27" t="s">
        <v>265</v>
      </c>
      <c r="L26" s="27" t="s">
        <v>265</v>
      </c>
    </row>
    <row r="27" spans="1:12" x14ac:dyDescent="0.3">
      <c r="A27" s="11" t="s">
        <v>301</v>
      </c>
      <c r="B27" s="29">
        <v>625</v>
      </c>
      <c r="C27" s="27">
        <v>0</v>
      </c>
      <c r="D27" s="29">
        <v>625</v>
      </c>
      <c r="E27" s="27">
        <v>0</v>
      </c>
      <c r="F27" s="29">
        <v>615</v>
      </c>
      <c r="G27" s="29">
        <v>325</v>
      </c>
      <c r="H27" s="29">
        <v>290</v>
      </c>
      <c r="I27" s="29">
        <v>0</v>
      </c>
      <c r="J27" s="27">
        <v>0.53</v>
      </c>
      <c r="K27" s="27">
        <v>0.47</v>
      </c>
      <c r="L27" s="27">
        <v>0</v>
      </c>
    </row>
    <row r="28" spans="1:12" x14ac:dyDescent="0.3">
      <c r="A28" s="11" t="s">
        <v>302</v>
      </c>
      <c r="B28" s="29">
        <v>60</v>
      </c>
      <c r="C28" s="27">
        <v>0</v>
      </c>
      <c r="D28" s="29">
        <v>50</v>
      </c>
      <c r="E28" s="27">
        <v>0</v>
      </c>
      <c r="F28" s="29">
        <v>60</v>
      </c>
      <c r="G28" s="29">
        <v>15</v>
      </c>
      <c r="H28" s="29">
        <v>45</v>
      </c>
      <c r="I28" s="29">
        <v>0</v>
      </c>
      <c r="J28" s="27">
        <v>0.24</v>
      </c>
      <c r="K28" s="27">
        <v>0.76</v>
      </c>
      <c r="L28" s="27">
        <v>0</v>
      </c>
    </row>
    <row r="29" spans="1:12" x14ac:dyDescent="0.3">
      <c r="A29" s="11" t="s">
        <v>303</v>
      </c>
      <c r="B29" s="29">
        <v>90175</v>
      </c>
      <c r="C29" s="27">
        <v>0.24</v>
      </c>
      <c r="D29" s="29">
        <v>32025</v>
      </c>
      <c r="E29" s="27">
        <v>0.11</v>
      </c>
      <c r="F29" s="29">
        <v>64990</v>
      </c>
      <c r="G29" s="29">
        <v>95</v>
      </c>
      <c r="H29" s="29">
        <v>52420</v>
      </c>
      <c r="I29" s="29">
        <v>12475</v>
      </c>
      <c r="J29" s="27">
        <v>0</v>
      </c>
      <c r="K29" s="27">
        <v>0.81</v>
      </c>
      <c r="L29" s="27">
        <v>0.19</v>
      </c>
    </row>
    <row r="30" spans="1:12" x14ac:dyDescent="0.3">
      <c r="A30" t="s">
        <v>38</v>
      </c>
      <c r="B30" t="s">
        <v>39</v>
      </c>
    </row>
    <row r="31" spans="1:12" x14ac:dyDescent="0.3">
      <c r="A31" t="s">
        <v>40</v>
      </c>
      <c r="B31" t="s">
        <v>41</v>
      </c>
    </row>
    <row r="32" spans="1:12" x14ac:dyDescent="0.3">
      <c r="A32" t="s">
        <v>42</v>
      </c>
      <c r="B32" t="s">
        <v>43</v>
      </c>
    </row>
    <row r="33" spans="1:2" x14ac:dyDescent="0.3">
      <c r="A33" t="s">
        <v>44</v>
      </c>
      <c r="B33" t="s">
        <v>45</v>
      </c>
    </row>
    <row r="34" spans="1:2" x14ac:dyDescent="0.3">
      <c r="A34" t="s">
        <v>46</v>
      </c>
      <c r="B34" t="s">
        <v>47</v>
      </c>
    </row>
    <row r="35" spans="1:2" x14ac:dyDescent="0.3">
      <c r="A35" t="s">
        <v>48</v>
      </c>
      <c r="B35" t="s">
        <v>49</v>
      </c>
    </row>
    <row r="36" spans="1:2" x14ac:dyDescent="0.3">
      <c r="A36" t="s">
        <v>50</v>
      </c>
      <c r="B36" t="s">
        <v>51</v>
      </c>
    </row>
    <row r="37" spans="1:2" x14ac:dyDescent="0.3">
      <c r="A37" t="s">
        <v>52</v>
      </c>
      <c r="B37" t="s">
        <v>53</v>
      </c>
    </row>
    <row r="38" spans="1:2" x14ac:dyDescent="0.3">
      <c r="A38" t="s">
        <v>54</v>
      </c>
      <c r="B38" t="s">
        <v>55</v>
      </c>
    </row>
    <row r="39" spans="1:2" x14ac:dyDescent="0.3">
      <c r="A39" t="s">
        <v>56</v>
      </c>
      <c r="B39" t="s">
        <v>57</v>
      </c>
    </row>
    <row r="40" spans="1:2" x14ac:dyDescent="0.3">
      <c r="A40" t="s">
        <v>58</v>
      </c>
      <c r="B40" t="s">
        <v>59</v>
      </c>
    </row>
  </sheetData>
  <conditionalFormatting sqref="C7:C29">
    <cfRule type="dataBar" priority="1">
      <dataBar>
        <cfvo type="num" val="0"/>
        <cfvo type="num" val="1"/>
        <color theme="7" tint="0.39997558519241921"/>
      </dataBar>
      <extLst>
        <ext xmlns:x14="http://schemas.microsoft.com/office/spreadsheetml/2009/9/main" uri="{B025F937-C7B1-47D3-B67F-A62EFF666E3E}">
          <x14:id>{709169CB-67CB-47B8-8827-F277D4388A66}</x14:id>
        </ext>
      </extLst>
    </cfRule>
  </conditionalFormatting>
  <conditionalFormatting sqref="E7:E29">
    <cfRule type="dataBar" priority="2">
      <dataBar>
        <cfvo type="num" val="0"/>
        <cfvo type="num" val="1"/>
        <color theme="7" tint="0.39997558519241921"/>
      </dataBar>
      <extLst>
        <ext xmlns:x14="http://schemas.microsoft.com/office/spreadsheetml/2009/9/main" uri="{B025F937-C7B1-47D3-B67F-A62EFF666E3E}">
          <x14:id>{49164FB4-95F9-438F-8EE4-8070713F35B8}</x14:id>
        </ext>
      </extLst>
    </cfRule>
  </conditionalFormatting>
  <conditionalFormatting sqref="J7:L29">
    <cfRule type="dataBar" priority="3">
      <dataBar>
        <cfvo type="num" val="0"/>
        <cfvo type="num" val="1"/>
        <color theme="7" tint="0.39997558519241921"/>
      </dataBar>
      <extLst>
        <ext xmlns:x14="http://schemas.microsoft.com/office/spreadsheetml/2009/9/main" uri="{B025F937-C7B1-47D3-B67F-A62EFF666E3E}">
          <x14:id>{0ED416F3-C026-4A27-A3B8-F6CA07CBAEE1}</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709169CB-67CB-47B8-8827-F277D4388A66}">
            <x14:dataBar minLength="0" maxLength="100" gradient="0">
              <x14:cfvo type="num">
                <xm:f>0</xm:f>
              </x14:cfvo>
              <x14:cfvo type="num">
                <xm:f>1</xm:f>
              </x14:cfvo>
              <x14:negativeFillColor rgb="FFFF0000"/>
              <x14:axisColor rgb="FF000000"/>
            </x14:dataBar>
          </x14:cfRule>
          <xm:sqref>C7:C29</xm:sqref>
        </x14:conditionalFormatting>
        <x14:conditionalFormatting xmlns:xm="http://schemas.microsoft.com/office/excel/2006/main">
          <x14:cfRule type="dataBar" id="{49164FB4-95F9-438F-8EE4-8070713F35B8}">
            <x14:dataBar minLength="0" maxLength="100" gradient="0">
              <x14:cfvo type="num">
                <xm:f>0</xm:f>
              </x14:cfvo>
              <x14:cfvo type="num">
                <xm:f>1</xm:f>
              </x14:cfvo>
              <x14:negativeFillColor rgb="FFFF0000"/>
              <x14:axisColor rgb="FF000000"/>
            </x14:dataBar>
          </x14:cfRule>
          <xm:sqref>E7:E29</xm:sqref>
        </x14:conditionalFormatting>
        <x14:conditionalFormatting xmlns:xm="http://schemas.microsoft.com/office/excel/2006/main">
          <x14:cfRule type="dataBar" id="{0ED416F3-C026-4A27-A3B8-F6CA07CBAEE1}">
            <x14:dataBar minLength="0" maxLength="100" gradient="0">
              <x14:cfvo type="num">
                <xm:f>0</xm:f>
              </x14:cfvo>
              <x14:cfvo type="num">
                <xm:f>1</xm:f>
              </x14:cfvo>
              <x14:negativeFillColor rgb="FFFF0000"/>
              <x14:axisColor rgb="FF000000"/>
            </x14:dataBar>
          </x14:cfRule>
          <xm:sqref>J7:L29</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61"/>
  <sheetViews>
    <sheetView showGridLines="0" workbookViewId="0"/>
  </sheetViews>
  <sheetFormatPr defaultColWidth="10.69921875" defaultRowHeight="15.6" x14ac:dyDescent="0.3"/>
  <cols>
    <col min="1" max="1" width="23.09765625" customWidth="1"/>
    <col min="2" max="10" width="20.69921875" customWidth="1"/>
  </cols>
  <sheetData>
    <row r="1" spans="1:10" ht="19.8" x14ac:dyDescent="0.4">
      <c r="A1" s="2" t="s">
        <v>304</v>
      </c>
    </row>
    <row r="2" spans="1:10" x14ac:dyDescent="0.3">
      <c r="A2" t="s">
        <v>202</v>
      </c>
    </row>
    <row r="3" spans="1:10" x14ac:dyDescent="0.3">
      <c r="A3" t="s">
        <v>203</v>
      </c>
    </row>
    <row r="4" spans="1:10" x14ac:dyDescent="0.3">
      <c r="A4" t="s">
        <v>204</v>
      </c>
    </row>
    <row r="5" spans="1:10" x14ac:dyDescent="0.3">
      <c r="A5" t="s">
        <v>205</v>
      </c>
    </row>
    <row r="6" spans="1:10" s="91" customFormat="1" ht="31.2" x14ac:dyDescent="0.3">
      <c r="A6" s="90" t="s">
        <v>206</v>
      </c>
      <c r="B6" s="89" t="s">
        <v>218</v>
      </c>
      <c r="C6" s="89" t="s">
        <v>305</v>
      </c>
      <c r="D6" s="93" t="s">
        <v>306</v>
      </c>
      <c r="E6" s="90" t="s">
        <v>307</v>
      </c>
      <c r="F6" s="89" t="s">
        <v>308</v>
      </c>
      <c r="G6" s="89" t="s">
        <v>309</v>
      </c>
      <c r="H6" s="89" t="s">
        <v>310</v>
      </c>
      <c r="I6" s="89" t="s">
        <v>311</v>
      </c>
      <c r="J6" s="89" t="s">
        <v>312</v>
      </c>
    </row>
    <row r="7" spans="1:10" x14ac:dyDescent="0.3">
      <c r="A7" s="18" t="s">
        <v>218</v>
      </c>
      <c r="B7" s="32">
        <v>368565</v>
      </c>
      <c r="C7" s="32">
        <v>261110</v>
      </c>
      <c r="D7" s="32">
        <v>72010</v>
      </c>
      <c r="E7" s="32">
        <v>35160</v>
      </c>
      <c r="F7" s="32">
        <v>285</v>
      </c>
      <c r="G7" s="33">
        <v>0.71</v>
      </c>
      <c r="H7" s="33">
        <v>0.2</v>
      </c>
      <c r="I7" s="33">
        <v>0.1</v>
      </c>
      <c r="J7" s="33">
        <v>0</v>
      </c>
    </row>
    <row r="8" spans="1:10" x14ac:dyDescent="0.3">
      <c r="A8" s="11" t="s">
        <v>219</v>
      </c>
      <c r="B8" s="29">
        <v>525</v>
      </c>
      <c r="C8" s="29">
        <v>380</v>
      </c>
      <c r="D8" s="29">
        <v>135</v>
      </c>
      <c r="E8" s="29">
        <v>5</v>
      </c>
      <c r="F8" s="29" t="s">
        <v>265</v>
      </c>
      <c r="G8" s="27">
        <v>0.73</v>
      </c>
      <c r="H8" s="27">
        <v>0.26</v>
      </c>
      <c r="I8" s="27" t="s">
        <v>265</v>
      </c>
      <c r="J8" s="27" t="s">
        <v>265</v>
      </c>
    </row>
    <row r="9" spans="1:10" x14ac:dyDescent="0.3">
      <c r="A9" s="11" t="s">
        <v>220</v>
      </c>
      <c r="B9" s="29">
        <v>765</v>
      </c>
      <c r="C9" s="29">
        <v>535</v>
      </c>
      <c r="D9" s="29">
        <v>220</v>
      </c>
      <c r="E9" s="29">
        <v>10</v>
      </c>
      <c r="F9" s="29" t="s">
        <v>265</v>
      </c>
      <c r="G9" s="27">
        <v>0.7</v>
      </c>
      <c r="H9" s="27">
        <v>0.28999999999999998</v>
      </c>
      <c r="I9" s="27" t="s">
        <v>265</v>
      </c>
      <c r="J9" s="27" t="s">
        <v>265</v>
      </c>
    </row>
    <row r="10" spans="1:10" x14ac:dyDescent="0.3">
      <c r="A10" s="11" t="s">
        <v>221</v>
      </c>
      <c r="B10" s="29">
        <v>715</v>
      </c>
      <c r="C10" s="29">
        <v>460</v>
      </c>
      <c r="D10" s="29">
        <v>225</v>
      </c>
      <c r="E10" s="29">
        <v>30</v>
      </c>
      <c r="F10" s="29">
        <v>0</v>
      </c>
      <c r="G10" s="27">
        <v>0.64</v>
      </c>
      <c r="H10" s="27">
        <v>0.32</v>
      </c>
      <c r="I10" s="27">
        <v>0.04</v>
      </c>
      <c r="J10" s="27">
        <v>0</v>
      </c>
    </row>
    <row r="11" spans="1:10" x14ac:dyDescent="0.3">
      <c r="A11" s="11" t="s">
        <v>222</v>
      </c>
      <c r="B11" s="29">
        <v>1645</v>
      </c>
      <c r="C11" s="29">
        <v>1065</v>
      </c>
      <c r="D11" s="29">
        <v>530</v>
      </c>
      <c r="E11" s="29">
        <v>50</v>
      </c>
      <c r="F11" s="29">
        <v>0</v>
      </c>
      <c r="G11" s="27">
        <v>0.65</v>
      </c>
      <c r="H11" s="27">
        <v>0.32</v>
      </c>
      <c r="I11" s="27">
        <v>0.03</v>
      </c>
      <c r="J11" s="27">
        <v>0</v>
      </c>
    </row>
    <row r="12" spans="1:10" x14ac:dyDescent="0.3">
      <c r="A12" s="11" t="s">
        <v>223</v>
      </c>
      <c r="B12" s="29">
        <v>3505</v>
      </c>
      <c r="C12" s="29">
        <v>2415</v>
      </c>
      <c r="D12" s="29">
        <v>955</v>
      </c>
      <c r="E12" s="29">
        <v>130</v>
      </c>
      <c r="F12" s="29">
        <v>5</v>
      </c>
      <c r="G12" s="27">
        <v>0.69</v>
      </c>
      <c r="H12" s="27">
        <v>0.27</v>
      </c>
      <c r="I12" s="27">
        <v>0.04</v>
      </c>
      <c r="J12" s="27">
        <v>0</v>
      </c>
    </row>
    <row r="13" spans="1:10" x14ac:dyDescent="0.3">
      <c r="A13" s="11" t="s">
        <v>224</v>
      </c>
      <c r="B13" s="29">
        <v>8890</v>
      </c>
      <c r="C13" s="29">
        <v>6300</v>
      </c>
      <c r="D13" s="29">
        <v>2440</v>
      </c>
      <c r="E13" s="29">
        <v>145</v>
      </c>
      <c r="F13" s="29">
        <v>5</v>
      </c>
      <c r="G13" s="27">
        <v>0.71</v>
      </c>
      <c r="H13" s="27">
        <v>0.27</v>
      </c>
      <c r="I13" s="27">
        <v>0.02</v>
      </c>
      <c r="J13" s="27">
        <v>0</v>
      </c>
    </row>
    <row r="14" spans="1:10" x14ac:dyDescent="0.3">
      <c r="A14" s="11" t="s">
        <v>225</v>
      </c>
      <c r="B14" s="29">
        <v>12745</v>
      </c>
      <c r="C14" s="29">
        <v>8750</v>
      </c>
      <c r="D14" s="29">
        <v>3625</v>
      </c>
      <c r="E14" s="29">
        <v>365</v>
      </c>
      <c r="F14" s="29">
        <v>5</v>
      </c>
      <c r="G14" s="27">
        <v>0.69</v>
      </c>
      <c r="H14" s="27">
        <v>0.28000000000000003</v>
      </c>
      <c r="I14" s="27">
        <v>0.03</v>
      </c>
      <c r="J14" s="27">
        <v>0</v>
      </c>
    </row>
    <row r="15" spans="1:10" x14ac:dyDescent="0.3">
      <c r="A15" s="11" t="s">
        <v>226</v>
      </c>
      <c r="B15" s="29">
        <v>10565</v>
      </c>
      <c r="C15" s="29">
        <v>7140</v>
      </c>
      <c r="D15" s="29">
        <v>3015</v>
      </c>
      <c r="E15" s="29">
        <v>400</v>
      </c>
      <c r="F15" s="29">
        <v>15</v>
      </c>
      <c r="G15" s="27">
        <v>0.68</v>
      </c>
      <c r="H15" s="27">
        <v>0.28999999999999998</v>
      </c>
      <c r="I15" s="27">
        <v>0.04</v>
      </c>
      <c r="J15" s="27">
        <v>0</v>
      </c>
    </row>
    <row r="16" spans="1:10" x14ac:dyDescent="0.3">
      <c r="A16" s="11" t="s">
        <v>227</v>
      </c>
      <c r="B16" s="29">
        <v>9930</v>
      </c>
      <c r="C16" s="29">
        <v>6640</v>
      </c>
      <c r="D16" s="29">
        <v>2930</v>
      </c>
      <c r="E16" s="29">
        <v>345</v>
      </c>
      <c r="F16" s="29">
        <v>15</v>
      </c>
      <c r="G16" s="27">
        <v>0.67</v>
      </c>
      <c r="H16" s="27">
        <v>0.28999999999999998</v>
      </c>
      <c r="I16" s="27">
        <v>0.03</v>
      </c>
      <c r="J16" s="27">
        <v>0</v>
      </c>
    </row>
    <row r="17" spans="1:10" x14ac:dyDescent="0.3">
      <c r="A17" s="11" t="s">
        <v>228</v>
      </c>
      <c r="B17" s="29">
        <v>6525</v>
      </c>
      <c r="C17" s="29">
        <v>4280</v>
      </c>
      <c r="D17" s="29">
        <v>1710</v>
      </c>
      <c r="E17" s="29">
        <v>525</v>
      </c>
      <c r="F17" s="29">
        <v>10</v>
      </c>
      <c r="G17" s="27">
        <v>0.66</v>
      </c>
      <c r="H17" s="27">
        <v>0.26</v>
      </c>
      <c r="I17" s="27">
        <v>0.08</v>
      </c>
      <c r="J17" s="27">
        <v>0</v>
      </c>
    </row>
    <row r="18" spans="1:10" x14ac:dyDescent="0.3">
      <c r="A18" s="11" t="s">
        <v>229</v>
      </c>
      <c r="B18" s="29">
        <v>9615</v>
      </c>
      <c r="C18" s="29">
        <v>6600</v>
      </c>
      <c r="D18" s="29">
        <v>2310</v>
      </c>
      <c r="E18" s="29">
        <v>690</v>
      </c>
      <c r="F18" s="29">
        <v>20</v>
      </c>
      <c r="G18" s="27">
        <v>0.69</v>
      </c>
      <c r="H18" s="27">
        <v>0.24</v>
      </c>
      <c r="I18" s="27">
        <v>7.0000000000000007E-2</v>
      </c>
      <c r="J18" s="27">
        <v>0</v>
      </c>
    </row>
    <row r="19" spans="1:10" x14ac:dyDescent="0.3">
      <c r="A19" s="11" t="s">
        <v>230</v>
      </c>
      <c r="B19" s="29">
        <v>10265</v>
      </c>
      <c r="C19" s="29">
        <v>6655</v>
      </c>
      <c r="D19" s="29">
        <v>2240</v>
      </c>
      <c r="E19" s="29">
        <v>1360</v>
      </c>
      <c r="F19" s="29">
        <v>10</v>
      </c>
      <c r="G19" s="27">
        <v>0.65</v>
      </c>
      <c r="H19" s="27">
        <v>0.22</v>
      </c>
      <c r="I19" s="27">
        <v>0.13</v>
      </c>
      <c r="J19" s="27">
        <v>0</v>
      </c>
    </row>
    <row r="20" spans="1:10" x14ac:dyDescent="0.3">
      <c r="A20" s="11" t="s">
        <v>231</v>
      </c>
      <c r="B20" s="29">
        <v>11900</v>
      </c>
      <c r="C20" s="29">
        <v>7960</v>
      </c>
      <c r="D20" s="29">
        <v>2520</v>
      </c>
      <c r="E20" s="29">
        <v>1405</v>
      </c>
      <c r="F20" s="29">
        <v>10</v>
      </c>
      <c r="G20" s="27">
        <v>0.67</v>
      </c>
      <c r="H20" s="27">
        <v>0.21</v>
      </c>
      <c r="I20" s="27">
        <v>0.12</v>
      </c>
      <c r="J20" s="27">
        <v>0</v>
      </c>
    </row>
    <row r="21" spans="1:10" x14ac:dyDescent="0.3">
      <c r="A21" s="11" t="s">
        <v>232</v>
      </c>
      <c r="B21" s="29">
        <v>9175</v>
      </c>
      <c r="C21" s="29">
        <v>6490</v>
      </c>
      <c r="D21" s="29">
        <v>1655</v>
      </c>
      <c r="E21" s="29">
        <v>1025</v>
      </c>
      <c r="F21" s="29">
        <v>5</v>
      </c>
      <c r="G21" s="27">
        <v>0.71</v>
      </c>
      <c r="H21" s="27">
        <v>0.18</v>
      </c>
      <c r="I21" s="27">
        <v>0.11</v>
      </c>
      <c r="J21" s="27">
        <v>0</v>
      </c>
    </row>
    <row r="22" spans="1:10" x14ac:dyDescent="0.3">
      <c r="A22" s="11" t="s">
        <v>233</v>
      </c>
      <c r="B22" s="29">
        <v>10260</v>
      </c>
      <c r="C22" s="29">
        <v>6830</v>
      </c>
      <c r="D22" s="29">
        <v>2325</v>
      </c>
      <c r="E22" s="29">
        <v>1095</v>
      </c>
      <c r="F22" s="29">
        <v>10</v>
      </c>
      <c r="G22" s="27">
        <v>0.67</v>
      </c>
      <c r="H22" s="27">
        <v>0.23</v>
      </c>
      <c r="I22" s="27">
        <v>0.11</v>
      </c>
      <c r="J22" s="27">
        <v>0</v>
      </c>
    </row>
    <row r="23" spans="1:10" x14ac:dyDescent="0.3">
      <c r="A23" s="11" t="s">
        <v>234</v>
      </c>
      <c r="B23" s="29">
        <v>10110</v>
      </c>
      <c r="C23" s="29">
        <v>6730</v>
      </c>
      <c r="D23" s="29">
        <v>2320</v>
      </c>
      <c r="E23" s="29">
        <v>1050</v>
      </c>
      <c r="F23" s="29">
        <v>5</v>
      </c>
      <c r="G23" s="27">
        <v>0.67</v>
      </c>
      <c r="H23" s="27">
        <v>0.23</v>
      </c>
      <c r="I23" s="27">
        <v>0.1</v>
      </c>
      <c r="J23" s="27">
        <v>0</v>
      </c>
    </row>
    <row r="24" spans="1:10" x14ac:dyDescent="0.3">
      <c r="A24" s="11" t="s">
        <v>235</v>
      </c>
      <c r="B24" s="29">
        <v>10150</v>
      </c>
      <c r="C24" s="29">
        <v>6585</v>
      </c>
      <c r="D24" s="29">
        <v>2145</v>
      </c>
      <c r="E24" s="29">
        <v>1415</v>
      </c>
      <c r="F24" s="29">
        <v>5</v>
      </c>
      <c r="G24" s="27">
        <v>0.65</v>
      </c>
      <c r="H24" s="27">
        <v>0.21</v>
      </c>
      <c r="I24" s="27">
        <v>0.14000000000000001</v>
      </c>
      <c r="J24" s="27">
        <v>0</v>
      </c>
    </row>
    <row r="25" spans="1:10" x14ac:dyDescent="0.3">
      <c r="A25" s="11" t="s">
        <v>236</v>
      </c>
      <c r="B25" s="29">
        <v>10910</v>
      </c>
      <c r="C25" s="29">
        <v>7180</v>
      </c>
      <c r="D25" s="29">
        <v>2445</v>
      </c>
      <c r="E25" s="29">
        <v>1275</v>
      </c>
      <c r="F25" s="29">
        <v>5</v>
      </c>
      <c r="G25" s="27">
        <v>0.66</v>
      </c>
      <c r="H25" s="27">
        <v>0.22</v>
      </c>
      <c r="I25" s="27">
        <v>0.12</v>
      </c>
      <c r="J25" s="27">
        <v>0</v>
      </c>
    </row>
    <row r="26" spans="1:10" x14ac:dyDescent="0.3">
      <c r="A26" s="11" t="s">
        <v>237</v>
      </c>
      <c r="B26" s="29">
        <v>9930</v>
      </c>
      <c r="C26" s="29">
        <v>6615</v>
      </c>
      <c r="D26" s="29">
        <v>2255</v>
      </c>
      <c r="E26" s="29">
        <v>1055</v>
      </c>
      <c r="F26" s="29">
        <v>5</v>
      </c>
      <c r="G26" s="27">
        <v>0.67</v>
      </c>
      <c r="H26" s="27">
        <v>0.23</v>
      </c>
      <c r="I26" s="27">
        <v>0.11</v>
      </c>
      <c r="J26" s="27">
        <v>0</v>
      </c>
    </row>
    <row r="27" spans="1:10" x14ac:dyDescent="0.3">
      <c r="A27" s="11" t="s">
        <v>238</v>
      </c>
      <c r="B27" s="29">
        <v>10375</v>
      </c>
      <c r="C27" s="29">
        <v>6775</v>
      </c>
      <c r="D27" s="29">
        <v>2315</v>
      </c>
      <c r="E27" s="29">
        <v>1280</v>
      </c>
      <c r="F27" s="29">
        <v>5</v>
      </c>
      <c r="G27" s="27">
        <v>0.65</v>
      </c>
      <c r="H27" s="27">
        <v>0.22</v>
      </c>
      <c r="I27" s="27">
        <v>0.12</v>
      </c>
      <c r="J27" s="27">
        <v>0</v>
      </c>
    </row>
    <row r="28" spans="1:10" x14ac:dyDescent="0.3">
      <c r="A28" s="11" t="s">
        <v>239</v>
      </c>
      <c r="B28" s="29">
        <v>9975</v>
      </c>
      <c r="C28" s="29">
        <v>6595</v>
      </c>
      <c r="D28" s="29">
        <v>2075</v>
      </c>
      <c r="E28" s="29">
        <v>1295</v>
      </c>
      <c r="F28" s="29">
        <v>10</v>
      </c>
      <c r="G28" s="27">
        <v>0.66</v>
      </c>
      <c r="H28" s="27">
        <v>0.21</v>
      </c>
      <c r="I28" s="27">
        <v>0.13</v>
      </c>
      <c r="J28" s="27">
        <v>0</v>
      </c>
    </row>
    <row r="29" spans="1:10" x14ac:dyDescent="0.3">
      <c r="A29" s="11" t="s">
        <v>240</v>
      </c>
      <c r="B29" s="29">
        <v>7085</v>
      </c>
      <c r="C29" s="29">
        <v>4675</v>
      </c>
      <c r="D29" s="29">
        <v>1395</v>
      </c>
      <c r="E29" s="29">
        <v>1010</v>
      </c>
      <c r="F29" s="29">
        <v>5</v>
      </c>
      <c r="G29" s="27">
        <v>0.66</v>
      </c>
      <c r="H29" s="27">
        <v>0.2</v>
      </c>
      <c r="I29" s="27">
        <v>0.14000000000000001</v>
      </c>
      <c r="J29" s="27">
        <v>0</v>
      </c>
    </row>
    <row r="30" spans="1:10" x14ac:dyDescent="0.3">
      <c r="A30" s="11" t="s">
        <v>241</v>
      </c>
      <c r="B30" s="29">
        <v>11355</v>
      </c>
      <c r="C30" s="29">
        <v>7560</v>
      </c>
      <c r="D30" s="29">
        <v>2240</v>
      </c>
      <c r="E30" s="29">
        <v>1545</v>
      </c>
      <c r="F30" s="29">
        <v>10</v>
      </c>
      <c r="G30" s="27">
        <v>0.67</v>
      </c>
      <c r="H30" s="27">
        <v>0.2</v>
      </c>
      <c r="I30" s="27">
        <v>0.14000000000000001</v>
      </c>
      <c r="J30" s="27">
        <v>0</v>
      </c>
    </row>
    <row r="31" spans="1:10" x14ac:dyDescent="0.3">
      <c r="A31" s="11" t="s">
        <v>242</v>
      </c>
      <c r="B31" s="29">
        <v>11600</v>
      </c>
      <c r="C31" s="29">
        <v>7515</v>
      </c>
      <c r="D31" s="29">
        <v>2380</v>
      </c>
      <c r="E31" s="29">
        <v>1690</v>
      </c>
      <c r="F31" s="29">
        <v>10</v>
      </c>
      <c r="G31" s="27">
        <v>0.65</v>
      </c>
      <c r="H31" s="27">
        <v>0.21</v>
      </c>
      <c r="I31" s="27">
        <v>0.15</v>
      </c>
      <c r="J31" s="27">
        <v>0</v>
      </c>
    </row>
    <row r="32" spans="1:10" x14ac:dyDescent="0.3">
      <c r="A32" s="11" t="s">
        <v>243</v>
      </c>
      <c r="B32" s="29">
        <v>11475</v>
      </c>
      <c r="C32" s="29">
        <v>8290</v>
      </c>
      <c r="D32" s="29">
        <v>2100</v>
      </c>
      <c r="E32" s="29">
        <v>1070</v>
      </c>
      <c r="F32" s="29">
        <v>10</v>
      </c>
      <c r="G32" s="27">
        <v>0.72</v>
      </c>
      <c r="H32" s="27">
        <v>0.18</v>
      </c>
      <c r="I32" s="27">
        <v>0.09</v>
      </c>
      <c r="J32" s="27">
        <v>0</v>
      </c>
    </row>
    <row r="33" spans="1:10" x14ac:dyDescent="0.3">
      <c r="A33" s="11" t="s">
        <v>244</v>
      </c>
      <c r="B33" s="29">
        <v>11850</v>
      </c>
      <c r="C33" s="29">
        <v>8510</v>
      </c>
      <c r="D33" s="29">
        <v>2130</v>
      </c>
      <c r="E33" s="29">
        <v>1205</v>
      </c>
      <c r="F33" s="29">
        <v>10</v>
      </c>
      <c r="G33" s="27">
        <v>0.72</v>
      </c>
      <c r="H33" s="27">
        <v>0.18</v>
      </c>
      <c r="I33" s="27">
        <v>0.1</v>
      </c>
      <c r="J33" s="27">
        <v>0</v>
      </c>
    </row>
    <row r="34" spans="1:10" x14ac:dyDescent="0.3">
      <c r="A34" s="11" t="s">
        <v>245</v>
      </c>
      <c r="B34" s="29">
        <v>10715</v>
      </c>
      <c r="C34" s="29">
        <v>7790</v>
      </c>
      <c r="D34" s="29">
        <v>1925</v>
      </c>
      <c r="E34" s="29">
        <v>990</v>
      </c>
      <c r="F34" s="29">
        <v>5</v>
      </c>
      <c r="G34" s="27">
        <v>0.73</v>
      </c>
      <c r="H34" s="27">
        <v>0.18</v>
      </c>
      <c r="I34" s="27">
        <v>0.09</v>
      </c>
      <c r="J34" s="27">
        <v>0</v>
      </c>
    </row>
    <row r="35" spans="1:10" x14ac:dyDescent="0.3">
      <c r="A35" s="11" t="s">
        <v>246</v>
      </c>
      <c r="B35" s="29">
        <v>9355</v>
      </c>
      <c r="C35" s="29">
        <v>6880</v>
      </c>
      <c r="D35" s="29">
        <v>1550</v>
      </c>
      <c r="E35" s="29">
        <v>915</v>
      </c>
      <c r="F35" s="29">
        <v>10</v>
      </c>
      <c r="G35" s="27">
        <v>0.74</v>
      </c>
      <c r="H35" s="27">
        <v>0.17</v>
      </c>
      <c r="I35" s="27">
        <v>0.1</v>
      </c>
      <c r="J35" s="27">
        <v>0</v>
      </c>
    </row>
    <row r="36" spans="1:10" x14ac:dyDescent="0.3">
      <c r="A36" s="11" t="s">
        <v>247</v>
      </c>
      <c r="B36" s="29">
        <v>10225</v>
      </c>
      <c r="C36" s="29">
        <v>7530</v>
      </c>
      <c r="D36" s="29">
        <v>1610</v>
      </c>
      <c r="E36" s="29">
        <v>1080</v>
      </c>
      <c r="F36" s="29">
        <v>5</v>
      </c>
      <c r="G36" s="27">
        <v>0.74</v>
      </c>
      <c r="H36" s="27">
        <v>0.16</v>
      </c>
      <c r="I36" s="27">
        <v>0.11</v>
      </c>
      <c r="J36" s="27">
        <v>0</v>
      </c>
    </row>
    <row r="37" spans="1:10" x14ac:dyDescent="0.3">
      <c r="A37" s="11" t="s">
        <v>248</v>
      </c>
      <c r="B37" s="29">
        <v>11035</v>
      </c>
      <c r="C37" s="29">
        <v>7970</v>
      </c>
      <c r="D37" s="29">
        <v>2015</v>
      </c>
      <c r="E37" s="29">
        <v>1045</v>
      </c>
      <c r="F37" s="29">
        <v>5</v>
      </c>
      <c r="G37" s="27">
        <v>0.72</v>
      </c>
      <c r="H37" s="27">
        <v>0.18</v>
      </c>
      <c r="I37" s="27">
        <v>0.09</v>
      </c>
      <c r="J37" s="27">
        <v>0</v>
      </c>
    </row>
    <row r="38" spans="1:10" x14ac:dyDescent="0.3">
      <c r="A38" s="11" t="s">
        <v>249</v>
      </c>
      <c r="B38" s="29">
        <v>10085</v>
      </c>
      <c r="C38" s="29">
        <v>7415</v>
      </c>
      <c r="D38" s="29">
        <v>1660</v>
      </c>
      <c r="E38" s="29">
        <v>1000</v>
      </c>
      <c r="F38" s="29">
        <v>10</v>
      </c>
      <c r="G38" s="27">
        <v>0.74</v>
      </c>
      <c r="H38" s="27">
        <v>0.16</v>
      </c>
      <c r="I38" s="27">
        <v>0.1</v>
      </c>
      <c r="J38" s="27">
        <v>0</v>
      </c>
    </row>
    <row r="39" spans="1:10" x14ac:dyDescent="0.3">
      <c r="A39" s="11" t="s">
        <v>250</v>
      </c>
      <c r="B39" s="29">
        <v>10005</v>
      </c>
      <c r="C39" s="29">
        <v>7265</v>
      </c>
      <c r="D39" s="29">
        <v>1700</v>
      </c>
      <c r="E39" s="29">
        <v>1020</v>
      </c>
      <c r="F39" s="29">
        <v>15</v>
      </c>
      <c r="G39" s="27">
        <v>0.73</v>
      </c>
      <c r="H39" s="27">
        <v>0.17</v>
      </c>
      <c r="I39" s="27">
        <v>0.1</v>
      </c>
      <c r="J39" s="27">
        <v>0</v>
      </c>
    </row>
    <row r="40" spans="1:10" x14ac:dyDescent="0.3">
      <c r="A40" s="11" t="s">
        <v>251</v>
      </c>
      <c r="B40" s="29">
        <v>9585</v>
      </c>
      <c r="C40" s="29">
        <v>7320</v>
      </c>
      <c r="D40" s="29">
        <v>1345</v>
      </c>
      <c r="E40" s="29">
        <v>910</v>
      </c>
      <c r="F40" s="29">
        <v>5</v>
      </c>
      <c r="G40" s="27">
        <v>0.76</v>
      </c>
      <c r="H40" s="27">
        <v>0.14000000000000001</v>
      </c>
      <c r="I40" s="27">
        <v>0.1</v>
      </c>
      <c r="J40" s="27">
        <v>0</v>
      </c>
    </row>
    <row r="41" spans="1:10" x14ac:dyDescent="0.3">
      <c r="A41" s="11" t="s">
        <v>252</v>
      </c>
      <c r="B41" s="29">
        <v>7030</v>
      </c>
      <c r="C41" s="29">
        <v>5220</v>
      </c>
      <c r="D41" s="29">
        <v>935</v>
      </c>
      <c r="E41" s="29">
        <v>870</v>
      </c>
      <c r="F41" s="29">
        <v>5</v>
      </c>
      <c r="G41" s="27">
        <v>0.74</v>
      </c>
      <c r="H41" s="27">
        <v>0.13</v>
      </c>
      <c r="I41" s="27">
        <v>0.12</v>
      </c>
      <c r="J41" s="27">
        <v>0</v>
      </c>
    </row>
    <row r="42" spans="1:10" x14ac:dyDescent="0.3">
      <c r="A42" s="11" t="s">
        <v>253</v>
      </c>
      <c r="B42" s="29">
        <v>10915</v>
      </c>
      <c r="C42" s="29">
        <v>8365</v>
      </c>
      <c r="D42" s="29">
        <v>1530</v>
      </c>
      <c r="E42" s="29">
        <v>1015</v>
      </c>
      <c r="F42" s="29">
        <v>5</v>
      </c>
      <c r="G42" s="27">
        <v>0.77</v>
      </c>
      <c r="H42" s="27">
        <v>0.14000000000000001</v>
      </c>
      <c r="I42" s="27">
        <v>0.09</v>
      </c>
      <c r="J42" s="27">
        <v>0</v>
      </c>
    </row>
    <row r="43" spans="1:10" x14ac:dyDescent="0.3">
      <c r="A43" s="11" t="s">
        <v>254</v>
      </c>
      <c r="B43" s="29">
        <v>10560</v>
      </c>
      <c r="C43" s="29">
        <v>7890</v>
      </c>
      <c r="D43" s="29">
        <v>1540</v>
      </c>
      <c r="E43" s="29">
        <v>1120</v>
      </c>
      <c r="F43" s="29">
        <v>10</v>
      </c>
      <c r="G43" s="27">
        <v>0.75</v>
      </c>
      <c r="H43" s="27">
        <v>0.15</v>
      </c>
      <c r="I43" s="27">
        <v>0.11</v>
      </c>
      <c r="J43" s="27">
        <v>0</v>
      </c>
    </row>
    <row r="44" spans="1:10" x14ac:dyDescent="0.3">
      <c r="A44" s="11" t="s">
        <v>255</v>
      </c>
      <c r="B44" s="29">
        <v>11280</v>
      </c>
      <c r="C44" s="29">
        <v>8850</v>
      </c>
      <c r="D44" s="29">
        <v>1285</v>
      </c>
      <c r="E44" s="29">
        <v>1135</v>
      </c>
      <c r="F44" s="29">
        <v>10</v>
      </c>
      <c r="G44" s="27">
        <v>0.78</v>
      </c>
      <c r="H44" s="27">
        <v>0.11</v>
      </c>
      <c r="I44" s="27">
        <v>0.1</v>
      </c>
      <c r="J44" s="27">
        <v>0</v>
      </c>
    </row>
    <row r="45" spans="1:10" x14ac:dyDescent="0.3">
      <c r="A45" s="11" t="s">
        <v>256</v>
      </c>
      <c r="B45" s="29">
        <v>8775</v>
      </c>
      <c r="C45" s="29">
        <v>6845</v>
      </c>
      <c r="D45" s="29">
        <v>1020</v>
      </c>
      <c r="E45" s="29">
        <v>905</v>
      </c>
      <c r="F45" s="29">
        <v>5</v>
      </c>
      <c r="G45" s="27">
        <v>0.78</v>
      </c>
      <c r="H45" s="27">
        <v>0.12</v>
      </c>
      <c r="I45" s="27">
        <v>0.1</v>
      </c>
      <c r="J45" s="27">
        <v>0</v>
      </c>
    </row>
    <row r="46" spans="1:10" x14ac:dyDescent="0.3">
      <c r="A46" s="11" t="s">
        <v>257</v>
      </c>
      <c r="B46" s="29">
        <v>9105</v>
      </c>
      <c r="C46" s="29">
        <v>7320</v>
      </c>
      <c r="D46" s="29">
        <v>1045</v>
      </c>
      <c r="E46" s="29">
        <v>735</v>
      </c>
      <c r="F46" s="29">
        <v>5</v>
      </c>
      <c r="G46" s="27">
        <v>0.8</v>
      </c>
      <c r="H46" s="27">
        <v>0.11</v>
      </c>
      <c r="I46" s="27">
        <v>0.08</v>
      </c>
      <c r="J46" s="27">
        <v>0</v>
      </c>
    </row>
    <row r="47" spans="1:10" x14ac:dyDescent="0.3">
      <c r="A47" s="11" t="s">
        <v>258</v>
      </c>
      <c r="B47" s="29">
        <v>9040</v>
      </c>
      <c r="C47" s="29">
        <v>7295</v>
      </c>
      <c r="D47" s="29">
        <v>1090</v>
      </c>
      <c r="E47" s="29">
        <v>650</v>
      </c>
      <c r="F47" s="29" t="s">
        <v>265</v>
      </c>
      <c r="G47" s="27">
        <v>0.81</v>
      </c>
      <c r="H47" s="27">
        <v>0.12</v>
      </c>
      <c r="I47" s="27" t="s">
        <v>265</v>
      </c>
      <c r="J47" s="27" t="s">
        <v>265</v>
      </c>
    </row>
    <row r="48" spans="1:10" x14ac:dyDescent="0.3">
      <c r="A48" s="11" t="s">
        <v>259</v>
      </c>
      <c r="B48" s="29">
        <v>9015</v>
      </c>
      <c r="C48" s="29">
        <v>7625</v>
      </c>
      <c r="D48" s="29">
        <v>1105</v>
      </c>
      <c r="E48" s="29">
        <v>280</v>
      </c>
      <c r="F48" s="29" t="s">
        <v>265</v>
      </c>
      <c r="G48" s="27">
        <v>0.85</v>
      </c>
      <c r="H48" s="27">
        <v>0.12</v>
      </c>
      <c r="I48" s="27" t="s">
        <v>265</v>
      </c>
      <c r="J48" s="27" t="s">
        <v>265</v>
      </c>
    </row>
    <row r="49" spans="1:10" x14ac:dyDescent="0.3">
      <c r="A49" s="22" t="s">
        <v>260</v>
      </c>
      <c r="B49" s="30">
        <v>525</v>
      </c>
      <c r="C49" s="30">
        <v>380</v>
      </c>
      <c r="D49" s="30">
        <v>135</v>
      </c>
      <c r="E49" s="30">
        <v>5</v>
      </c>
      <c r="F49" s="30" t="s">
        <v>265</v>
      </c>
      <c r="G49" s="31">
        <v>0.73</v>
      </c>
      <c r="H49" s="31">
        <v>0.26</v>
      </c>
      <c r="I49" s="31" t="s">
        <v>265</v>
      </c>
      <c r="J49" s="31" t="s">
        <v>265</v>
      </c>
    </row>
    <row r="50" spans="1:10" x14ac:dyDescent="0.3">
      <c r="A50" s="12" t="s">
        <v>261</v>
      </c>
      <c r="B50" s="28">
        <v>87065</v>
      </c>
      <c r="C50" s="28">
        <v>58795</v>
      </c>
      <c r="D50" s="28">
        <v>22720</v>
      </c>
      <c r="E50" s="28">
        <v>5455</v>
      </c>
      <c r="F50" s="28">
        <v>90</v>
      </c>
      <c r="G50" s="26">
        <v>0.68</v>
      </c>
      <c r="H50" s="26">
        <v>0.26</v>
      </c>
      <c r="I50" s="26">
        <v>0.06</v>
      </c>
      <c r="J50" s="26">
        <v>0</v>
      </c>
    </row>
    <row r="51" spans="1:10" x14ac:dyDescent="0.3">
      <c r="A51" s="12" t="s">
        <v>262</v>
      </c>
      <c r="B51" s="28">
        <v>122400</v>
      </c>
      <c r="C51" s="28">
        <v>81835</v>
      </c>
      <c r="D51" s="28">
        <v>25660</v>
      </c>
      <c r="E51" s="28">
        <v>14815</v>
      </c>
      <c r="F51" s="28">
        <v>85</v>
      </c>
      <c r="G51" s="26">
        <v>0.67</v>
      </c>
      <c r="H51" s="26">
        <v>0.21</v>
      </c>
      <c r="I51" s="26">
        <v>0.12</v>
      </c>
      <c r="J51" s="26">
        <v>0</v>
      </c>
    </row>
    <row r="52" spans="1:10" x14ac:dyDescent="0.3">
      <c r="A52" s="12" t="s">
        <v>263</v>
      </c>
      <c r="B52" s="28">
        <v>122640</v>
      </c>
      <c r="C52" s="28">
        <v>91005</v>
      </c>
      <c r="D52" s="28">
        <v>19230</v>
      </c>
      <c r="E52" s="28">
        <v>12305</v>
      </c>
      <c r="F52" s="28">
        <v>100</v>
      </c>
      <c r="G52" s="26">
        <v>0.74</v>
      </c>
      <c r="H52" s="26">
        <v>0.16</v>
      </c>
      <c r="I52" s="26">
        <v>0.1</v>
      </c>
      <c r="J52" s="26">
        <v>0</v>
      </c>
    </row>
    <row r="53" spans="1:10" x14ac:dyDescent="0.3">
      <c r="A53" s="12" t="s">
        <v>264</v>
      </c>
      <c r="B53" s="28">
        <v>35935</v>
      </c>
      <c r="C53" s="28">
        <v>29090</v>
      </c>
      <c r="D53" s="28">
        <v>4265</v>
      </c>
      <c r="E53" s="28">
        <v>2570</v>
      </c>
      <c r="F53" s="28">
        <v>10</v>
      </c>
      <c r="G53" s="26">
        <v>0.81</v>
      </c>
      <c r="H53" s="26">
        <v>0.12</v>
      </c>
      <c r="I53" s="26">
        <v>7.0000000000000007E-2</v>
      </c>
      <c r="J53" s="26">
        <v>0</v>
      </c>
    </row>
    <row r="54" spans="1:10" x14ac:dyDescent="0.3">
      <c r="A54" t="s">
        <v>38</v>
      </c>
      <c r="B54" t="s">
        <v>39</v>
      </c>
    </row>
    <row r="55" spans="1:10" x14ac:dyDescent="0.3">
      <c r="A55" t="s">
        <v>40</v>
      </c>
      <c r="B55" t="s">
        <v>41</v>
      </c>
    </row>
    <row r="56" spans="1:10" x14ac:dyDescent="0.3">
      <c r="A56" t="s">
        <v>42</v>
      </c>
      <c r="B56" t="s">
        <v>43</v>
      </c>
    </row>
    <row r="57" spans="1:10" x14ac:dyDescent="0.3">
      <c r="A57" t="s">
        <v>58</v>
      </c>
      <c r="B57" t="s">
        <v>59</v>
      </c>
    </row>
    <row r="58" spans="1:10" x14ac:dyDescent="0.3">
      <c r="A58" t="s">
        <v>70</v>
      </c>
      <c r="B58" t="s">
        <v>568</v>
      </c>
    </row>
    <row r="59" spans="1:10" x14ac:dyDescent="0.3">
      <c r="A59" t="s">
        <v>71</v>
      </c>
      <c r="B59" t="s">
        <v>72</v>
      </c>
    </row>
    <row r="60" spans="1:10" x14ac:dyDescent="0.3">
      <c r="A60" t="s">
        <v>73</v>
      </c>
      <c r="B60" t="s">
        <v>74</v>
      </c>
    </row>
    <row r="61" spans="1:10" x14ac:dyDescent="0.3">
      <c r="A61" t="s">
        <v>556</v>
      </c>
      <c r="B61" t="s">
        <v>557</v>
      </c>
    </row>
  </sheetData>
  <conditionalFormatting sqref="G7:J54">
    <cfRule type="dataBar" priority="1">
      <dataBar>
        <cfvo type="num" val="0"/>
        <cfvo type="num" val="1"/>
        <color theme="7" tint="0.39997558519241921"/>
      </dataBar>
      <extLst>
        <ext xmlns:x14="http://schemas.microsoft.com/office/spreadsheetml/2009/9/main" uri="{B025F937-C7B1-47D3-B67F-A62EFF666E3E}">
          <x14:id>{1F593670-CCC5-466A-B4AB-8D2969C5F601}</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1F593670-CCC5-466A-B4AB-8D2969C5F601}">
            <x14:dataBar minLength="0" maxLength="100" gradient="0">
              <x14:cfvo type="num">
                <xm:f>0</xm:f>
              </x14:cfvo>
              <x14:cfvo type="num">
                <xm:f>1</xm:f>
              </x14:cfvo>
              <x14:negativeFillColor rgb="FFFF0000"/>
              <x14:axisColor rgb="FF000000"/>
            </x14:dataBar>
          </x14:cfRule>
          <xm:sqref>G7:J54</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20"/>
  <sheetViews>
    <sheetView showGridLines="0" workbookViewId="0"/>
  </sheetViews>
  <sheetFormatPr defaultColWidth="10.69921875" defaultRowHeight="15.6" x14ac:dyDescent="0.3"/>
  <cols>
    <col min="1" max="10" width="20.69921875" customWidth="1"/>
  </cols>
  <sheetData>
    <row r="1" spans="1:10" ht="19.8" x14ac:dyDescent="0.4">
      <c r="A1" s="2" t="s">
        <v>313</v>
      </c>
    </row>
    <row r="2" spans="1:10" x14ac:dyDescent="0.3">
      <c r="A2" t="s">
        <v>202</v>
      </c>
    </row>
    <row r="3" spans="1:10" x14ac:dyDescent="0.3">
      <c r="A3" t="s">
        <v>203</v>
      </c>
    </row>
    <row r="4" spans="1:10" x14ac:dyDescent="0.3">
      <c r="A4" t="s">
        <v>314</v>
      </c>
    </row>
    <row r="5" spans="1:10" x14ac:dyDescent="0.3">
      <c r="A5" t="s">
        <v>205</v>
      </c>
    </row>
    <row r="6" spans="1:10" s="91" customFormat="1" ht="46.8" x14ac:dyDescent="0.3">
      <c r="A6" s="90" t="s">
        <v>315</v>
      </c>
      <c r="B6" s="89" t="s">
        <v>316</v>
      </c>
      <c r="C6" s="89" t="s">
        <v>317</v>
      </c>
      <c r="D6" s="89" t="s">
        <v>211</v>
      </c>
      <c r="E6" s="89" t="s">
        <v>212</v>
      </c>
      <c r="F6" s="89" t="s">
        <v>213</v>
      </c>
      <c r="G6" s="89" t="s">
        <v>214</v>
      </c>
      <c r="H6" s="89" t="s">
        <v>215</v>
      </c>
      <c r="I6" s="89" t="s">
        <v>216</v>
      </c>
      <c r="J6" s="89" t="s">
        <v>217</v>
      </c>
    </row>
    <row r="7" spans="1:10" x14ac:dyDescent="0.3">
      <c r="A7" s="18" t="s">
        <v>218</v>
      </c>
      <c r="B7" s="19">
        <v>368560</v>
      </c>
      <c r="C7" s="20">
        <v>1</v>
      </c>
      <c r="D7" s="19">
        <v>340075</v>
      </c>
      <c r="E7" s="19">
        <v>157305</v>
      </c>
      <c r="F7" s="19">
        <v>170085</v>
      </c>
      <c r="G7" s="19">
        <v>12685</v>
      </c>
      <c r="H7" s="20">
        <v>0.46</v>
      </c>
      <c r="I7" s="20">
        <v>0.5</v>
      </c>
      <c r="J7" s="20">
        <v>0.04</v>
      </c>
    </row>
    <row r="8" spans="1:10" x14ac:dyDescent="0.3">
      <c r="A8" s="11" t="s">
        <v>318</v>
      </c>
      <c r="B8" s="15">
        <v>175</v>
      </c>
      <c r="C8" s="17">
        <v>0</v>
      </c>
      <c r="D8" s="15">
        <v>150</v>
      </c>
      <c r="E8" s="15">
        <v>45</v>
      </c>
      <c r="F8" s="15">
        <v>60</v>
      </c>
      <c r="G8" s="15">
        <v>45</v>
      </c>
      <c r="H8" s="17">
        <v>0.28999999999999998</v>
      </c>
      <c r="I8" s="17">
        <v>0.4</v>
      </c>
      <c r="J8" s="17">
        <v>0.31</v>
      </c>
    </row>
    <row r="9" spans="1:10" x14ac:dyDescent="0.3">
      <c r="A9" s="11" t="s">
        <v>319</v>
      </c>
      <c r="B9" s="15">
        <v>23425</v>
      </c>
      <c r="C9" s="17">
        <v>0.06</v>
      </c>
      <c r="D9" s="15">
        <v>19790</v>
      </c>
      <c r="E9" s="15">
        <v>11605</v>
      </c>
      <c r="F9" s="15">
        <v>7720</v>
      </c>
      <c r="G9" s="15">
        <v>470</v>
      </c>
      <c r="H9" s="17">
        <v>0.59</v>
      </c>
      <c r="I9" s="17">
        <v>0.39</v>
      </c>
      <c r="J9" s="17">
        <v>0.02</v>
      </c>
    </row>
    <row r="10" spans="1:10" x14ac:dyDescent="0.3">
      <c r="A10" s="11" t="s">
        <v>320</v>
      </c>
      <c r="B10" s="15">
        <v>33970</v>
      </c>
      <c r="C10" s="17">
        <v>0.09</v>
      </c>
      <c r="D10" s="15">
        <v>31110</v>
      </c>
      <c r="E10" s="15">
        <v>10755</v>
      </c>
      <c r="F10" s="15">
        <v>19510</v>
      </c>
      <c r="G10" s="15">
        <v>840</v>
      </c>
      <c r="H10" s="17">
        <v>0.35</v>
      </c>
      <c r="I10" s="17">
        <v>0.63</v>
      </c>
      <c r="J10" s="17">
        <v>0.03</v>
      </c>
    </row>
    <row r="11" spans="1:10" x14ac:dyDescent="0.3">
      <c r="A11" s="11" t="s">
        <v>321</v>
      </c>
      <c r="B11" s="15">
        <v>70580</v>
      </c>
      <c r="C11" s="17">
        <v>0.19</v>
      </c>
      <c r="D11" s="15">
        <v>65005</v>
      </c>
      <c r="E11" s="15">
        <v>23785</v>
      </c>
      <c r="F11" s="15">
        <v>39445</v>
      </c>
      <c r="G11" s="15">
        <v>1780</v>
      </c>
      <c r="H11" s="17">
        <v>0.37</v>
      </c>
      <c r="I11" s="17">
        <v>0.61</v>
      </c>
      <c r="J11" s="17">
        <v>0.03</v>
      </c>
    </row>
    <row r="12" spans="1:10" x14ac:dyDescent="0.3">
      <c r="A12" s="11" t="s">
        <v>322</v>
      </c>
      <c r="B12" s="15">
        <v>71550</v>
      </c>
      <c r="C12" s="17">
        <v>0.19</v>
      </c>
      <c r="D12" s="15">
        <v>66255</v>
      </c>
      <c r="E12" s="15">
        <v>27030</v>
      </c>
      <c r="F12" s="15">
        <v>37390</v>
      </c>
      <c r="G12" s="15">
        <v>1835</v>
      </c>
      <c r="H12" s="17">
        <v>0.41</v>
      </c>
      <c r="I12" s="17">
        <v>0.56000000000000005</v>
      </c>
      <c r="J12" s="17">
        <v>0.03</v>
      </c>
    </row>
    <row r="13" spans="1:10" x14ac:dyDescent="0.3">
      <c r="A13" s="11" t="s">
        <v>323</v>
      </c>
      <c r="B13" s="15">
        <v>66510</v>
      </c>
      <c r="C13" s="17">
        <v>0.18</v>
      </c>
      <c r="D13" s="15">
        <v>61915</v>
      </c>
      <c r="E13" s="15">
        <v>30790</v>
      </c>
      <c r="F13" s="15">
        <v>29420</v>
      </c>
      <c r="G13" s="15">
        <v>1705</v>
      </c>
      <c r="H13" s="17">
        <v>0.5</v>
      </c>
      <c r="I13" s="17">
        <v>0.48</v>
      </c>
      <c r="J13" s="17">
        <v>0.03</v>
      </c>
    </row>
    <row r="14" spans="1:10" x14ac:dyDescent="0.3">
      <c r="A14" s="11" t="s">
        <v>324</v>
      </c>
      <c r="B14" s="15">
        <v>88890</v>
      </c>
      <c r="C14" s="17">
        <v>0.24</v>
      </c>
      <c r="D14" s="15">
        <v>83065</v>
      </c>
      <c r="E14" s="15">
        <v>48240</v>
      </c>
      <c r="F14" s="15">
        <v>32500</v>
      </c>
      <c r="G14" s="15">
        <v>2325</v>
      </c>
      <c r="H14" s="17">
        <v>0.57999999999999996</v>
      </c>
      <c r="I14" s="17">
        <v>0.39</v>
      </c>
      <c r="J14" s="17">
        <v>0.03</v>
      </c>
    </row>
    <row r="15" spans="1:10" x14ac:dyDescent="0.3">
      <c r="A15" s="11" t="s">
        <v>325</v>
      </c>
      <c r="B15" s="15">
        <v>13465</v>
      </c>
      <c r="C15" s="17">
        <v>0.04</v>
      </c>
      <c r="D15" s="15">
        <v>12785</v>
      </c>
      <c r="E15" s="15">
        <v>5060</v>
      </c>
      <c r="F15" s="15">
        <v>4040</v>
      </c>
      <c r="G15" s="15">
        <v>3685</v>
      </c>
      <c r="H15" s="17">
        <v>0.4</v>
      </c>
      <c r="I15" s="17">
        <v>0.32</v>
      </c>
      <c r="J15" s="17">
        <v>0.28999999999999998</v>
      </c>
    </row>
    <row r="16" spans="1:10" x14ac:dyDescent="0.3">
      <c r="A16" t="s">
        <v>38</v>
      </c>
      <c r="B16" t="s">
        <v>39</v>
      </c>
    </row>
    <row r="17" spans="1:2" x14ac:dyDescent="0.3">
      <c r="A17" t="s">
        <v>40</v>
      </c>
      <c r="B17" t="s">
        <v>41</v>
      </c>
    </row>
    <row r="18" spans="1:2" x14ac:dyDescent="0.3">
      <c r="A18" t="s">
        <v>42</v>
      </c>
      <c r="B18" t="s">
        <v>43</v>
      </c>
    </row>
    <row r="19" spans="1:2" x14ac:dyDescent="0.3">
      <c r="A19" t="s">
        <v>58</v>
      </c>
      <c r="B19" t="s">
        <v>59</v>
      </c>
    </row>
    <row r="20" spans="1:2" x14ac:dyDescent="0.3">
      <c r="A20" t="s">
        <v>75</v>
      </c>
      <c r="B20" t="s">
        <v>76</v>
      </c>
    </row>
  </sheetData>
  <conditionalFormatting sqref="C7:C15">
    <cfRule type="dataBar" priority="1">
      <dataBar>
        <cfvo type="num" val="0"/>
        <cfvo type="num" val="1"/>
        <color theme="7" tint="0.39997558519241921"/>
      </dataBar>
      <extLst>
        <ext xmlns:x14="http://schemas.microsoft.com/office/spreadsheetml/2009/9/main" uri="{B025F937-C7B1-47D3-B67F-A62EFF666E3E}">
          <x14:id>{598CC8EE-4F42-45DD-9AD4-0472BE9741CE}</x14:id>
        </ext>
      </extLst>
    </cfRule>
  </conditionalFormatting>
  <conditionalFormatting sqref="H7:J15">
    <cfRule type="dataBar" priority="2">
      <dataBar>
        <cfvo type="num" val="0"/>
        <cfvo type="num" val="1"/>
        <color theme="7" tint="0.39997558519241921"/>
      </dataBar>
      <extLst>
        <ext xmlns:x14="http://schemas.microsoft.com/office/spreadsheetml/2009/9/main" uri="{B025F937-C7B1-47D3-B67F-A62EFF666E3E}">
          <x14:id>{1D3436A5-67EF-4134-9B83-3A5E1C4DF926}</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598CC8EE-4F42-45DD-9AD4-0472BE9741CE}">
            <x14:dataBar minLength="0" maxLength="100" gradient="0">
              <x14:cfvo type="num">
                <xm:f>0</xm:f>
              </x14:cfvo>
              <x14:cfvo type="num">
                <xm:f>1</xm:f>
              </x14:cfvo>
              <x14:negativeFillColor rgb="FFFF0000"/>
              <x14:axisColor rgb="FF000000"/>
            </x14:dataBar>
          </x14:cfRule>
          <xm:sqref>C7:C15</xm:sqref>
        </x14:conditionalFormatting>
        <x14:conditionalFormatting xmlns:xm="http://schemas.microsoft.com/office/excel/2006/main">
          <x14:cfRule type="dataBar" id="{1D3436A5-67EF-4134-9B83-3A5E1C4DF926}">
            <x14:dataBar minLength="0" maxLength="100" gradient="0">
              <x14:cfvo type="num">
                <xm:f>0</xm:f>
              </x14:cfvo>
              <x14:cfvo type="num">
                <xm:f>1</xm:f>
              </x14:cfvo>
              <x14:negativeFillColor rgb="FFFF0000"/>
              <x14:axisColor rgb="FF000000"/>
            </x14:dataBar>
          </x14:cfRule>
          <xm:sqref>H7:J15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Contents</vt:lpstr>
      <vt:lpstr>Notes</vt:lpstr>
      <vt:lpstr>T1 Applications by decision</vt:lpstr>
      <vt:lpstr>T2 Decisions by award type</vt:lpstr>
      <vt:lpstr>T3 Daily Living awards by level</vt:lpstr>
      <vt:lpstr>T4 Mobility awards by level</vt:lpstr>
      <vt:lpstr>T5 Applications by condition</vt:lpstr>
      <vt:lpstr>T6 Applications by channel</vt:lpstr>
      <vt:lpstr>T7 Applications by age</vt:lpstr>
      <vt:lpstr>T8 Applications by LA</vt:lpstr>
      <vt:lpstr>T9 Application processing times</vt:lpstr>
      <vt:lpstr>T10 SRTI processing</vt:lpstr>
      <vt:lpstr>T11 Payments</vt:lpstr>
      <vt:lpstr>T12 Payments by LA</vt:lpstr>
      <vt:lpstr>T13 Number of clients paid</vt:lpstr>
      <vt:lpstr>T14 Caseload by award type</vt:lpstr>
      <vt:lpstr>T15 Caseload by DL award</vt:lpstr>
      <vt:lpstr>T16 Caseload by mob award</vt:lpstr>
      <vt:lpstr>T17 Caseload by award level</vt:lpstr>
      <vt:lpstr>T18 Caseload by age</vt:lpstr>
      <vt:lpstr>T19 Caseload by cond and award</vt:lpstr>
      <vt:lpstr>T20 Caseload by cond and care</vt:lpstr>
      <vt:lpstr>T21 Caseload by cond and mob</vt:lpstr>
      <vt:lpstr>T22 Caseload by SRTI indicator</vt:lpstr>
      <vt:lpstr>T23 Caseload by duration</vt:lpstr>
      <vt:lpstr>T24 Caseload by LA</vt:lpstr>
      <vt:lpstr>T25 Redeterminations</vt:lpstr>
      <vt:lpstr>T26 Appeals</vt:lpstr>
      <vt:lpstr>T27 Reviews</vt:lpstr>
      <vt:lpstr>T28 New applicant reviews</vt:lpstr>
      <vt:lpstr>T29 Case transfer reviews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U448761</dc:creator>
  <cp:lastModifiedBy>Myrthe Jacobs</cp:lastModifiedBy>
  <dcterms:created xsi:type="dcterms:W3CDTF">2025-08-26T10:06:30Z</dcterms:created>
  <dcterms:modified xsi:type="dcterms:W3CDTF">2025-09-11T14:18:02Z</dcterms:modified>
</cp:coreProperties>
</file>