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0177a\datashare\Social_Security_Scotland\Statistics\Carer_support_payment\csp_official_statistics_202411\Web files\"/>
    </mc:Choice>
  </mc:AlternateContent>
  <xr:revisionPtr revIDLastSave="0" documentId="13_ncr:1_{8F7C6DF8-E188-4E57-B1CE-50E3BC7AC839}" xr6:coauthVersionLast="47" xr6:coauthVersionMax="47" xr10:uidLastSave="{00000000-0000-0000-0000-000000000000}"/>
  <bookViews>
    <workbookView xWindow="28680" yWindow="-120" windowWidth="29040" windowHeight="15840" xr2:uid="{00000000-000D-0000-FFFF-FFFF00000000}"/>
  </bookViews>
  <sheets>
    <sheet name="Contents" sheetId="1" r:id="rId1"/>
    <sheet name="Notes" sheetId="2" r:id="rId2"/>
    <sheet name="Table 1 Applications" sheetId="3" r:id="rId3"/>
    <sheet name="Table 2 Applications by channel" sheetId="4" r:id="rId4"/>
    <sheet name="Table 3 Applications by age" sheetId="5" r:id="rId5"/>
    <sheet name="Table 4 Applications by LA" sheetId="6" r:id="rId6"/>
    <sheet name="Table 5 Application processing" sheetId="7" r:id="rId7"/>
    <sheet name="Table 6 Payments" sheetId="8" r:id="rId8"/>
    <sheet name="Table 7 Payments by LA" sheetId="9" r:id="rId9"/>
    <sheet name="Table 8 Individual clients paid" sheetId="10" r:id="rId10"/>
    <sheet name="Table 9 Caseload" sheetId="11" r:id="rId11"/>
    <sheet name="Table 10 Caseload by LA" sheetId="12" r:id="rId12"/>
    <sheet name="Table 11 Caseload by age" sheetId="13" r:id="rId13"/>
    <sheet name="Table 12 Redetermination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alcChain>
</file>

<file path=xl/sharedStrings.xml><?xml version="1.0" encoding="utf-8"?>
<sst xmlns="http://schemas.openxmlformats.org/spreadsheetml/2006/main" count="711" uniqueCount="205">
  <si>
    <t>Carer Support Payment to September 2024</t>
  </si>
  <si>
    <t>Table of Contents</t>
  </si>
  <si>
    <t>Table Number</t>
  </si>
  <si>
    <t>Description</t>
  </si>
  <si>
    <t>Applications by month and financial year</t>
  </si>
  <si>
    <t>Applications by channel and month</t>
  </si>
  <si>
    <t>Applications by age, all time</t>
  </si>
  <si>
    <t>Applications by local authority, all time</t>
  </si>
  <si>
    <t>Applications by processing time</t>
  </si>
  <si>
    <t>Payments by month and financial year</t>
  </si>
  <si>
    <t>Payments by local authority, all time, all clients</t>
  </si>
  <si>
    <t>Individual clients paid by month</t>
  </si>
  <si>
    <t>Caseload by month</t>
  </si>
  <si>
    <t>Caseload at 30 September 2024 by local authority</t>
  </si>
  <si>
    <t>Caseload at 30 September 2024 by age</t>
  </si>
  <si>
    <t>Re-determinations by month</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</si>
  <si>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</si>
  <si>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</si>
  <si>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</si>
  <si>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</si>
  <si>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</si>
  <si>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</si>
  <si>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</si>
  <si>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</si>
  <si>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[c] Figures suppressed for disclosure control</t>
  </si>
  <si>
    <t>[note 3]</t>
  </si>
  <si>
    <t>New applications were taken for Carer Support Payment for people that live in the pilot areas of Dundee City, Na h-Eileanan Siar, Perth and Kinross, Angus, North Lanarkshire, South Lanarkshire, Aberdeen City, Aberdeenshire, East Ayrshire, Fife, Moray, North Ayrshire and South Ayrshire.</t>
  </si>
  <si>
    <t>[note 4]</t>
  </si>
  <si>
    <t>Carer Support Payment was launched on the 20 November 2023 so figures for November 2023 are from 20 to 30 November only.</t>
  </si>
  <si>
    <t>[note 5]</t>
  </si>
  <si>
    <t>Financial Year 2023 - 2024 includes the months from November 2023 to March 2024. Financial Year 2024 - 2025 includes the months from April 2024 to September 2024.</t>
  </si>
  <si>
    <t>[note 6]</t>
  </si>
  <si>
    <t>Applications are processed once a decision has been made to authorise or deny, or once an application is withdrawn by the applicant. Processed applications data is presented by the month of decision rather than month the application was received.</t>
  </si>
  <si>
    <t>[note 7]</t>
  </si>
  <si>
    <t>Where application channel is neither online, paper nor phone, application channel has been classed as ‘other channels’.</t>
  </si>
  <si>
    <t>[note 8]</t>
  </si>
  <si>
    <t>Other includes applications where postcodes did not match to local authority data and postcodes which were outside the pilot areas. Reasons for this may include a) an error in the postcode b) postcode is for a property within a new development and therefore does not link to Local Authority data yet.</t>
  </si>
  <si>
    <t>[note 9]</t>
  </si>
  <si>
    <t>Applications are processed once a decision has been made to authorise or deny, or once an application is withdrawn by the applicant.</t>
  </si>
  <si>
    <t>[note 10]</t>
  </si>
  <si>
    <t>Processing time is calculated in working days, and public holidays are excluded, even if applications were processed by staff working overtime on these days. Processing time is only calculated for applications that were decided by 30 June 2024.</t>
  </si>
  <si>
    <t>[note 11]</t>
  </si>
  <si>
    <t>Data is presented by the month of decision rather than month the application was received.</t>
  </si>
  <si>
    <t>[note 12]</t>
  </si>
  <si>
    <t>The median is the middle value of an ordered dataset, or the point at which half of the values are higher and half of the values are lower. Measure is in working days.</t>
  </si>
  <si>
    <t>[note 13]</t>
  </si>
  <si>
    <t>Payments are issued once applications are processed and a decision is made to authorise the application. Data is presented by the date a payment is issued rather than date the application was received or the date of decision.</t>
  </si>
  <si>
    <t>[note 14]</t>
  </si>
  <si>
    <t>The caseload measure counts an individual only once.</t>
  </si>
  <si>
    <t>[note 15]</t>
  </si>
  <si>
    <t>The caseload presented in the Carer Support Payment caseload table is based on a true point-in-time on the last day of each month to calculate the caseload of that month.</t>
  </si>
  <si>
    <t>[note 16]</t>
  </si>
  <si>
    <t>Underlying entitlement or In payment for the caseload calculation is based on the status of an individual as on the last day of each month.</t>
  </si>
  <si>
    <t>[note 17]</t>
  </si>
  <si>
    <t>This is a derived statistic calculated based on identifying all cases who are in receipt of, or have been approved for, a payment in the caseload period, even if they have not been paid yet.</t>
  </si>
  <si>
    <t>[note 18]</t>
  </si>
  <si>
    <t>Unknown includes applications where postcodes did not match to local authority data. Reasons for this may include a) an error in the postcode b) postcode is for a property within a new development and therefore does not link to Local Authority data yet.</t>
  </si>
  <si>
    <t>[note 19]</t>
  </si>
  <si>
    <t>Number of re-determinations received includes only those that have been requested by 30 September 2024.</t>
  </si>
  <si>
    <t>[note 20]</t>
  </si>
  <si>
    <t>Number of re-determinations completed includes only those with a re-determination decision date by 30 September 2024.</t>
  </si>
  <si>
    <t>[note 21]</t>
  </si>
  <si>
    <t>The percentage closed within 56 working days is only calculated for re-determinations that were disallowed, allowed, or partially allowed - this figure excludes re-determinations that were invalid.</t>
  </si>
  <si>
    <t>Applications by month and financial year [note 1] [note 2] [note 3] [note 4] [note 5] [note 6]</t>
  </si>
  <si>
    <t>This worksheet contains 1 table.</t>
  </si>
  <si>
    <t>Banded rows are used in this table. To remove them, highlight the table, go to the Design tab and uncheck the banded rows box.</t>
  </si>
  <si>
    <t>Notes are located below the table beginning in cell A20 and in the notes sheet of this document.</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</si>
  <si>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</si>
  <si>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</si>
  <si>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</si>
  <si>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</si>
  <si>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</si>
  <si>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</si>
  <si>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</si>
  <si>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</si>
  <si>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</si>
  <si>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</si>
  <si>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</si>
  <si>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November 2023</t>
  </si>
  <si>
    <t>December 2023</t>
  </si>
  <si>
    <t>January 2024</t>
  </si>
  <si>
    <t>February 2024</t>
  </si>
  <si>
    <t>March 2024</t>
  </si>
  <si>
    <t>April 2024</t>
  </si>
  <si>
    <t>May 2024</t>
  </si>
  <si>
    <t>June 2024</t>
  </si>
  <si>
    <t>July 2024</t>
  </si>
  <si>
    <t>August 2024</t>
  </si>
  <si>
    <t>September 2024</t>
  </si>
  <si>
    <t>Financial year 2023-2024</t>
  </si>
  <si>
    <t>Financial year 2024-2025</t>
  </si>
  <si>
    <t>[c]</t>
  </si>
  <si>
    <t>Applications by channel and month [note 1] [note 2] [note 3] [note 4] [note 5] [note 7]</t>
  </si>
  <si>
    <t>Online applications</t>
  </si>
  <si>
    <t>Paper applications</t>
  </si>
  <si>
    <t>Phone applications</t>
  </si>
  <si>
    <t>Other channels</t>
  </si>
  <si>
    <t>Percentage of online applications</t>
  </si>
  <si>
    <t>Percentage of paper applications</t>
  </si>
  <si>
    <t>Percentage of phone applications</t>
  </si>
  <si>
    <t>Percentage of other channels</t>
  </si>
  <si>
    <t>Applications by age, all time [note 1] [note 2] [note 3] [note 6]</t>
  </si>
  <si>
    <t>Notes are located below the table beginning in cell A18 and in the notes sheet of this document.</t>
  </si>
  <si>
    <t>Applicant age group</t>
  </si>
  <si>
    <t>Under 18</t>
  </si>
  <si>
    <t>18-24</t>
  </si>
  <si>
    <t>25-29</t>
  </si>
  <si>
    <t>30-34</t>
  </si>
  <si>
    <t>35-39</t>
  </si>
  <si>
    <t>40-44</t>
  </si>
  <si>
    <t>45-49</t>
  </si>
  <si>
    <t>50-54</t>
  </si>
  <si>
    <t>55-59</t>
  </si>
  <si>
    <t>60-64</t>
  </si>
  <si>
    <t>65 and over</t>
  </si>
  <si>
    <t>Applications by local authority, all time [note 1] [note 2] [note 3] [note 8] [note 9]</t>
  </si>
  <si>
    <t>Notes are located below the table beginning in cell A21 and in the notes sheet of this document.</t>
  </si>
  <si>
    <t>Local Authority area</t>
  </si>
  <si>
    <t>Aberdeen City</t>
  </si>
  <si>
    <t>Aberdeenshire</t>
  </si>
  <si>
    <t>Angus</t>
  </si>
  <si>
    <t>Dundee City</t>
  </si>
  <si>
    <t>East Ayrshire</t>
  </si>
  <si>
    <t>Fife</t>
  </si>
  <si>
    <t>Moray</t>
  </si>
  <si>
    <t>Na h-Eileanan Siar</t>
  </si>
  <si>
    <t>North Ayrshire</t>
  </si>
  <si>
    <t>North Lanarkshire</t>
  </si>
  <si>
    <t>Perth and Kinross</t>
  </si>
  <si>
    <t>South Ayrshire</t>
  </si>
  <si>
    <t>South Lanarkshire</t>
  </si>
  <si>
    <t>Other</t>
  </si>
  <si>
    <t>Applications by processing time [note 1] [note 2] [note 4] [note 5] [note 10] [note 11] [note 12]</t>
  </si>
  <si>
    <t>Processing time by month</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</si>
  <si>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</si>
  <si>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</si>
  <si>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</si>
  <si>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</si>
  <si>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</si>
  <si>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</si>
  <si>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</si>
  <si>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</si>
  <si>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</si>
  <si>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</si>
  <si>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</si>
  <si>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</si>
  <si>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n/a</t>
  </si>
  <si>
    <t>Payments by month and financial year [note 1] [note 2] [note 5] [note 8] [note 13]</t>
  </si>
  <si>
    <t>Notes are located below the table beginning in cell A45 and in the notes sheet of this document.</t>
  </si>
  <si>
    <t>Type of client</t>
  </si>
  <si>
    <t>Payment month</t>
  </si>
  <si>
    <t>Total payments issued</t>
  </si>
  <si>
    <t>Total value of payments issued</t>
  </si>
  <si>
    <t>All</t>
  </si>
  <si>
    <t>November/December 2023</t>
  </si>
  <si>
    <t>New application</t>
  </si>
  <si>
    <t>Case transfer</t>
  </si>
  <si>
    <t>Payments by local authority, all time, all clients [note 1] [note 2] [note 18]</t>
  </si>
  <si>
    <t>Notes are located below the table beginning in cell A40 and in the notes sheet of this document.</t>
  </si>
  <si>
    <t>Local authority</t>
  </si>
  <si>
    <t>Argyll and Bute</t>
  </si>
  <si>
    <t>Clackmannanshire</t>
  </si>
  <si>
    <t>Dumfries and Galloway</t>
  </si>
  <si>
    <t>East Dunbartonshire</t>
  </si>
  <si>
    <t>East Lothian</t>
  </si>
  <si>
    <t>East Renfrewshire</t>
  </si>
  <si>
    <t>Edinburgh, City of</t>
  </si>
  <si>
    <t>Falkirk</t>
  </si>
  <si>
    <t>Glasgow City</t>
  </si>
  <si>
    <t>Highland</t>
  </si>
  <si>
    <t>Inverclyde</t>
  </si>
  <si>
    <t>Midlothian</t>
  </si>
  <si>
    <t>Orkney Islands</t>
  </si>
  <si>
    <t>Renfrewshire</t>
  </si>
  <si>
    <t>Scottish Borders</t>
  </si>
  <si>
    <t>Shetland Islands</t>
  </si>
  <si>
    <t>Stirling</t>
  </si>
  <si>
    <t>West Dunbartonshire</t>
  </si>
  <si>
    <t>West Lothian</t>
  </si>
  <si>
    <t>Individual clients paid by month [note 1] [note 2] [note 5]</t>
  </si>
  <si>
    <t>Notes are located below the table beginning in cell A19 and in the notes sheet of this document.</t>
  </si>
  <si>
    <t>Month of Payment</t>
  </si>
  <si>
    <t>Number of individuals clients paid</t>
  </si>
  <si>
    <t>All time</t>
  </si>
  <si>
    <t>Caseload by month [note 1] [note 2] [note 14] [note 15] [note 16] [note 17]</t>
  </si>
  <si>
    <t>Notes are located below the table beginning in cell A39 and in the notes sheet of this document.</t>
  </si>
  <si>
    <t>Total Caseload</t>
  </si>
  <si>
    <t>In Payment</t>
  </si>
  <si>
    <t>Underlying entitlement</t>
  </si>
  <si>
    <t>Percentage of Caseload In Payment</t>
  </si>
  <si>
    <t>Percentage of Caseload Underlying Entitlement</t>
  </si>
  <si>
    <t>Caseload at 30 September 2024 by local authority [note 1] [note 2] [note 14] [note 15] [note 17] [note 18]</t>
  </si>
  <si>
    <t>Percentage of caseload</t>
  </si>
  <si>
    <t>Caseload at 30 September 2024 by age [note 1] [note 2] [note 14] [note 15] [note 17]</t>
  </si>
  <si>
    <t>Client age group</t>
  </si>
  <si>
    <t>Re-determinations by month [note 1] [note 2] [note 4] [note 5] [note 19] [note 20] [note 21]</t>
  </si>
  <si>
    <t>Number of 
         re-determinations 
         received</t>
  </si>
  <si>
    <t>Re-determinations completed</t>
  </si>
  <si>
    <t>Completed re-determinations which are allowed or partially allowed</t>
  </si>
  <si>
    <t>Completed re-determinations which are disallowed</t>
  </si>
  <si>
    <t>Completed re-determinations which are invalid</t>
  </si>
  <si>
    <t>Re-determinations closed within 56 days</t>
  </si>
  <si>
    <t>Percentage of re-determinations closed within 56 days</t>
  </si>
  <si>
    <t>[note 22]</t>
  </si>
  <si>
    <t>This table was revised on 13 November 2024 to add individuals paid since 20 November 2023. All other figures remain unchanged.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</si>
</sst>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 x14ac:knownFonts="1">
    <font>
      <sz val="12"/>
      <color rgb="FF000000"/>
      <name val="Roboto"/>
    </font>
    <font>
      <b/>
      <sz val="15"/>
      <color rgb="FF000000"/>
      <name val="Roboto"/>
    </font>
    <font>
      <u/>
      <sz val="12"/>
      <color rgb="FF0000FF"/>
      <name val="Roboto"/>
    </font>
    <font>
      <b/>
      <sz val="12"/>
      <color rgb="FF000000"/>
      <name val="Roboto"/>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0" fontId="3" fillId="0" borderId="0" xfId="0" applyFont="1"/>
    <xf numFmtId="0" fontId="0" fillId="0" borderId="0" xfId="0" applyAlignment="1">
      <alignment horizontal="right"/>
    </xf>
    <xf numFmtId="166" fontId="0" fillId="0" borderId="0" xfId="0" applyNumberFormat="1" applyAlignment="1">
      <alignment horizontal="right"/>
    </xf>
    <xf numFmtId="166" fontId="3"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15"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9" displayName="table_9" ref="A5:B18" totalsRowShown="0">
  <tableColumns count="2">
    <tableColumn id="1" xr3:uid="{00000000-0010-0000-0900-000001000000}" name="Month of Payment"/>
    <tableColumn id="2" xr3:uid="{00000000-0010-0000-0900-000002000000}" name="Number of individuals clients paid"/>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8" displayName="table_8" ref="A5:G38" totalsRowShown="0">
  <tableColumns count="7">
    <tableColumn id="1" xr3:uid="{00000000-0010-0000-0A00-000001000000}" name="Type of client"/>
    <tableColumn id="2" xr3:uid="{00000000-0010-0000-0A00-000002000000}" name="Month"/>
    <tableColumn id="3" xr3:uid="{00000000-0010-0000-0A00-000003000000}" name="Total Caseload"/>
    <tableColumn id="4" xr3:uid="{00000000-0010-0000-0A00-000004000000}" name="In Payment"/>
    <tableColumn id="5" xr3:uid="{00000000-0010-0000-0A00-000005000000}" name="Underlying entitlement"/>
    <tableColumn id="6" xr3:uid="{00000000-0010-0000-0A00-000006000000}" name="Percentage of Caseload In Payment"/>
    <tableColumn id="7" xr3:uid="{00000000-0010-0000-0A00-000007000000}" name="Percentage of Caseload Underlying Entitlem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0" displayName="table_10" ref="A5:C39" totalsRowShown="0">
  <tableColumns count="3">
    <tableColumn id="1" xr3:uid="{00000000-0010-0000-0B00-000001000000}" name="Local authority"/>
    <tableColumn id="2" xr3:uid="{00000000-0010-0000-0B00-000002000000}" name="Total Caseload"/>
    <tableColumn id="3" xr3:uid="{00000000-0010-0000-0B00-000003000000}" name="Percentage of caseload"/>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1" displayName="table_11" ref="A5:C17" totalsRowShown="0">
  <tableColumns count="3">
    <tableColumn id="1" xr3:uid="{00000000-0010-0000-0C00-000001000000}" name="Client age group"/>
    <tableColumn id="2" xr3:uid="{00000000-0010-0000-0C00-000002000000}" name="Total Caseload"/>
    <tableColumn id="3" xr3:uid="{00000000-0010-0000-0C00-000003000000}" name="Percentage of caseload"/>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2" displayName="table_12" ref="A5:H17" totalsRowShown="0">
  <tableColumns count="8">
    <tableColumn id="1" xr3:uid="{00000000-0010-0000-0D00-000001000000}" name="Month"/>
    <tableColumn id="2" xr3:uid="{00000000-0010-0000-0D00-000002000000}" name="Number of _x000a_         re-determinations _x000a_         received"/>
    <tableColumn id="3" xr3:uid="{00000000-0010-0000-0D00-000003000000}" name="Re-determinations completed"/>
    <tableColumn id="4" xr3:uid="{00000000-0010-0000-0D00-000004000000}" name="Completed re-determinations which are allowed or partially allowed"/>
    <tableColumn id="5" xr3:uid="{00000000-0010-0000-0D00-000005000000}" name="Completed re-determinations which are disallowed"/>
    <tableColumn id="6" xr3:uid="{00000000-0010-0000-0D00-000006000000}" name="Completed re-determinations which are invalid"/>
    <tableColumn id="7" xr3:uid="{00000000-0010-0000-0D00-000007000000}" name="Re-determinations closed within 56 days"/>
    <tableColumn id="8" xr3:uid="{00000000-0010-0000-0D00-000008000000}" name="Percentage of re-determinations closed within 56 day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4:B26"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5:J19"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tableColumn id="4" xr3:uid="{00000000-0010-0000-0200-000004000000}" name="Total applications processed"/>
    <tableColumn id="5" xr3:uid="{00000000-0010-0000-0200-000005000000}" name="Authorised applications"/>
    <tableColumn id="6" xr3:uid="{00000000-0010-0000-0200-000006000000}" name="Denied applications"/>
    <tableColumn id="7" xr3:uid="{00000000-0010-0000-0200-000007000000}" name="Withdrawn applications"/>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5:J19" totalsRowShown="0">
  <tableColumns count="10">
    <tableColumn id="1" xr3:uid="{00000000-0010-0000-0300-000001000000}" name="Month"/>
    <tableColumn id="2" xr3:uid="{00000000-0010-0000-0300-000002000000}" name="Total"/>
    <tableColumn id="3" xr3:uid="{00000000-0010-0000-0300-000003000000}" name="Online applications"/>
    <tableColumn id="4" xr3:uid="{00000000-0010-0000-0300-000004000000}" name="Paper applications"/>
    <tableColumn id="5" xr3:uid="{00000000-0010-0000-0300-000005000000}" name="Phone applications"/>
    <tableColumn id="6" xr3:uid="{00000000-0010-0000-0300-000006000000}" name="Other channels"/>
    <tableColumn id="7" xr3:uid="{00000000-0010-0000-0300-000007000000}" name="Percentage of online applications"/>
    <tableColumn id="8" xr3:uid="{00000000-0010-0000-0300-000008000000}" name="Percentage of paper applications"/>
    <tableColumn id="9" xr3:uid="{00000000-0010-0000-0300-000009000000}" name="Percentage of phone applications"/>
    <tableColumn id="10" xr3:uid="{00000000-0010-0000-0300-00000A000000}" name="Percentage of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5:J17" totalsRowShown="0">
  <tableColumns count="10">
    <tableColumn id="1" xr3:uid="{00000000-0010-0000-0400-000001000000}" name="Applicant age group"/>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5:J20" totalsRowShown="0">
  <tableColumns count="10">
    <tableColumn id="1" xr3:uid="{00000000-0010-0000-0500-000001000000}" name="Local Authority area"/>
    <tableColumn id="2" xr3:uid="{00000000-0010-0000-0500-000002000000}" name="Total applications received"/>
    <tableColumn id="3" xr3:uid="{00000000-0010-0000-0500-000003000000}" name="Percentage of total applications received"/>
    <tableColumn id="4" xr3:uid="{00000000-0010-0000-0500-000004000000}" name="Total applications processed"/>
    <tableColumn id="5" xr3:uid="{00000000-0010-0000-0500-000005000000}" name="Authorised applications"/>
    <tableColumn id="6" xr3:uid="{00000000-0010-0000-0500-000006000000}" name="Denied applications"/>
    <tableColumn id="7" xr3:uid="{00000000-0010-0000-0500-000007000000}" name="Withdrawn applications"/>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5:M20" totalsRowShown="0">
  <tableColumns count="13">
    <tableColumn id="1" xr3:uid="{00000000-0010-0000-0600-000001000000}" name="Processing time by month"/>
    <tableColumn id="2" xr3:uid="{00000000-0010-0000-0600-000002000000}" name="Total applications processed"/>
    <tableColumn id="3" xr3:uid="{00000000-0010-0000-0600-000003000000}" name="Applications processed in the same working day"/>
    <tableColumn id="4" xr3:uid="{00000000-0010-0000-0600-000004000000}" name="Applications processed in 1-5 working days"/>
    <tableColumn id="5" xr3:uid="{00000000-0010-0000-0600-000005000000}" name="Applications processed in 6-10 working days"/>
    <tableColumn id="6" xr3:uid="{00000000-0010-0000-0600-000006000000}" name="Applications processed in 11-15 working days"/>
    <tableColumn id="7" xr3:uid="{00000000-0010-0000-0600-000007000000}" name="Applications processed in 16-20 working days"/>
    <tableColumn id="8" xr3:uid="{00000000-0010-0000-0600-000008000000}" name="Applications processed in 21-25 working days"/>
    <tableColumn id="9" xr3:uid="{00000000-0010-0000-0600-000009000000}" name="Applications processed in 26-30 working days"/>
    <tableColumn id="10" xr3:uid="{00000000-0010-0000-0600-00000A000000}" name="Applications processed in 31-35 working days"/>
    <tableColumn id="11" xr3:uid="{00000000-0010-0000-0600-00000B000000}" name="Applications processed in 36-40 working days"/>
    <tableColumn id="12" xr3:uid="{00000000-0010-0000-0600-00000C000000}" name="Applications processed in 41 working days or more"/>
    <tableColumn id="13" xr3:uid="{00000000-0010-0000-0600-00000D000000}" name="Median average processing time in working day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5:D44" totalsRowShown="0">
  <tableColumns count="4">
    <tableColumn id="1" xr3:uid="{00000000-0010-0000-0700-000001000000}" name="Type of client"/>
    <tableColumn id="2" xr3:uid="{00000000-0010-0000-0700-000002000000}" name="Payment month"/>
    <tableColumn id="3" xr3:uid="{00000000-0010-0000-0700-000003000000}" name="Total payments issued"/>
    <tableColumn id="4" xr3:uid="{00000000-0010-0000-0700-000004000000}" name="Total value of payments issued"/>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5:C39" totalsRowShown="0">
  <tableColumns count="3">
    <tableColumn id="1" xr3:uid="{00000000-0010-0000-0800-000001000000}" name="Local authority"/>
    <tableColumn id="2" xr3:uid="{00000000-0010-0000-0800-000002000000}" name="Total payments issued"/>
    <tableColumn id="3" xr3:uid="{00000000-0010-0000-0800-000003000000}" name="Total value of payments issued"/>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tabSelected="1" workbookViewId="0"/>
  </sheetViews>
  <sheetFormatPr defaultColWidth="11.109375" defaultRowHeight="15.75" x14ac:dyDescent="0.25"/>
  <cols>
    <col min="1" max="1" width="27.6640625" customWidth="1"/>
    <col min="2" max="2" width="50.6640625" customWidth="1"/>
  </cols>
  <sheetData>
    <row r="1" spans="1:2" ht="19.5" x14ac:dyDescent="0.3">
      <c r="A1" s="1" t="s">
        <v>0</v>
      </c>
    </row>
    <row r="2" spans="1:2" x14ac:dyDescent="0.25">
      <c r="A2" t="s">
        <v>1</v>
      </c>
    </row>
    <row r="3" spans="1:2" x14ac:dyDescent="0.25">
      <c r="A3" t="s">
        <v>2</v>
      </c>
      <c r="B3" t="s">
        <v>3</v>
      </c>
    </row>
    <row r="4" spans="1:2" x14ac:dyDescent="0.25">
      <c r="A4" s="2" t="str">
        <f>HYPERLINK("#'Table 1 Applications'!A1", "Table 1 Applications")</f>
        <v>Table 1 Applications</v>
      </c>
      <c r="B4" t="s">
        <v>4</v>
      </c>
    </row>
    <row r="5" spans="1:2" x14ac:dyDescent="0.25">
      <c r="A5" s="2" t="str">
        <f>HYPERLINK("#'Table 2 Applications by channel'!A1", "Table 2 Applications by channel")</f>
        <v>Table 2 Applications by channel</v>
      </c>
      <c r="B5" t="s">
        <v>5</v>
      </c>
    </row>
    <row r="6" spans="1:2" x14ac:dyDescent="0.25">
      <c r="A6" s="2" t="str">
        <f>HYPERLINK("#'Table 3 Applications by age'!A1", "Table 3 Applications by age")</f>
        <v>Table 3 Applications by age</v>
      </c>
      <c r="B6" t="s">
        <v>6</v>
      </c>
    </row>
    <row r="7" spans="1:2" x14ac:dyDescent="0.25">
      <c r="A7" s="2" t="str">
        <f>HYPERLINK("#'Table 4 Applications by LA'!A1", "Table 4 Applications by LA")</f>
        <v>Table 4 Applications by LA</v>
      </c>
      <c r="B7" t="s">
        <v>7</v>
      </c>
    </row>
    <row r="8" spans="1:2" x14ac:dyDescent="0.25">
      <c r="A8" s="2" t="str">
        <f>HYPERLINK("#'Table 5 Application processing'!A1", "Table 5 Application processing")</f>
        <v>Table 5 Application processing</v>
      </c>
      <c r="B8" t="s">
        <v>8</v>
      </c>
    </row>
    <row r="9" spans="1:2" x14ac:dyDescent="0.25">
      <c r="A9" s="2" t="str">
        <f>HYPERLINK("#'Table 6 Payments'!A1", "Table 6 Payments")</f>
        <v>Table 6 Payments</v>
      </c>
      <c r="B9" t="s">
        <v>9</v>
      </c>
    </row>
    <row r="10" spans="1:2" x14ac:dyDescent="0.25">
      <c r="A10" s="2" t="str">
        <f>HYPERLINK("#'Table 7 Payments by LA'!A1", "Table 7 Payments by LA")</f>
        <v>Table 7 Payments by LA</v>
      </c>
      <c r="B10" t="s">
        <v>10</v>
      </c>
    </row>
    <row r="11" spans="1:2" x14ac:dyDescent="0.25">
      <c r="A11" s="2" t="str">
        <f>HYPERLINK("#'Table 8 Individual clients paid'!A1", "Table 8 Individual clients paid")</f>
        <v>Table 8 Individual clients paid</v>
      </c>
      <c r="B11" t="s">
        <v>11</v>
      </c>
    </row>
    <row r="12" spans="1:2" x14ac:dyDescent="0.25">
      <c r="A12" s="2" t="str">
        <f>HYPERLINK("#'Table 9 Caseload'!A1", "Table 9 Caseload")</f>
        <v>Table 9 Caseload</v>
      </c>
      <c r="B12" t="s">
        <v>12</v>
      </c>
    </row>
    <row r="13" spans="1:2" x14ac:dyDescent="0.25">
      <c r="A13" s="2" t="str">
        <f>HYPERLINK("#'Table 10 Caseload by LA'!A1", "Table 10 Caseload by LA")</f>
        <v>Table 10 Caseload by LA</v>
      </c>
      <c r="B13" t="s">
        <v>13</v>
      </c>
    </row>
    <row r="14" spans="1:2" x14ac:dyDescent="0.25">
      <c r="A14" s="2" t="str">
        <f>HYPERLINK("#'Table 11 Caseload by age'!A1", "Table 11 Caseload by age")</f>
        <v>Table 11 Caseload by age</v>
      </c>
      <c r="B14" t="s">
        <v>14</v>
      </c>
    </row>
    <row r="15" spans="1:2" x14ac:dyDescent="0.25">
      <c r="A15" s="2" t="str">
        <f>HYPERLINK("#'Table 12 Redeterminations'!A1", "Table 12 Redeterminations")</f>
        <v>Table 12 Redeterminations</v>
      </c>
      <c r="B15" t="s">
        <v>15</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2"/>
  <sheetViews>
    <sheetView showGridLines="0" workbookViewId="0">
      <selection activeCell="F27" sqref="F27"/>
    </sheetView>
  </sheetViews>
  <sheetFormatPr defaultColWidth="11.109375" defaultRowHeight="15.75" x14ac:dyDescent="0.25"/>
  <cols>
    <col min="1" max="1" width="22.6640625" customWidth="1"/>
    <col min="2" max="2" width="15.6640625" customWidth="1"/>
  </cols>
  <sheetData>
    <row r="1" spans="1:2" ht="19.5" x14ac:dyDescent="0.3">
      <c r="A1" s="1" t="s">
        <v>179</v>
      </c>
    </row>
    <row r="2" spans="1:2" x14ac:dyDescent="0.25">
      <c r="A2" t="s">
        <v>64</v>
      </c>
    </row>
    <row r="3" spans="1:2" x14ac:dyDescent="0.25">
      <c r="A3" t="s">
        <v>65</v>
      </c>
    </row>
    <row r="4" spans="1:2" x14ac:dyDescent="0.25">
      <c r="A4" t="s">
        <v>180</v>
      </c>
    </row>
    <row r="5" spans="1:2" ht="47.25" x14ac:dyDescent="0.25">
      <c r="A5" s="3" t="s">
        <v>181</v>
      </c>
      <c r="B5" s="4" t="s">
        <v>182</v>
      </c>
    </row>
    <row r="6" spans="1:2" x14ac:dyDescent="0.25">
      <c r="A6" s="9" t="s">
        <v>183</v>
      </c>
      <c r="B6" s="7">
        <v>5935</v>
      </c>
    </row>
    <row r="7" spans="1:2" x14ac:dyDescent="0.25">
      <c r="A7" t="s">
        <v>154</v>
      </c>
      <c r="B7" s="5">
        <v>30</v>
      </c>
    </row>
    <row r="8" spans="1:2" x14ac:dyDescent="0.25">
      <c r="A8" t="s">
        <v>80</v>
      </c>
      <c r="B8" s="5">
        <v>80</v>
      </c>
    </row>
    <row r="9" spans="1:2" x14ac:dyDescent="0.25">
      <c r="A9" t="s">
        <v>81</v>
      </c>
      <c r="B9" s="5">
        <v>165</v>
      </c>
    </row>
    <row r="10" spans="1:2" x14ac:dyDescent="0.25">
      <c r="A10" t="s">
        <v>82</v>
      </c>
      <c r="B10" s="5">
        <v>235</v>
      </c>
    </row>
    <row r="11" spans="1:2" x14ac:dyDescent="0.25">
      <c r="A11" t="s">
        <v>83</v>
      </c>
      <c r="B11" s="5">
        <v>350</v>
      </c>
    </row>
    <row r="12" spans="1:2" x14ac:dyDescent="0.25">
      <c r="A12" t="s">
        <v>84</v>
      </c>
      <c r="B12" s="5">
        <v>465</v>
      </c>
    </row>
    <row r="13" spans="1:2" x14ac:dyDescent="0.25">
      <c r="A13" t="s">
        <v>85</v>
      </c>
      <c r="B13" s="5">
        <v>930</v>
      </c>
    </row>
    <row r="14" spans="1:2" x14ac:dyDescent="0.25">
      <c r="A14" t="s">
        <v>86</v>
      </c>
      <c r="B14" s="5">
        <v>1735</v>
      </c>
    </row>
    <row r="15" spans="1:2" x14ac:dyDescent="0.25">
      <c r="A15" t="s">
        <v>87</v>
      </c>
      <c r="B15" s="5">
        <v>3940</v>
      </c>
    </row>
    <row r="16" spans="1:2" x14ac:dyDescent="0.25">
      <c r="A16" t="s">
        <v>88</v>
      </c>
      <c r="B16" s="5">
        <v>5865</v>
      </c>
    </row>
    <row r="17" spans="1:2" x14ac:dyDescent="0.25">
      <c r="A17" s="9" t="s">
        <v>89</v>
      </c>
      <c r="B17" s="7">
        <v>240</v>
      </c>
    </row>
    <row r="18" spans="1:2" x14ac:dyDescent="0.25">
      <c r="A18" s="9" t="s">
        <v>90</v>
      </c>
      <c r="B18" s="7">
        <v>5930</v>
      </c>
    </row>
    <row r="19" spans="1:2" x14ac:dyDescent="0.25">
      <c r="A19" t="s">
        <v>21</v>
      </c>
      <c r="B19" t="s">
        <v>22</v>
      </c>
    </row>
    <row r="20" spans="1:2" x14ac:dyDescent="0.25">
      <c r="A20" t="s">
        <v>23</v>
      </c>
      <c r="B20" t="s">
        <v>24</v>
      </c>
    </row>
    <row r="21" spans="1:2" x14ac:dyDescent="0.25">
      <c r="A21" t="s">
        <v>29</v>
      </c>
      <c r="B21" t="s">
        <v>30</v>
      </c>
    </row>
    <row r="22" spans="1:2" x14ac:dyDescent="0.25">
      <c r="A22" t="s">
        <v>203</v>
      </c>
      <c r="B22" t="s">
        <v>204</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4"/>
  <sheetViews>
    <sheetView showGridLines="0" workbookViewId="0"/>
  </sheetViews>
  <sheetFormatPr defaultColWidth="11.109375" defaultRowHeight="15.75" x14ac:dyDescent="0.25"/>
  <cols>
    <col min="1" max="7" width="15.6640625" customWidth="1"/>
  </cols>
  <sheetData>
    <row r="1" spans="1:7" ht="19.5" x14ac:dyDescent="0.3">
      <c r="A1" s="1" t="s">
        <v>184</v>
      </c>
    </row>
    <row r="2" spans="1:7" x14ac:dyDescent="0.25">
      <c r="A2" t="s">
        <v>64</v>
      </c>
    </row>
    <row r="3" spans="1:7" x14ac:dyDescent="0.25">
      <c r="A3" t="s">
        <v>65</v>
      </c>
    </row>
    <row r="4" spans="1:7" x14ac:dyDescent="0.25">
      <c r="A4" t="s">
        <v>185</v>
      </c>
    </row>
    <row r="5" spans="1:7" ht="63" x14ac:dyDescent="0.25">
      <c r="A5" s="3" t="s">
        <v>149</v>
      </c>
      <c r="B5" s="4" t="s">
        <v>67</v>
      </c>
      <c r="C5" s="4" t="s">
        <v>186</v>
      </c>
      <c r="D5" s="4" t="s">
        <v>187</v>
      </c>
      <c r="E5" s="4" t="s">
        <v>188</v>
      </c>
      <c r="F5" s="4" t="s">
        <v>189</v>
      </c>
      <c r="G5" s="4" t="s">
        <v>190</v>
      </c>
    </row>
    <row r="6" spans="1:7" x14ac:dyDescent="0.25">
      <c r="A6" t="s">
        <v>153</v>
      </c>
      <c r="B6" t="s">
        <v>78</v>
      </c>
      <c r="C6" s="5">
        <v>15</v>
      </c>
      <c r="D6" s="5">
        <v>15</v>
      </c>
      <c r="E6" s="10" t="s">
        <v>91</v>
      </c>
      <c r="F6" s="10" t="s">
        <v>91</v>
      </c>
      <c r="G6" s="10" t="s">
        <v>91</v>
      </c>
    </row>
    <row r="7" spans="1:7" x14ac:dyDescent="0.25">
      <c r="A7" t="s">
        <v>153</v>
      </c>
      <c r="B7" t="s">
        <v>79</v>
      </c>
      <c r="C7" s="5">
        <v>50</v>
      </c>
      <c r="D7" s="5">
        <v>45</v>
      </c>
      <c r="E7" s="5">
        <v>5</v>
      </c>
      <c r="F7" s="6">
        <v>0.92</v>
      </c>
      <c r="G7" s="6">
        <v>0.08</v>
      </c>
    </row>
    <row r="8" spans="1:7" x14ac:dyDescent="0.25">
      <c r="A8" t="s">
        <v>153</v>
      </c>
      <c r="B8" t="s">
        <v>80</v>
      </c>
      <c r="C8" s="5">
        <v>115</v>
      </c>
      <c r="D8" s="5">
        <v>100</v>
      </c>
      <c r="E8" s="5">
        <v>15</v>
      </c>
      <c r="F8" s="6">
        <v>0.88</v>
      </c>
      <c r="G8" s="6">
        <v>0.12</v>
      </c>
    </row>
    <row r="9" spans="1:7" x14ac:dyDescent="0.25">
      <c r="A9" t="s">
        <v>153</v>
      </c>
      <c r="B9" t="s">
        <v>81</v>
      </c>
      <c r="C9" s="5">
        <v>210</v>
      </c>
      <c r="D9" s="5">
        <v>185</v>
      </c>
      <c r="E9" s="5">
        <v>25</v>
      </c>
      <c r="F9" s="6">
        <v>0.87</v>
      </c>
      <c r="G9" s="6">
        <v>0.13</v>
      </c>
    </row>
    <row r="10" spans="1:7" x14ac:dyDescent="0.25">
      <c r="A10" t="s">
        <v>153</v>
      </c>
      <c r="B10" t="s">
        <v>82</v>
      </c>
      <c r="C10" s="5">
        <v>285</v>
      </c>
      <c r="D10" s="5">
        <v>245</v>
      </c>
      <c r="E10" s="5">
        <v>40</v>
      </c>
      <c r="F10" s="6">
        <v>0.85</v>
      </c>
      <c r="G10" s="6">
        <v>0.15</v>
      </c>
    </row>
    <row r="11" spans="1:7" x14ac:dyDescent="0.25">
      <c r="A11" t="s">
        <v>153</v>
      </c>
      <c r="B11" t="s">
        <v>83</v>
      </c>
      <c r="C11" s="5">
        <v>450</v>
      </c>
      <c r="D11" s="5">
        <v>385</v>
      </c>
      <c r="E11" s="5">
        <v>70</v>
      </c>
      <c r="F11" s="6">
        <v>0.85</v>
      </c>
      <c r="G11" s="6">
        <v>0.15</v>
      </c>
    </row>
    <row r="12" spans="1:7" x14ac:dyDescent="0.25">
      <c r="A12" t="s">
        <v>153</v>
      </c>
      <c r="B12" t="s">
        <v>84</v>
      </c>
      <c r="C12" s="5">
        <v>550</v>
      </c>
      <c r="D12" s="5">
        <v>470</v>
      </c>
      <c r="E12" s="5">
        <v>80</v>
      </c>
      <c r="F12" s="6">
        <v>0.86</v>
      </c>
      <c r="G12" s="6">
        <v>0.14000000000000001</v>
      </c>
    </row>
    <row r="13" spans="1:7" x14ac:dyDescent="0.25">
      <c r="A13" t="s">
        <v>153</v>
      </c>
      <c r="B13" t="s">
        <v>85</v>
      </c>
      <c r="C13" s="5">
        <v>1250</v>
      </c>
      <c r="D13" s="5">
        <v>1130</v>
      </c>
      <c r="E13" s="5">
        <v>120</v>
      </c>
      <c r="F13" s="6">
        <v>0.9</v>
      </c>
      <c r="G13" s="6">
        <v>0.1</v>
      </c>
    </row>
    <row r="14" spans="1:7" x14ac:dyDescent="0.25">
      <c r="A14" t="s">
        <v>153</v>
      </c>
      <c r="B14" t="s">
        <v>86</v>
      </c>
      <c r="C14" s="5">
        <v>2140</v>
      </c>
      <c r="D14" s="5">
        <v>1965</v>
      </c>
      <c r="E14" s="5">
        <v>175</v>
      </c>
      <c r="F14" s="6">
        <v>0.92</v>
      </c>
      <c r="G14" s="6">
        <v>0.08</v>
      </c>
    </row>
    <row r="15" spans="1:7" x14ac:dyDescent="0.25">
      <c r="A15" t="s">
        <v>153</v>
      </c>
      <c r="B15" t="s">
        <v>87</v>
      </c>
      <c r="C15" s="5">
        <v>5150</v>
      </c>
      <c r="D15" s="5">
        <v>4905</v>
      </c>
      <c r="E15" s="5">
        <v>245</v>
      </c>
      <c r="F15" s="6">
        <v>0.95</v>
      </c>
      <c r="G15" s="6">
        <v>0.05</v>
      </c>
    </row>
    <row r="16" spans="1:7" x14ac:dyDescent="0.25">
      <c r="A16" t="s">
        <v>153</v>
      </c>
      <c r="B16" t="s">
        <v>88</v>
      </c>
      <c r="C16" s="5">
        <v>6430</v>
      </c>
      <c r="D16" s="5">
        <v>6090</v>
      </c>
      <c r="E16" s="5">
        <v>340</v>
      </c>
      <c r="F16" s="6">
        <v>0.95</v>
      </c>
      <c r="G16" s="6">
        <v>0.05</v>
      </c>
    </row>
    <row r="17" spans="1:7" x14ac:dyDescent="0.25">
      <c r="A17" t="s">
        <v>155</v>
      </c>
      <c r="B17" t="s">
        <v>78</v>
      </c>
      <c r="C17" s="5">
        <v>15</v>
      </c>
      <c r="D17" s="5">
        <v>15</v>
      </c>
      <c r="E17" s="10" t="s">
        <v>91</v>
      </c>
      <c r="F17" s="6">
        <v>0.93</v>
      </c>
      <c r="G17" s="6">
        <v>7.0000000000000007E-2</v>
      </c>
    </row>
    <row r="18" spans="1:7" x14ac:dyDescent="0.25">
      <c r="A18" t="s">
        <v>155</v>
      </c>
      <c r="B18" t="s">
        <v>79</v>
      </c>
      <c r="C18" s="5">
        <v>50</v>
      </c>
      <c r="D18" s="5">
        <v>45</v>
      </c>
      <c r="E18" s="5">
        <v>5</v>
      </c>
      <c r="F18" s="6">
        <v>0.92</v>
      </c>
      <c r="G18" s="6">
        <v>0.08</v>
      </c>
    </row>
    <row r="19" spans="1:7" x14ac:dyDescent="0.25">
      <c r="A19" t="s">
        <v>155</v>
      </c>
      <c r="B19" t="s">
        <v>80</v>
      </c>
      <c r="C19" s="5">
        <v>115</v>
      </c>
      <c r="D19" s="5">
        <v>100</v>
      </c>
      <c r="E19" s="5">
        <v>15</v>
      </c>
      <c r="F19" s="6">
        <v>0.88</v>
      </c>
      <c r="G19" s="6">
        <v>0.12</v>
      </c>
    </row>
    <row r="20" spans="1:7" x14ac:dyDescent="0.25">
      <c r="A20" t="s">
        <v>155</v>
      </c>
      <c r="B20" t="s">
        <v>81</v>
      </c>
      <c r="C20" s="5">
        <v>210</v>
      </c>
      <c r="D20" s="5">
        <v>185</v>
      </c>
      <c r="E20" s="5">
        <v>25</v>
      </c>
      <c r="F20" s="6">
        <v>0.87</v>
      </c>
      <c r="G20" s="6">
        <v>0.13</v>
      </c>
    </row>
    <row r="21" spans="1:7" x14ac:dyDescent="0.25">
      <c r="A21" t="s">
        <v>155</v>
      </c>
      <c r="B21" t="s">
        <v>82</v>
      </c>
      <c r="C21" s="5">
        <v>285</v>
      </c>
      <c r="D21" s="5">
        <v>245</v>
      </c>
      <c r="E21" s="5">
        <v>40</v>
      </c>
      <c r="F21" s="6">
        <v>0.85</v>
      </c>
      <c r="G21" s="6">
        <v>0.15</v>
      </c>
    </row>
    <row r="22" spans="1:7" x14ac:dyDescent="0.25">
      <c r="A22" t="s">
        <v>155</v>
      </c>
      <c r="B22" t="s">
        <v>83</v>
      </c>
      <c r="C22" s="5">
        <v>450</v>
      </c>
      <c r="D22" s="5">
        <v>385</v>
      </c>
      <c r="E22" s="5">
        <v>70</v>
      </c>
      <c r="F22" s="6">
        <v>0.85</v>
      </c>
      <c r="G22" s="6">
        <v>0.15</v>
      </c>
    </row>
    <row r="23" spans="1:7" x14ac:dyDescent="0.25">
      <c r="A23" t="s">
        <v>155</v>
      </c>
      <c r="B23" t="s">
        <v>84</v>
      </c>
      <c r="C23" s="5">
        <v>550</v>
      </c>
      <c r="D23" s="5">
        <v>470</v>
      </c>
      <c r="E23" s="5">
        <v>80</v>
      </c>
      <c r="F23" s="6">
        <v>0.86</v>
      </c>
      <c r="G23" s="6">
        <v>0.14000000000000001</v>
      </c>
    </row>
    <row r="24" spans="1:7" x14ac:dyDescent="0.25">
      <c r="A24" t="s">
        <v>155</v>
      </c>
      <c r="B24" t="s">
        <v>85</v>
      </c>
      <c r="C24" s="5">
        <v>730</v>
      </c>
      <c r="D24" s="5">
        <v>625</v>
      </c>
      <c r="E24" s="5">
        <v>110</v>
      </c>
      <c r="F24" s="6">
        <v>0.85</v>
      </c>
      <c r="G24" s="6">
        <v>0.15</v>
      </c>
    </row>
    <row r="25" spans="1:7" x14ac:dyDescent="0.25">
      <c r="A25" t="s">
        <v>155</v>
      </c>
      <c r="B25" t="s">
        <v>86</v>
      </c>
      <c r="C25" s="5">
        <v>980</v>
      </c>
      <c r="D25" s="5">
        <v>835</v>
      </c>
      <c r="E25" s="5">
        <v>150</v>
      </c>
      <c r="F25" s="6">
        <v>0.85</v>
      </c>
      <c r="G25" s="6">
        <v>0.15</v>
      </c>
    </row>
    <row r="26" spans="1:7" x14ac:dyDescent="0.25">
      <c r="A26" t="s">
        <v>155</v>
      </c>
      <c r="B26" t="s">
        <v>87</v>
      </c>
      <c r="C26" s="5">
        <v>1295</v>
      </c>
      <c r="D26" s="5">
        <v>1115</v>
      </c>
      <c r="E26" s="5">
        <v>180</v>
      </c>
      <c r="F26" s="6">
        <v>0.86</v>
      </c>
      <c r="G26" s="6">
        <v>0.14000000000000001</v>
      </c>
    </row>
    <row r="27" spans="1:7" x14ac:dyDescent="0.25">
      <c r="A27" t="s">
        <v>155</v>
      </c>
      <c r="B27" t="s">
        <v>88</v>
      </c>
      <c r="C27" s="5">
        <v>1795</v>
      </c>
      <c r="D27" s="5">
        <v>1540</v>
      </c>
      <c r="E27" s="5">
        <v>255</v>
      </c>
      <c r="F27" s="6">
        <v>0.86</v>
      </c>
      <c r="G27" s="6">
        <v>0.14000000000000001</v>
      </c>
    </row>
    <row r="28" spans="1:7" x14ac:dyDescent="0.25">
      <c r="A28" t="s">
        <v>156</v>
      </c>
      <c r="B28" t="s">
        <v>78</v>
      </c>
      <c r="C28" s="5">
        <v>0</v>
      </c>
      <c r="D28" s="5">
        <v>0</v>
      </c>
      <c r="E28" s="5">
        <v>0</v>
      </c>
      <c r="F28" s="6" t="s">
        <v>146</v>
      </c>
      <c r="G28" s="6" t="s">
        <v>146</v>
      </c>
    </row>
    <row r="29" spans="1:7" x14ac:dyDescent="0.25">
      <c r="A29" t="s">
        <v>156</v>
      </c>
      <c r="B29" t="s">
        <v>79</v>
      </c>
      <c r="C29" s="5">
        <v>0</v>
      </c>
      <c r="D29" s="5">
        <v>0</v>
      </c>
      <c r="E29" s="5">
        <v>0</v>
      </c>
      <c r="F29" s="6" t="s">
        <v>146</v>
      </c>
      <c r="G29" s="6" t="s">
        <v>146</v>
      </c>
    </row>
    <row r="30" spans="1:7" x14ac:dyDescent="0.25">
      <c r="A30" t="s">
        <v>156</v>
      </c>
      <c r="B30" t="s">
        <v>80</v>
      </c>
      <c r="C30" s="5">
        <v>0</v>
      </c>
      <c r="D30" s="5">
        <v>0</v>
      </c>
      <c r="E30" s="5">
        <v>0</v>
      </c>
      <c r="F30" s="6" t="s">
        <v>146</v>
      </c>
      <c r="G30" s="6" t="s">
        <v>146</v>
      </c>
    </row>
    <row r="31" spans="1:7" x14ac:dyDescent="0.25">
      <c r="A31" t="s">
        <v>156</v>
      </c>
      <c r="B31" t="s">
        <v>81</v>
      </c>
      <c r="C31" s="5">
        <v>0</v>
      </c>
      <c r="D31" s="5">
        <v>0</v>
      </c>
      <c r="E31" s="5">
        <v>0</v>
      </c>
      <c r="F31" s="6" t="s">
        <v>146</v>
      </c>
      <c r="G31" s="6" t="s">
        <v>146</v>
      </c>
    </row>
    <row r="32" spans="1:7" x14ac:dyDescent="0.25">
      <c r="A32" t="s">
        <v>156</v>
      </c>
      <c r="B32" t="s">
        <v>82</v>
      </c>
      <c r="C32" s="5">
        <v>0</v>
      </c>
      <c r="D32" s="5">
        <v>0</v>
      </c>
      <c r="E32" s="5">
        <v>0</v>
      </c>
      <c r="F32" s="6" t="s">
        <v>146</v>
      </c>
      <c r="G32" s="6" t="s">
        <v>146</v>
      </c>
    </row>
    <row r="33" spans="1:7" x14ac:dyDescent="0.25">
      <c r="A33" t="s">
        <v>156</v>
      </c>
      <c r="B33" t="s">
        <v>83</v>
      </c>
      <c r="C33" s="5">
        <v>0</v>
      </c>
      <c r="D33" s="5">
        <v>0</v>
      </c>
      <c r="E33" s="5">
        <v>0</v>
      </c>
      <c r="F33" s="6" t="s">
        <v>146</v>
      </c>
      <c r="G33" s="6" t="s">
        <v>146</v>
      </c>
    </row>
    <row r="34" spans="1:7" x14ac:dyDescent="0.25">
      <c r="A34" t="s">
        <v>156</v>
      </c>
      <c r="B34" t="s">
        <v>84</v>
      </c>
      <c r="C34" s="5">
        <v>0</v>
      </c>
      <c r="D34" s="5">
        <v>0</v>
      </c>
      <c r="E34" s="5">
        <v>0</v>
      </c>
      <c r="F34" s="6" t="s">
        <v>146</v>
      </c>
      <c r="G34" s="6" t="s">
        <v>146</v>
      </c>
    </row>
    <row r="35" spans="1:7" x14ac:dyDescent="0.25">
      <c r="A35" t="s">
        <v>156</v>
      </c>
      <c r="B35" t="s">
        <v>85</v>
      </c>
      <c r="C35" s="5">
        <v>520</v>
      </c>
      <c r="D35" s="5">
        <v>510</v>
      </c>
      <c r="E35" s="5">
        <v>15</v>
      </c>
      <c r="F35" s="6">
        <v>0.98</v>
      </c>
      <c r="G35" s="6">
        <v>0.02</v>
      </c>
    </row>
    <row r="36" spans="1:7" x14ac:dyDescent="0.25">
      <c r="A36" t="s">
        <v>156</v>
      </c>
      <c r="B36" t="s">
        <v>86</v>
      </c>
      <c r="C36" s="5">
        <v>1160</v>
      </c>
      <c r="D36" s="5">
        <v>1135</v>
      </c>
      <c r="E36" s="5">
        <v>25</v>
      </c>
      <c r="F36" s="6">
        <v>0.98</v>
      </c>
      <c r="G36" s="6">
        <v>0.02</v>
      </c>
    </row>
    <row r="37" spans="1:7" x14ac:dyDescent="0.25">
      <c r="A37" t="s">
        <v>156</v>
      </c>
      <c r="B37" t="s">
        <v>87</v>
      </c>
      <c r="C37" s="5">
        <v>3855</v>
      </c>
      <c r="D37" s="5">
        <v>3790</v>
      </c>
      <c r="E37" s="5">
        <v>65</v>
      </c>
      <c r="F37" s="6">
        <v>0.98</v>
      </c>
      <c r="G37" s="6">
        <v>0.02</v>
      </c>
    </row>
    <row r="38" spans="1:7" x14ac:dyDescent="0.25">
      <c r="A38" t="s">
        <v>156</v>
      </c>
      <c r="B38" t="s">
        <v>88</v>
      </c>
      <c r="C38" s="5">
        <v>4635</v>
      </c>
      <c r="D38" s="5">
        <v>4550</v>
      </c>
      <c r="E38" s="5">
        <v>85</v>
      </c>
      <c r="F38" s="6">
        <v>0.98</v>
      </c>
      <c r="G38" s="6">
        <v>0.02</v>
      </c>
    </row>
    <row r="39" spans="1:7" x14ac:dyDescent="0.25">
      <c r="A39" t="s">
        <v>21</v>
      </c>
      <c r="B39" t="s">
        <v>22</v>
      </c>
    </row>
    <row r="40" spans="1:7" x14ac:dyDescent="0.25">
      <c r="A40" t="s">
        <v>23</v>
      </c>
      <c r="B40" t="s">
        <v>24</v>
      </c>
    </row>
    <row r="41" spans="1:7" x14ac:dyDescent="0.25">
      <c r="A41" t="s">
        <v>47</v>
      </c>
      <c r="B41" t="s">
        <v>48</v>
      </c>
    </row>
    <row r="42" spans="1:7" x14ac:dyDescent="0.25">
      <c r="A42" t="s">
        <v>49</v>
      </c>
      <c r="B42" t="s">
        <v>50</v>
      </c>
    </row>
    <row r="43" spans="1:7" x14ac:dyDescent="0.25">
      <c r="A43" t="s">
        <v>51</v>
      </c>
      <c r="B43" t="s">
        <v>52</v>
      </c>
    </row>
    <row r="44" spans="1:7" x14ac:dyDescent="0.25">
      <c r="A44" t="s">
        <v>53</v>
      </c>
      <c r="B44" t="s">
        <v>54</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5"/>
  <sheetViews>
    <sheetView showGridLines="0" workbookViewId="0"/>
  </sheetViews>
  <sheetFormatPr defaultColWidth="11.109375" defaultRowHeight="15.75" x14ac:dyDescent="0.25"/>
  <cols>
    <col min="1" max="1" width="20.6640625" customWidth="1"/>
    <col min="2" max="3" width="15.6640625" customWidth="1"/>
  </cols>
  <sheetData>
    <row r="1" spans="1:3" ht="19.5" x14ac:dyDescent="0.3">
      <c r="A1" s="1" t="s">
        <v>191</v>
      </c>
    </row>
    <row r="2" spans="1:3" x14ac:dyDescent="0.25">
      <c r="A2" t="s">
        <v>64</v>
      </c>
    </row>
    <row r="3" spans="1:3" x14ac:dyDescent="0.25">
      <c r="A3" t="s">
        <v>65</v>
      </c>
    </row>
    <row r="4" spans="1:3" x14ac:dyDescent="0.25">
      <c r="A4" t="s">
        <v>158</v>
      </c>
    </row>
    <row r="5" spans="1:3" ht="31.5" x14ac:dyDescent="0.25">
      <c r="A5" s="3" t="s">
        <v>159</v>
      </c>
      <c r="B5" s="4" t="s">
        <v>186</v>
      </c>
      <c r="C5" s="4" t="s">
        <v>192</v>
      </c>
    </row>
    <row r="6" spans="1:3" x14ac:dyDescent="0.25">
      <c r="A6" s="9" t="s">
        <v>77</v>
      </c>
      <c r="B6" s="7">
        <v>6430</v>
      </c>
      <c r="C6" s="8">
        <v>1</v>
      </c>
    </row>
    <row r="7" spans="1:3" x14ac:dyDescent="0.25">
      <c r="A7" t="s">
        <v>118</v>
      </c>
      <c r="B7" s="5">
        <v>125</v>
      </c>
      <c r="C7" s="6">
        <v>0.02</v>
      </c>
    </row>
    <row r="8" spans="1:3" x14ac:dyDescent="0.25">
      <c r="A8" t="s">
        <v>119</v>
      </c>
      <c r="B8" s="5">
        <v>165</v>
      </c>
      <c r="C8" s="6">
        <v>0.03</v>
      </c>
    </row>
    <row r="9" spans="1:3" x14ac:dyDescent="0.25">
      <c r="A9" t="s">
        <v>120</v>
      </c>
      <c r="B9" s="5">
        <v>160</v>
      </c>
      <c r="C9" s="6">
        <v>0.02</v>
      </c>
    </row>
    <row r="10" spans="1:3" x14ac:dyDescent="0.25">
      <c r="A10" t="s">
        <v>160</v>
      </c>
      <c r="B10" s="5">
        <v>70</v>
      </c>
      <c r="C10" s="6">
        <v>0.01</v>
      </c>
    </row>
    <row r="11" spans="1:3" x14ac:dyDescent="0.25">
      <c r="A11" t="s">
        <v>161</v>
      </c>
      <c r="B11" s="5">
        <v>65</v>
      </c>
      <c r="C11" s="6">
        <v>0.01</v>
      </c>
    </row>
    <row r="12" spans="1:3" x14ac:dyDescent="0.25">
      <c r="A12" t="s">
        <v>162</v>
      </c>
      <c r="B12" s="5">
        <v>145</v>
      </c>
      <c r="C12" s="6">
        <v>0.02</v>
      </c>
    </row>
    <row r="13" spans="1:3" x14ac:dyDescent="0.25">
      <c r="A13" t="s">
        <v>121</v>
      </c>
      <c r="B13" s="5">
        <v>715</v>
      </c>
      <c r="C13" s="6">
        <v>0.11</v>
      </c>
    </row>
    <row r="14" spans="1:3" x14ac:dyDescent="0.25">
      <c r="A14" t="s">
        <v>122</v>
      </c>
      <c r="B14" s="5">
        <v>190</v>
      </c>
      <c r="C14" s="6">
        <v>0.03</v>
      </c>
    </row>
    <row r="15" spans="1:3" x14ac:dyDescent="0.25">
      <c r="A15" t="s">
        <v>163</v>
      </c>
      <c r="B15" s="5">
        <v>50</v>
      </c>
      <c r="C15" s="6">
        <v>0.01</v>
      </c>
    </row>
    <row r="16" spans="1:3" x14ac:dyDescent="0.25">
      <c r="A16" t="s">
        <v>164</v>
      </c>
      <c r="B16" s="5">
        <v>70</v>
      </c>
      <c r="C16" s="6">
        <v>0.01</v>
      </c>
    </row>
    <row r="17" spans="1:3" x14ac:dyDescent="0.25">
      <c r="A17" t="s">
        <v>165</v>
      </c>
      <c r="B17" s="5">
        <v>60</v>
      </c>
      <c r="C17" s="6">
        <v>0.01</v>
      </c>
    </row>
    <row r="18" spans="1:3" x14ac:dyDescent="0.25">
      <c r="A18" t="s">
        <v>166</v>
      </c>
      <c r="B18" s="5">
        <v>265</v>
      </c>
      <c r="C18" s="6">
        <v>0.04</v>
      </c>
    </row>
    <row r="19" spans="1:3" x14ac:dyDescent="0.25">
      <c r="A19" t="s">
        <v>167</v>
      </c>
      <c r="B19" s="5">
        <v>135</v>
      </c>
      <c r="C19" s="6">
        <v>0.02</v>
      </c>
    </row>
    <row r="20" spans="1:3" x14ac:dyDescent="0.25">
      <c r="A20" t="s">
        <v>123</v>
      </c>
      <c r="B20" s="5">
        <v>425</v>
      </c>
      <c r="C20" s="6">
        <v>7.0000000000000007E-2</v>
      </c>
    </row>
    <row r="21" spans="1:3" x14ac:dyDescent="0.25">
      <c r="A21" t="s">
        <v>168</v>
      </c>
      <c r="B21" s="5">
        <v>735</v>
      </c>
      <c r="C21" s="6">
        <v>0.11</v>
      </c>
    </row>
    <row r="22" spans="1:3" x14ac:dyDescent="0.25">
      <c r="A22" t="s">
        <v>169</v>
      </c>
      <c r="B22" s="5">
        <v>145</v>
      </c>
      <c r="C22" s="6">
        <v>0.02</v>
      </c>
    </row>
    <row r="23" spans="1:3" x14ac:dyDescent="0.25">
      <c r="A23" t="s">
        <v>170</v>
      </c>
      <c r="B23" s="5">
        <v>95</v>
      </c>
      <c r="C23" s="6">
        <v>0.01</v>
      </c>
    </row>
    <row r="24" spans="1:3" x14ac:dyDescent="0.25">
      <c r="A24" t="s">
        <v>171</v>
      </c>
      <c r="B24" s="5">
        <v>85</v>
      </c>
      <c r="C24" s="6">
        <v>0.01</v>
      </c>
    </row>
    <row r="25" spans="1:3" x14ac:dyDescent="0.25">
      <c r="A25" t="s">
        <v>124</v>
      </c>
      <c r="B25" s="5">
        <v>70</v>
      </c>
      <c r="C25" s="6">
        <v>0.01</v>
      </c>
    </row>
    <row r="26" spans="1:3" x14ac:dyDescent="0.25">
      <c r="A26" t="s">
        <v>125</v>
      </c>
      <c r="B26" s="5">
        <v>65</v>
      </c>
      <c r="C26" s="6">
        <v>0.01</v>
      </c>
    </row>
    <row r="27" spans="1:3" x14ac:dyDescent="0.25">
      <c r="A27" t="s">
        <v>126</v>
      </c>
      <c r="B27" s="5">
        <v>185</v>
      </c>
      <c r="C27" s="6">
        <v>0.03</v>
      </c>
    </row>
    <row r="28" spans="1:3" x14ac:dyDescent="0.25">
      <c r="A28" t="s">
        <v>127</v>
      </c>
      <c r="B28" s="5">
        <v>690</v>
      </c>
      <c r="C28" s="6">
        <v>0.11</v>
      </c>
    </row>
    <row r="29" spans="1:3" x14ac:dyDescent="0.25">
      <c r="A29" t="s">
        <v>172</v>
      </c>
      <c r="B29" s="5">
        <v>5</v>
      </c>
      <c r="C29" s="6">
        <v>0</v>
      </c>
    </row>
    <row r="30" spans="1:3" x14ac:dyDescent="0.25">
      <c r="A30" t="s">
        <v>128</v>
      </c>
      <c r="B30" s="5">
        <v>460</v>
      </c>
      <c r="C30" s="6">
        <v>7.0000000000000007E-2</v>
      </c>
    </row>
    <row r="31" spans="1:3" x14ac:dyDescent="0.25">
      <c r="A31" t="s">
        <v>173</v>
      </c>
      <c r="B31" s="5">
        <v>140</v>
      </c>
      <c r="C31" s="6">
        <v>0.02</v>
      </c>
    </row>
    <row r="32" spans="1:3" x14ac:dyDescent="0.25">
      <c r="A32" t="s">
        <v>174</v>
      </c>
      <c r="B32" s="5">
        <v>65</v>
      </c>
      <c r="C32" s="6">
        <v>0.01</v>
      </c>
    </row>
    <row r="33" spans="1:3" x14ac:dyDescent="0.25">
      <c r="A33" t="s">
        <v>175</v>
      </c>
      <c r="B33" s="5">
        <v>10</v>
      </c>
      <c r="C33" s="6">
        <v>0</v>
      </c>
    </row>
    <row r="34" spans="1:3" x14ac:dyDescent="0.25">
      <c r="A34" t="s">
        <v>129</v>
      </c>
      <c r="B34" s="5">
        <v>125</v>
      </c>
      <c r="C34" s="6">
        <v>0.02</v>
      </c>
    </row>
    <row r="35" spans="1:3" x14ac:dyDescent="0.25">
      <c r="A35" t="s">
        <v>130</v>
      </c>
      <c r="B35" s="5">
        <v>545</v>
      </c>
      <c r="C35" s="6">
        <v>0.08</v>
      </c>
    </row>
    <row r="36" spans="1:3" x14ac:dyDescent="0.25">
      <c r="A36" t="s">
        <v>176</v>
      </c>
      <c r="B36" s="5">
        <v>65</v>
      </c>
      <c r="C36" s="6">
        <v>0.01</v>
      </c>
    </row>
    <row r="37" spans="1:3" x14ac:dyDescent="0.25">
      <c r="A37" t="s">
        <v>177</v>
      </c>
      <c r="B37" s="5">
        <v>105</v>
      </c>
      <c r="C37" s="6">
        <v>0.02</v>
      </c>
    </row>
    <row r="38" spans="1:3" x14ac:dyDescent="0.25">
      <c r="A38" t="s">
        <v>178</v>
      </c>
      <c r="B38" s="5">
        <v>185</v>
      </c>
      <c r="C38" s="6">
        <v>0.03</v>
      </c>
    </row>
    <row r="39" spans="1:3" x14ac:dyDescent="0.25">
      <c r="A39" t="s">
        <v>131</v>
      </c>
      <c r="B39" s="5">
        <v>5</v>
      </c>
      <c r="C39" s="6">
        <v>0</v>
      </c>
    </row>
    <row r="40" spans="1:3" x14ac:dyDescent="0.25">
      <c r="A40" t="s">
        <v>21</v>
      </c>
      <c r="B40" t="s">
        <v>22</v>
      </c>
    </row>
    <row r="41" spans="1:3" x14ac:dyDescent="0.25">
      <c r="A41" t="s">
        <v>23</v>
      </c>
      <c r="B41" t="s">
        <v>24</v>
      </c>
    </row>
    <row r="42" spans="1:3" x14ac:dyDescent="0.25">
      <c r="A42" t="s">
        <v>47</v>
      </c>
      <c r="B42" t="s">
        <v>48</v>
      </c>
    </row>
    <row r="43" spans="1:3" x14ac:dyDescent="0.25">
      <c r="A43" t="s">
        <v>49</v>
      </c>
      <c r="B43" t="s">
        <v>50</v>
      </c>
    </row>
    <row r="44" spans="1:3" x14ac:dyDescent="0.25">
      <c r="A44" t="s">
        <v>53</v>
      </c>
      <c r="B44" t="s">
        <v>54</v>
      </c>
    </row>
    <row r="45" spans="1:3" x14ac:dyDescent="0.25">
      <c r="A45" t="s">
        <v>55</v>
      </c>
      <c r="B45" t="s">
        <v>56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2"/>
  <sheetViews>
    <sheetView showGridLines="0" workbookViewId="0"/>
  </sheetViews>
  <sheetFormatPr defaultColWidth="11.109375" defaultRowHeight="15.75" x14ac:dyDescent="0.25"/>
  <cols>
    <col min="1" max="3" width="15.6640625" customWidth="1"/>
  </cols>
  <sheetData>
    <row r="1" spans="1:3" ht="19.5" x14ac:dyDescent="0.3">
      <c r="A1" s="1" t="s">
        <v>193</v>
      </c>
    </row>
    <row r="2" spans="1:3" x14ac:dyDescent="0.25">
      <c r="A2" t="s">
        <v>64</v>
      </c>
    </row>
    <row r="3" spans="1:3" x14ac:dyDescent="0.25">
      <c r="A3" t="s">
        <v>65</v>
      </c>
    </row>
    <row r="4" spans="1:3" x14ac:dyDescent="0.25">
      <c r="A4" t="s">
        <v>102</v>
      </c>
    </row>
    <row r="5" spans="1:3" ht="31.5" x14ac:dyDescent="0.25">
      <c r="A5" s="3" t="s">
        <v>194</v>
      </c>
      <c r="B5" s="4" t="s">
        <v>186</v>
      </c>
      <c r="C5" s="4" t="s">
        <v>192</v>
      </c>
    </row>
    <row r="6" spans="1:3" x14ac:dyDescent="0.25">
      <c r="A6" s="9" t="s">
        <v>77</v>
      </c>
      <c r="B6" s="7">
        <v>6430</v>
      </c>
      <c r="C6" s="8">
        <v>1</v>
      </c>
    </row>
    <row r="7" spans="1:3" x14ac:dyDescent="0.25">
      <c r="A7" t="s">
        <v>104</v>
      </c>
      <c r="B7" s="5">
        <v>65</v>
      </c>
      <c r="C7" s="6">
        <v>0.01</v>
      </c>
    </row>
    <row r="8" spans="1:3" x14ac:dyDescent="0.25">
      <c r="A8" t="s">
        <v>105</v>
      </c>
      <c r="B8" s="5">
        <v>390</v>
      </c>
      <c r="C8" s="6">
        <v>0.06</v>
      </c>
    </row>
    <row r="9" spans="1:3" x14ac:dyDescent="0.25">
      <c r="A9" t="s">
        <v>106</v>
      </c>
      <c r="B9" s="5">
        <v>435</v>
      </c>
      <c r="C9" s="6">
        <v>7.0000000000000007E-2</v>
      </c>
    </row>
    <row r="10" spans="1:3" x14ac:dyDescent="0.25">
      <c r="A10" t="s">
        <v>107</v>
      </c>
      <c r="B10" s="5">
        <v>670</v>
      </c>
      <c r="C10" s="6">
        <v>0.1</v>
      </c>
    </row>
    <row r="11" spans="1:3" x14ac:dyDescent="0.25">
      <c r="A11" t="s">
        <v>108</v>
      </c>
      <c r="B11" s="5">
        <v>770</v>
      </c>
      <c r="C11" s="6">
        <v>0.12</v>
      </c>
    </row>
    <row r="12" spans="1:3" x14ac:dyDescent="0.25">
      <c r="A12" t="s">
        <v>109</v>
      </c>
      <c r="B12" s="5">
        <v>700</v>
      </c>
      <c r="C12" s="6">
        <v>0.11</v>
      </c>
    </row>
    <row r="13" spans="1:3" x14ac:dyDescent="0.25">
      <c r="A13" t="s">
        <v>110</v>
      </c>
      <c r="B13" s="5">
        <v>590</v>
      </c>
      <c r="C13" s="6">
        <v>0.09</v>
      </c>
    </row>
    <row r="14" spans="1:3" x14ac:dyDescent="0.25">
      <c r="A14" t="s">
        <v>111</v>
      </c>
      <c r="B14" s="5">
        <v>625</v>
      </c>
      <c r="C14" s="6">
        <v>0.1</v>
      </c>
    </row>
    <row r="15" spans="1:3" x14ac:dyDescent="0.25">
      <c r="A15" t="s">
        <v>112</v>
      </c>
      <c r="B15" s="5">
        <v>825</v>
      </c>
      <c r="C15" s="6">
        <v>0.13</v>
      </c>
    </row>
    <row r="16" spans="1:3" x14ac:dyDescent="0.25">
      <c r="A16" t="s">
        <v>113</v>
      </c>
      <c r="B16" s="5">
        <v>940</v>
      </c>
      <c r="C16" s="6">
        <v>0.15</v>
      </c>
    </row>
    <row r="17" spans="1:3" x14ac:dyDescent="0.25">
      <c r="A17" t="s">
        <v>114</v>
      </c>
      <c r="B17" s="5">
        <v>425</v>
      </c>
      <c r="C17" s="6">
        <v>7.0000000000000007E-2</v>
      </c>
    </row>
    <row r="18" spans="1:3" x14ac:dyDescent="0.25">
      <c r="A18" t="s">
        <v>21</v>
      </c>
      <c r="B18" t="s">
        <v>22</v>
      </c>
    </row>
    <row r="19" spans="1:3" x14ac:dyDescent="0.25">
      <c r="A19" t="s">
        <v>23</v>
      </c>
      <c r="B19" t="s">
        <v>24</v>
      </c>
    </row>
    <row r="20" spans="1:3" x14ac:dyDescent="0.25">
      <c r="A20" t="s">
        <v>47</v>
      </c>
      <c r="B20" t="s">
        <v>48</v>
      </c>
    </row>
    <row r="21" spans="1:3" x14ac:dyDescent="0.25">
      <c r="A21" t="s">
        <v>49</v>
      </c>
      <c r="B21" t="s">
        <v>50</v>
      </c>
    </row>
    <row r="22" spans="1:3" x14ac:dyDescent="0.25">
      <c r="A22" t="s">
        <v>53</v>
      </c>
      <c r="B22" t="s">
        <v>54</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showGridLines="0" workbookViewId="0"/>
  </sheetViews>
  <sheetFormatPr defaultColWidth="11.109375" defaultRowHeight="15.75" x14ac:dyDescent="0.25"/>
  <cols>
    <col min="1" max="1" width="22.6640625" customWidth="1"/>
    <col min="2" max="8" width="15.6640625" customWidth="1"/>
  </cols>
  <sheetData>
    <row r="1" spans="1:8" ht="19.5" x14ac:dyDescent="0.3">
      <c r="A1" s="1" t="s">
        <v>195</v>
      </c>
    </row>
    <row r="2" spans="1:8" x14ac:dyDescent="0.25">
      <c r="A2" t="s">
        <v>64</v>
      </c>
    </row>
    <row r="3" spans="1:8" x14ac:dyDescent="0.25">
      <c r="A3" t="s">
        <v>65</v>
      </c>
    </row>
    <row r="4" spans="1:8" x14ac:dyDescent="0.25">
      <c r="A4" t="s">
        <v>102</v>
      </c>
    </row>
    <row r="5" spans="1:8" ht="78.75" x14ac:dyDescent="0.25">
      <c r="A5" s="3" t="s">
        <v>67</v>
      </c>
      <c r="B5" s="4" t="s">
        <v>196</v>
      </c>
      <c r="C5" s="4" t="s">
        <v>197</v>
      </c>
      <c r="D5" s="4" t="s">
        <v>198</v>
      </c>
      <c r="E5" s="4" t="s">
        <v>199</v>
      </c>
      <c r="F5" s="4" t="s">
        <v>200</v>
      </c>
      <c r="G5" s="4" t="s">
        <v>201</v>
      </c>
      <c r="H5" s="4" t="s">
        <v>202</v>
      </c>
    </row>
    <row r="6" spans="1:8" x14ac:dyDescent="0.25">
      <c r="A6" s="9" t="s">
        <v>77</v>
      </c>
      <c r="B6" s="7">
        <v>50</v>
      </c>
      <c r="C6" s="7">
        <v>45</v>
      </c>
      <c r="D6" s="7">
        <v>15</v>
      </c>
      <c r="E6" s="7">
        <v>25</v>
      </c>
      <c r="F6" s="10" t="s">
        <v>91</v>
      </c>
      <c r="G6" s="7">
        <v>40</v>
      </c>
      <c r="H6" s="8">
        <v>0.95</v>
      </c>
    </row>
    <row r="7" spans="1:8" x14ac:dyDescent="0.25">
      <c r="A7" t="s">
        <v>80</v>
      </c>
      <c r="B7" s="10" t="s">
        <v>91</v>
      </c>
      <c r="C7" s="5">
        <v>0</v>
      </c>
      <c r="D7" s="5">
        <v>0</v>
      </c>
      <c r="E7" s="5">
        <v>0</v>
      </c>
      <c r="F7" s="5">
        <v>0</v>
      </c>
      <c r="G7" s="5">
        <v>0</v>
      </c>
      <c r="H7" s="6" t="s">
        <v>146</v>
      </c>
    </row>
    <row r="8" spans="1:8" x14ac:dyDescent="0.25">
      <c r="A8" t="s">
        <v>81</v>
      </c>
      <c r="B8" s="5">
        <v>0</v>
      </c>
      <c r="C8" s="10" t="s">
        <v>91</v>
      </c>
      <c r="D8" s="5">
        <v>0</v>
      </c>
      <c r="E8" s="10" t="s">
        <v>91</v>
      </c>
      <c r="F8" s="5">
        <v>0</v>
      </c>
      <c r="G8" s="10" t="s">
        <v>91</v>
      </c>
      <c r="H8" s="6">
        <v>1</v>
      </c>
    </row>
    <row r="9" spans="1:8" x14ac:dyDescent="0.25">
      <c r="A9" t="s">
        <v>82</v>
      </c>
      <c r="B9" s="10" t="s">
        <v>91</v>
      </c>
      <c r="C9" s="5">
        <v>0</v>
      </c>
      <c r="D9" s="5">
        <v>0</v>
      </c>
      <c r="E9" s="5">
        <v>0</v>
      </c>
      <c r="F9" s="5">
        <v>0</v>
      </c>
      <c r="G9" s="5">
        <v>0</v>
      </c>
      <c r="H9" s="6" t="s">
        <v>146</v>
      </c>
    </row>
    <row r="10" spans="1:8" x14ac:dyDescent="0.25">
      <c r="A10" t="s">
        <v>83</v>
      </c>
      <c r="B10" s="5">
        <v>5</v>
      </c>
      <c r="C10" s="5">
        <v>0</v>
      </c>
      <c r="D10" s="5">
        <v>0</v>
      </c>
      <c r="E10" s="5">
        <v>0</v>
      </c>
      <c r="F10" s="5">
        <v>0</v>
      </c>
      <c r="G10" s="5">
        <v>0</v>
      </c>
      <c r="H10" s="6" t="s">
        <v>146</v>
      </c>
    </row>
    <row r="11" spans="1:8" x14ac:dyDescent="0.25">
      <c r="A11" t="s">
        <v>84</v>
      </c>
      <c r="B11" s="5">
        <v>5</v>
      </c>
      <c r="C11" s="10" t="s">
        <v>91</v>
      </c>
      <c r="D11" s="5">
        <v>0</v>
      </c>
      <c r="E11" s="10" t="s">
        <v>91</v>
      </c>
      <c r="F11" s="5">
        <v>0</v>
      </c>
      <c r="G11" s="10" t="s">
        <v>91</v>
      </c>
      <c r="H11" s="6">
        <v>1</v>
      </c>
    </row>
    <row r="12" spans="1:8" x14ac:dyDescent="0.25">
      <c r="A12" t="s">
        <v>85</v>
      </c>
      <c r="B12" s="5">
        <v>5</v>
      </c>
      <c r="C12" s="5">
        <v>5</v>
      </c>
      <c r="D12" s="10" t="s">
        <v>91</v>
      </c>
      <c r="E12" s="5">
        <v>5</v>
      </c>
      <c r="F12" s="10" t="s">
        <v>91</v>
      </c>
      <c r="G12" s="5">
        <v>5</v>
      </c>
      <c r="H12" s="6">
        <v>0.83</v>
      </c>
    </row>
    <row r="13" spans="1:8" x14ac:dyDescent="0.25">
      <c r="A13" t="s">
        <v>86</v>
      </c>
      <c r="B13" s="5">
        <v>10</v>
      </c>
      <c r="C13" s="5">
        <v>5</v>
      </c>
      <c r="D13" s="5">
        <v>5</v>
      </c>
      <c r="E13" s="10" t="s">
        <v>91</v>
      </c>
      <c r="F13" s="5">
        <v>0</v>
      </c>
      <c r="G13" s="5">
        <v>5</v>
      </c>
      <c r="H13" s="6">
        <v>1</v>
      </c>
    </row>
    <row r="14" spans="1:8" x14ac:dyDescent="0.25">
      <c r="A14" t="s">
        <v>87</v>
      </c>
      <c r="B14" s="5">
        <v>10</v>
      </c>
      <c r="C14" s="5">
        <v>15</v>
      </c>
      <c r="D14" s="5">
        <v>5</v>
      </c>
      <c r="E14" s="5">
        <v>5</v>
      </c>
      <c r="F14" s="10" t="s">
        <v>91</v>
      </c>
      <c r="G14" s="5">
        <v>10</v>
      </c>
      <c r="H14" s="6">
        <v>0.92</v>
      </c>
    </row>
    <row r="15" spans="1:8" x14ac:dyDescent="0.25">
      <c r="A15" t="s">
        <v>88</v>
      </c>
      <c r="B15" s="5">
        <v>10</v>
      </c>
      <c r="C15" s="5">
        <v>15</v>
      </c>
      <c r="D15" s="5">
        <v>5</v>
      </c>
      <c r="E15" s="5">
        <v>10</v>
      </c>
      <c r="F15" s="5">
        <v>0</v>
      </c>
      <c r="G15" s="5">
        <v>15</v>
      </c>
      <c r="H15" s="6">
        <v>1</v>
      </c>
    </row>
    <row r="16" spans="1:8" x14ac:dyDescent="0.25">
      <c r="A16" s="9" t="s">
        <v>89</v>
      </c>
      <c r="B16" s="7">
        <v>5</v>
      </c>
      <c r="C16" s="10" t="s">
        <v>91</v>
      </c>
      <c r="D16" s="7">
        <v>0</v>
      </c>
      <c r="E16" s="10" t="s">
        <v>91</v>
      </c>
      <c r="F16" s="7">
        <v>0</v>
      </c>
      <c r="G16" s="10" t="s">
        <v>91</v>
      </c>
      <c r="H16" s="8">
        <v>1</v>
      </c>
    </row>
    <row r="17" spans="1:8" x14ac:dyDescent="0.25">
      <c r="A17" s="9" t="s">
        <v>90</v>
      </c>
      <c r="B17" s="7">
        <v>45</v>
      </c>
      <c r="C17" s="7">
        <v>45</v>
      </c>
      <c r="D17" s="7">
        <v>15</v>
      </c>
      <c r="E17" s="7">
        <v>25</v>
      </c>
      <c r="F17" s="10" t="s">
        <v>91</v>
      </c>
      <c r="G17" s="7">
        <v>40</v>
      </c>
      <c r="H17" s="8">
        <v>0.95</v>
      </c>
    </row>
    <row r="18" spans="1:8" x14ac:dyDescent="0.25">
      <c r="A18" t="s">
        <v>21</v>
      </c>
      <c r="B18" t="s">
        <v>22</v>
      </c>
    </row>
    <row r="19" spans="1:8" x14ac:dyDescent="0.25">
      <c r="A19" t="s">
        <v>23</v>
      </c>
      <c r="B19" t="s">
        <v>24</v>
      </c>
    </row>
    <row r="20" spans="1:8" x14ac:dyDescent="0.25">
      <c r="A20" t="s">
        <v>27</v>
      </c>
      <c r="B20" t="s">
        <v>28</v>
      </c>
    </row>
    <row r="21" spans="1:8" x14ac:dyDescent="0.25">
      <c r="A21" t="s">
        <v>29</v>
      </c>
      <c r="B21" t="s">
        <v>30</v>
      </c>
    </row>
    <row r="22" spans="1:8" x14ac:dyDescent="0.25">
      <c r="A22" t="s">
        <v>57</v>
      </c>
      <c r="B22" t="s">
        <v>58</v>
      </c>
    </row>
    <row r="23" spans="1:8" x14ac:dyDescent="0.25">
      <c r="A23" t="s">
        <v>59</v>
      </c>
      <c r="B23" t="s">
        <v>60</v>
      </c>
    </row>
    <row r="24" spans="1:8" x14ac:dyDescent="0.25">
      <c r="A24" t="s">
        <v>61</v>
      </c>
      <c r="B24" t="s">
        <v>62</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workbookViewId="0">
      <selection activeCell="A26" sqref="A26:B26"/>
    </sheetView>
  </sheetViews>
  <sheetFormatPr defaultColWidth="11.109375" defaultRowHeight="15.75" x14ac:dyDescent="0.25"/>
  <cols>
    <col min="1" max="1" width="12.6640625" customWidth="1"/>
    <col min="2" max="2" width="150.6640625" customWidth="1"/>
  </cols>
  <sheetData>
    <row r="1" spans="1:2" ht="19.5" x14ac:dyDescent="0.3">
      <c r="A1" s="1" t="s">
        <v>16</v>
      </c>
    </row>
    <row r="2" spans="1:2" x14ac:dyDescent="0.25">
      <c r="A2" t="s">
        <v>17</v>
      </c>
    </row>
    <row r="3" spans="1:2" x14ac:dyDescent="0.25">
      <c r="A3" t="s">
        <v>18</v>
      </c>
    </row>
    <row r="4" spans="1:2" x14ac:dyDescent="0.25">
      <c r="A4" t="s">
        <v>19</v>
      </c>
      <c r="B4" t="s">
        <v>20</v>
      </c>
    </row>
    <row r="5" spans="1:2" x14ac:dyDescent="0.25">
      <c r="A5" t="s">
        <v>21</v>
      </c>
      <c r="B5" s="3" t="s">
        <v>22</v>
      </c>
    </row>
    <row r="6" spans="1:2" x14ac:dyDescent="0.25">
      <c r="A6" t="s">
        <v>23</v>
      </c>
      <c r="B6" s="3" t="s">
        <v>24</v>
      </c>
    </row>
    <row r="7" spans="1:2" ht="31.5" x14ac:dyDescent="0.25">
      <c r="A7" t="s">
        <v>25</v>
      </c>
      <c r="B7" s="3" t="s">
        <v>26</v>
      </c>
    </row>
    <row r="8" spans="1:2" x14ac:dyDescent="0.25">
      <c r="A8" t="s">
        <v>27</v>
      </c>
      <c r="B8" s="3" t="s">
        <v>28</v>
      </c>
    </row>
    <row r="9" spans="1:2" x14ac:dyDescent="0.25">
      <c r="A9" t="s">
        <v>29</v>
      </c>
      <c r="B9" s="3" t="s">
        <v>30</v>
      </c>
    </row>
    <row r="10" spans="1:2" ht="31.5" x14ac:dyDescent="0.25">
      <c r="A10" t="s">
        <v>31</v>
      </c>
      <c r="B10" s="3" t="s">
        <v>32</v>
      </c>
    </row>
    <row r="11" spans="1:2" x14ac:dyDescent="0.25">
      <c r="A11" t="s">
        <v>33</v>
      </c>
      <c r="B11" s="3" t="s">
        <v>34</v>
      </c>
    </row>
    <row r="12" spans="1:2" ht="31.5" x14ac:dyDescent="0.25">
      <c r="A12" t="s">
        <v>35</v>
      </c>
      <c r="B12" s="3" t="s">
        <v>36</v>
      </c>
    </row>
    <row r="13" spans="1:2" x14ac:dyDescent="0.25">
      <c r="A13" t="s">
        <v>37</v>
      </c>
      <c r="B13" s="3" t="s">
        <v>38</v>
      </c>
    </row>
    <row r="14" spans="1:2" ht="31.5" x14ac:dyDescent="0.25">
      <c r="A14" t="s">
        <v>39</v>
      </c>
      <c r="B14" s="3" t="s">
        <v>40</v>
      </c>
    </row>
    <row r="15" spans="1:2" x14ac:dyDescent="0.25">
      <c r="A15" t="s">
        <v>41</v>
      </c>
      <c r="B15" s="3" t="s">
        <v>42</v>
      </c>
    </row>
    <row r="16" spans="1:2" x14ac:dyDescent="0.25">
      <c r="A16" t="s">
        <v>43</v>
      </c>
      <c r="B16" s="3" t="s">
        <v>44</v>
      </c>
    </row>
    <row r="17" spans="1:2" ht="31.5" x14ac:dyDescent="0.25">
      <c r="A17" t="s">
        <v>45</v>
      </c>
      <c r="B17" s="3" t="s">
        <v>46</v>
      </c>
    </row>
    <row r="18" spans="1:2" x14ac:dyDescent="0.25">
      <c r="A18" t="s">
        <v>47</v>
      </c>
      <c r="B18" s="3" t="s">
        <v>48</v>
      </c>
    </row>
    <row r="19" spans="1:2" x14ac:dyDescent="0.25">
      <c r="A19" t="s">
        <v>49</v>
      </c>
      <c r="B19" s="3" t="s">
        <v>50</v>
      </c>
    </row>
    <row r="20" spans="1:2" x14ac:dyDescent="0.25">
      <c r="A20" t="s">
        <v>51</v>
      </c>
      <c r="B20" s="3" t="s">
        <v>52</v>
      </c>
    </row>
    <row r="21" spans="1:2" x14ac:dyDescent="0.25">
      <c r="A21" t="s">
        <v>53</v>
      </c>
      <c r="B21" s="3" t="s">
        <v>54</v>
      </c>
    </row>
    <row r="22" spans="1:2" ht="31.5" x14ac:dyDescent="0.25">
      <c r="A22" t="s">
        <v>55</v>
      </c>
      <c r="B22" s="3" t="s">
        <v>56</v>
      </c>
    </row>
    <row r="23" spans="1:2" x14ac:dyDescent="0.25">
      <c r="A23" t="s">
        <v>57</v>
      </c>
      <c r="B23" s="3" t="s">
        <v>58</v>
      </c>
    </row>
    <row r="24" spans="1:2" x14ac:dyDescent="0.25">
      <c r="A24" t="s">
        <v>59</v>
      </c>
      <c r="B24" s="3" t="s">
        <v>60</v>
      </c>
    </row>
    <row r="25" spans="1:2" ht="31.5" x14ac:dyDescent="0.25">
      <c r="A25" t="s">
        <v>61</v>
      </c>
      <c r="B25" s="3" t="s">
        <v>62</v>
      </c>
    </row>
    <row r="26" spans="1:2" x14ac:dyDescent="0.25">
      <c r="A26" t="s">
        <v>203</v>
      </c>
      <c r="B26" s="3" t="s">
        <v>204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showGridLines="0" workbookViewId="0"/>
  </sheetViews>
  <sheetFormatPr defaultColWidth="11.109375" defaultRowHeight="15.75" x14ac:dyDescent="0.25"/>
  <cols>
    <col min="1" max="1" width="22.6640625" customWidth="1"/>
    <col min="2" max="10" width="15.6640625" customWidth="1"/>
  </cols>
  <sheetData>
    <row r="1" spans="1:10" ht="19.5" x14ac:dyDescent="0.3">
      <c r="A1" s="1" t="s">
        <v>63</v>
      </c>
    </row>
    <row r="2" spans="1:10" x14ac:dyDescent="0.25">
      <c r="A2" t="s">
        <v>64</v>
      </c>
    </row>
    <row r="3" spans="1:10" x14ac:dyDescent="0.25">
      <c r="A3" t="s">
        <v>65</v>
      </c>
    </row>
    <row r="4" spans="1:10" x14ac:dyDescent="0.25">
      <c r="A4" t="s">
        <v>66</v>
      </c>
    </row>
    <row r="5" spans="1:10" ht="63" x14ac:dyDescent="0.25">
      <c r="A5" s="3" t="s">
        <v>67</v>
      </c>
      <c r="B5" s="4" t="s">
        <v>68</v>
      </c>
      <c r="C5" s="4" t="s">
        <v>69</v>
      </c>
      <c r="D5" s="4" t="s">
        <v>70</v>
      </c>
      <c r="E5" s="4" t="s">
        <v>71</v>
      </c>
      <c r="F5" s="4" t="s">
        <v>72</v>
      </c>
      <c r="G5" s="4" t="s">
        <v>73</v>
      </c>
      <c r="H5" s="4" t="s">
        <v>74</v>
      </c>
      <c r="I5" s="4" t="s">
        <v>75</v>
      </c>
      <c r="J5" s="4" t="s">
        <v>76</v>
      </c>
    </row>
    <row r="6" spans="1:10" x14ac:dyDescent="0.25">
      <c r="A6" s="9" t="s">
        <v>77</v>
      </c>
      <c r="B6" s="7">
        <v>4200</v>
      </c>
      <c r="C6" s="8">
        <v>1</v>
      </c>
      <c r="D6" s="7">
        <v>2720</v>
      </c>
      <c r="E6" s="7">
        <v>1910</v>
      </c>
      <c r="F6" s="7">
        <v>440</v>
      </c>
      <c r="G6" s="7">
        <v>375</v>
      </c>
      <c r="H6" s="8">
        <v>0.7</v>
      </c>
      <c r="I6" s="8">
        <v>0.16</v>
      </c>
      <c r="J6" s="8">
        <v>0.14000000000000001</v>
      </c>
    </row>
    <row r="7" spans="1:10" x14ac:dyDescent="0.25">
      <c r="A7" t="s">
        <v>78</v>
      </c>
      <c r="B7" s="5">
        <v>55</v>
      </c>
      <c r="C7" s="6">
        <v>0.01</v>
      </c>
      <c r="D7" s="5">
        <v>20</v>
      </c>
      <c r="E7" s="5">
        <v>15</v>
      </c>
      <c r="F7" s="10" t="s">
        <v>91</v>
      </c>
      <c r="G7" s="5">
        <v>5</v>
      </c>
      <c r="H7" s="6">
        <v>0.68</v>
      </c>
      <c r="I7" s="10" t="s">
        <v>91</v>
      </c>
      <c r="J7" s="10" t="s">
        <v>91</v>
      </c>
    </row>
    <row r="8" spans="1:10" x14ac:dyDescent="0.25">
      <c r="A8" t="s">
        <v>79</v>
      </c>
      <c r="B8" s="5">
        <v>145</v>
      </c>
      <c r="C8" s="6">
        <v>0.03</v>
      </c>
      <c r="D8" s="5">
        <v>50</v>
      </c>
      <c r="E8" s="5">
        <v>35</v>
      </c>
      <c r="F8" s="10" t="s">
        <v>91</v>
      </c>
      <c r="G8" s="5">
        <v>15</v>
      </c>
      <c r="H8" s="6">
        <v>0.67</v>
      </c>
      <c r="I8" s="10" t="s">
        <v>91</v>
      </c>
      <c r="J8" s="10" t="s">
        <v>91</v>
      </c>
    </row>
    <row r="9" spans="1:10" x14ac:dyDescent="0.25">
      <c r="A9" t="s">
        <v>80</v>
      </c>
      <c r="B9" s="5">
        <v>160</v>
      </c>
      <c r="C9" s="6">
        <v>0.04</v>
      </c>
      <c r="D9" s="5">
        <v>100</v>
      </c>
      <c r="E9" s="5">
        <v>70</v>
      </c>
      <c r="F9" s="5">
        <v>10</v>
      </c>
      <c r="G9" s="5">
        <v>20</v>
      </c>
      <c r="H9" s="6">
        <v>0.7</v>
      </c>
      <c r="I9" s="6">
        <v>0.08</v>
      </c>
      <c r="J9" s="6">
        <v>0.22</v>
      </c>
    </row>
    <row r="10" spans="1:10" x14ac:dyDescent="0.25">
      <c r="A10" t="s">
        <v>81</v>
      </c>
      <c r="B10" s="5">
        <v>160</v>
      </c>
      <c r="C10" s="6">
        <v>0.04</v>
      </c>
      <c r="D10" s="5">
        <v>135</v>
      </c>
      <c r="E10" s="5">
        <v>95</v>
      </c>
      <c r="F10" s="5">
        <v>20</v>
      </c>
      <c r="G10" s="5">
        <v>25</v>
      </c>
      <c r="H10" s="6">
        <v>0.69</v>
      </c>
      <c r="I10" s="6">
        <v>0.14000000000000001</v>
      </c>
      <c r="J10" s="6">
        <v>0.17</v>
      </c>
    </row>
    <row r="11" spans="1:10" x14ac:dyDescent="0.25">
      <c r="A11" t="s">
        <v>82</v>
      </c>
      <c r="B11" s="5">
        <v>165</v>
      </c>
      <c r="C11" s="6">
        <v>0.04</v>
      </c>
      <c r="D11" s="5">
        <v>120</v>
      </c>
      <c r="E11" s="5">
        <v>80</v>
      </c>
      <c r="F11" s="5">
        <v>20</v>
      </c>
      <c r="G11" s="5">
        <v>20</v>
      </c>
      <c r="H11" s="6">
        <v>0.67</v>
      </c>
      <c r="I11" s="6">
        <v>0.17</v>
      </c>
      <c r="J11" s="6">
        <v>0.16</v>
      </c>
    </row>
    <row r="12" spans="1:10" x14ac:dyDescent="0.25">
      <c r="A12" t="s">
        <v>83</v>
      </c>
      <c r="B12" s="5">
        <v>200</v>
      </c>
      <c r="C12" s="6">
        <v>0.05</v>
      </c>
      <c r="D12" s="5">
        <v>235</v>
      </c>
      <c r="E12" s="5">
        <v>175</v>
      </c>
      <c r="F12" s="5">
        <v>25</v>
      </c>
      <c r="G12" s="5">
        <v>35</v>
      </c>
      <c r="H12" s="6">
        <v>0.75</v>
      </c>
      <c r="I12" s="6">
        <v>0.1</v>
      </c>
      <c r="J12" s="6">
        <v>0.15</v>
      </c>
    </row>
    <row r="13" spans="1:10" x14ac:dyDescent="0.25">
      <c r="A13" t="s">
        <v>84</v>
      </c>
      <c r="B13" s="5">
        <v>220</v>
      </c>
      <c r="C13" s="6">
        <v>0.05</v>
      </c>
      <c r="D13" s="5">
        <v>170</v>
      </c>
      <c r="E13" s="5">
        <v>100</v>
      </c>
      <c r="F13" s="5">
        <v>25</v>
      </c>
      <c r="G13" s="5">
        <v>45</v>
      </c>
      <c r="H13" s="6">
        <v>0.59</v>
      </c>
      <c r="I13" s="6">
        <v>0.15</v>
      </c>
      <c r="J13" s="6">
        <v>0.25</v>
      </c>
    </row>
    <row r="14" spans="1:10" x14ac:dyDescent="0.25">
      <c r="A14" t="s">
        <v>85</v>
      </c>
      <c r="B14" s="5">
        <v>280</v>
      </c>
      <c r="C14" s="6">
        <v>7.0000000000000007E-2</v>
      </c>
      <c r="D14" s="5">
        <v>255</v>
      </c>
      <c r="E14" s="5">
        <v>190</v>
      </c>
      <c r="F14" s="5">
        <v>35</v>
      </c>
      <c r="G14" s="5">
        <v>30</v>
      </c>
      <c r="H14" s="6">
        <v>0.75</v>
      </c>
      <c r="I14" s="6">
        <v>0.13</v>
      </c>
      <c r="J14" s="6">
        <v>0.12</v>
      </c>
    </row>
    <row r="15" spans="1:10" x14ac:dyDescent="0.25">
      <c r="A15" t="s">
        <v>86</v>
      </c>
      <c r="B15" s="5">
        <v>630</v>
      </c>
      <c r="C15" s="6">
        <v>0.15</v>
      </c>
      <c r="D15" s="5">
        <v>395</v>
      </c>
      <c r="E15" s="5">
        <v>260</v>
      </c>
      <c r="F15" s="5">
        <v>85</v>
      </c>
      <c r="G15" s="5">
        <v>50</v>
      </c>
      <c r="H15" s="6">
        <v>0.66</v>
      </c>
      <c r="I15" s="6">
        <v>0.21</v>
      </c>
      <c r="J15" s="6">
        <v>0.13</v>
      </c>
    </row>
    <row r="16" spans="1:10" x14ac:dyDescent="0.25">
      <c r="A16" t="s">
        <v>87</v>
      </c>
      <c r="B16" s="5">
        <v>950</v>
      </c>
      <c r="C16" s="6">
        <v>0.23</v>
      </c>
      <c r="D16" s="5">
        <v>480</v>
      </c>
      <c r="E16" s="5">
        <v>325</v>
      </c>
      <c r="F16" s="5">
        <v>105</v>
      </c>
      <c r="G16" s="5">
        <v>45</v>
      </c>
      <c r="H16" s="6">
        <v>0.68</v>
      </c>
      <c r="I16" s="6">
        <v>0.22</v>
      </c>
      <c r="J16" s="6">
        <v>0.1</v>
      </c>
    </row>
    <row r="17" spans="1:10" x14ac:dyDescent="0.25">
      <c r="A17" t="s">
        <v>88</v>
      </c>
      <c r="B17" s="5">
        <v>1240</v>
      </c>
      <c r="C17" s="6">
        <v>0.28999999999999998</v>
      </c>
      <c r="D17" s="5">
        <v>750</v>
      </c>
      <c r="E17" s="5">
        <v>555</v>
      </c>
      <c r="F17" s="5">
        <v>115</v>
      </c>
      <c r="G17" s="5">
        <v>80</v>
      </c>
      <c r="H17" s="6">
        <v>0.74</v>
      </c>
      <c r="I17" s="6">
        <v>0.15</v>
      </c>
      <c r="J17" s="6">
        <v>0.11</v>
      </c>
    </row>
    <row r="18" spans="1:10" x14ac:dyDescent="0.25">
      <c r="A18" s="9" t="s">
        <v>89</v>
      </c>
      <c r="B18" s="7">
        <v>685</v>
      </c>
      <c r="C18" s="8">
        <v>0.16</v>
      </c>
      <c r="D18" s="7">
        <v>430</v>
      </c>
      <c r="E18" s="7">
        <v>295</v>
      </c>
      <c r="F18" s="7">
        <v>50</v>
      </c>
      <c r="G18" s="7">
        <v>85</v>
      </c>
      <c r="H18" s="8">
        <v>0.68</v>
      </c>
      <c r="I18" s="8">
        <v>0.12</v>
      </c>
      <c r="J18" s="8">
        <v>0.2</v>
      </c>
    </row>
    <row r="19" spans="1:10" x14ac:dyDescent="0.25">
      <c r="A19" s="9" t="s">
        <v>90</v>
      </c>
      <c r="B19" s="7">
        <v>3515</v>
      </c>
      <c r="C19" s="8">
        <v>0.84</v>
      </c>
      <c r="D19" s="7">
        <v>2290</v>
      </c>
      <c r="E19" s="7">
        <v>1615</v>
      </c>
      <c r="F19" s="7">
        <v>385</v>
      </c>
      <c r="G19" s="7">
        <v>290</v>
      </c>
      <c r="H19" s="8">
        <v>0.7</v>
      </c>
      <c r="I19" s="8">
        <v>0.17</v>
      </c>
      <c r="J19" s="8">
        <v>0.13</v>
      </c>
    </row>
    <row r="20" spans="1:10" x14ac:dyDescent="0.25">
      <c r="A20" t="s">
        <v>21</v>
      </c>
      <c r="B20" t="s">
        <v>22</v>
      </c>
    </row>
    <row r="21" spans="1:10" x14ac:dyDescent="0.25">
      <c r="A21" t="s">
        <v>23</v>
      </c>
      <c r="B21" t="s">
        <v>24</v>
      </c>
    </row>
    <row r="22" spans="1:10" x14ac:dyDescent="0.25">
      <c r="A22" t="s">
        <v>25</v>
      </c>
      <c r="B22" t="s">
        <v>26</v>
      </c>
    </row>
    <row r="23" spans="1:10" x14ac:dyDescent="0.25">
      <c r="A23" t="s">
        <v>27</v>
      </c>
      <c r="B23" t="s">
        <v>28</v>
      </c>
    </row>
    <row r="24" spans="1:10" x14ac:dyDescent="0.25">
      <c r="A24" t="s">
        <v>29</v>
      </c>
      <c r="B24" t="s">
        <v>30</v>
      </c>
    </row>
    <row r="25" spans="1:10" x14ac:dyDescent="0.25">
      <c r="A25" t="s">
        <v>31</v>
      </c>
      <c r="B25" t="s">
        <v>32</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showGridLines="0" workbookViewId="0"/>
  </sheetViews>
  <sheetFormatPr defaultColWidth="11.109375" defaultRowHeight="15.75" x14ac:dyDescent="0.25"/>
  <cols>
    <col min="1" max="1" width="22.6640625" customWidth="1"/>
    <col min="2" max="10" width="15.6640625" customWidth="1"/>
  </cols>
  <sheetData>
    <row r="1" spans="1:10" ht="19.5" x14ac:dyDescent="0.3">
      <c r="A1" s="1" t="s">
        <v>92</v>
      </c>
    </row>
    <row r="2" spans="1:10" x14ac:dyDescent="0.25">
      <c r="A2" t="s">
        <v>64</v>
      </c>
    </row>
    <row r="3" spans="1:10" x14ac:dyDescent="0.25">
      <c r="A3" t="s">
        <v>65</v>
      </c>
    </row>
    <row r="4" spans="1:10" x14ac:dyDescent="0.25">
      <c r="A4" t="s">
        <v>66</v>
      </c>
    </row>
    <row r="5" spans="1:10" ht="47.25" x14ac:dyDescent="0.25">
      <c r="A5" s="3" t="s">
        <v>67</v>
      </c>
      <c r="B5" s="4" t="s">
        <v>77</v>
      </c>
      <c r="C5" s="4" t="s">
        <v>93</v>
      </c>
      <c r="D5" s="4" t="s">
        <v>94</v>
      </c>
      <c r="E5" s="4" t="s">
        <v>95</v>
      </c>
      <c r="F5" s="4" t="s">
        <v>96</v>
      </c>
      <c r="G5" s="4" t="s">
        <v>97</v>
      </c>
      <c r="H5" s="4" t="s">
        <v>98</v>
      </c>
      <c r="I5" s="4" t="s">
        <v>99</v>
      </c>
      <c r="J5" s="4" t="s">
        <v>100</v>
      </c>
    </row>
    <row r="6" spans="1:10" x14ac:dyDescent="0.25">
      <c r="A6" s="9" t="s">
        <v>77</v>
      </c>
      <c r="B6" s="7">
        <v>4200</v>
      </c>
      <c r="C6" s="7">
        <v>3050</v>
      </c>
      <c r="D6" s="7">
        <v>335</v>
      </c>
      <c r="E6" s="7">
        <v>800</v>
      </c>
      <c r="F6" s="7">
        <v>15</v>
      </c>
      <c r="G6" s="8">
        <v>0.73</v>
      </c>
      <c r="H6" s="8">
        <v>0.08</v>
      </c>
      <c r="I6" s="8">
        <v>0.19</v>
      </c>
      <c r="J6" s="8">
        <v>0</v>
      </c>
    </row>
    <row r="7" spans="1:10" x14ac:dyDescent="0.25">
      <c r="A7" t="s">
        <v>78</v>
      </c>
      <c r="B7" s="5">
        <v>55</v>
      </c>
      <c r="C7" s="5">
        <v>45</v>
      </c>
      <c r="D7" s="5">
        <v>5</v>
      </c>
      <c r="E7" s="5">
        <v>5</v>
      </c>
      <c r="F7" s="10" t="s">
        <v>91</v>
      </c>
      <c r="G7" s="6">
        <v>0.82</v>
      </c>
      <c r="H7" s="10" t="s">
        <v>91</v>
      </c>
      <c r="I7" s="6">
        <v>0.09</v>
      </c>
      <c r="J7" s="10" t="s">
        <v>91</v>
      </c>
    </row>
    <row r="8" spans="1:10" x14ac:dyDescent="0.25">
      <c r="A8" t="s">
        <v>79</v>
      </c>
      <c r="B8" s="5">
        <v>145</v>
      </c>
      <c r="C8" s="5">
        <v>110</v>
      </c>
      <c r="D8" s="5">
        <v>15</v>
      </c>
      <c r="E8" s="5">
        <v>20</v>
      </c>
      <c r="F8" s="5">
        <v>0</v>
      </c>
      <c r="G8" s="6">
        <v>0.75</v>
      </c>
      <c r="H8" s="6">
        <v>0.1</v>
      </c>
      <c r="I8" s="6">
        <v>0.15</v>
      </c>
      <c r="J8" s="6">
        <v>0</v>
      </c>
    </row>
    <row r="9" spans="1:10" x14ac:dyDescent="0.25">
      <c r="A9" t="s">
        <v>80</v>
      </c>
      <c r="B9" s="5">
        <v>160</v>
      </c>
      <c r="C9" s="5">
        <v>115</v>
      </c>
      <c r="D9" s="5">
        <v>10</v>
      </c>
      <c r="E9" s="5">
        <v>35</v>
      </c>
      <c r="F9" s="5">
        <v>0</v>
      </c>
      <c r="G9" s="6">
        <v>0.73</v>
      </c>
      <c r="H9" s="6">
        <v>0.05</v>
      </c>
      <c r="I9" s="6">
        <v>0.22</v>
      </c>
      <c r="J9" s="6">
        <v>0</v>
      </c>
    </row>
    <row r="10" spans="1:10" x14ac:dyDescent="0.25">
      <c r="A10" t="s">
        <v>81</v>
      </c>
      <c r="B10" s="5">
        <v>160</v>
      </c>
      <c r="C10" s="5">
        <v>120</v>
      </c>
      <c r="D10" s="5">
        <v>5</v>
      </c>
      <c r="E10" s="5">
        <v>35</v>
      </c>
      <c r="F10" s="5">
        <v>0</v>
      </c>
      <c r="G10" s="6">
        <v>0.74</v>
      </c>
      <c r="H10" s="6">
        <v>0.04</v>
      </c>
      <c r="I10" s="6">
        <v>0.23</v>
      </c>
      <c r="J10" s="6">
        <v>0</v>
      </c>
    </row>
    <row r="11" spans="1:10" x14ac:dyDescent="0.25">
      <c r="A11" t="s">
        <v>82</v>
      </c>
      <c r="B11" s="5">
        <v>165</v>
      </c>
      <c r="C11" s="5">
        <v>95</v>
      </c>
      <c r="D11" s="5">
        <v>30</v>
      </c>
      <c r="E11" s="5">
        <v>35</v>
      </c>
      <c r="F11" s="10" t="s">
        <v>91</v>
      </c>
      <c r="G11" s="6">
        <v>0.57999999999999996</v>
      </c>
      <c r="H11" s="10" t="s">
        <v>91</v>
      </c>
      <c r="I11" s="6">
        <v>0.23</v>
      </c>
      <c r="J11" s="10" t="s">
        <v>91</v>
      </c>
    </row>
    <row r="12" spans="1:10" x14ac:dyDescent="0.25">
      <c r="A12" t="s">
        <v>83</v>
      </c>
      <c r="B12" s="5">
        <v>200</v>
      </c>
      <c r="C12" s="5">
        <v>125</v>
      </c>
      <c r="D12" s="5">
        <v>30</v>
      </c>
      <c r="E12" s="5">
        <v>45</v>
      </c>
      <c r="F12" s="10" t="s">
        <v>91</v>
      </c>
      <c r="G12" s="6">
        <v>0.62</v>
      </c>
      <c r="H12" s="10" t="s">
        <v>91</v>
      </c>
      <c r="I12" s="6">
        <v>0.23</v>
      </c>
      <c r="J12" s="10" t="s">
        <v>91</v>
      </c>
    </row>
    <row r="13" spans="1:10" x14ac:dyDescent="0.25">
      <c r="A13" t="s">
        <v>84</v>
      </c>
      <c r="B13" s="5">
        <v>220</v>
      </c>
      <c r="C13" s="5">
        <v>155</v>
      </c>
      <c r="D13" s="5">
        <v>30</v>
      </c>
      <c r="E13" s="5">
        <v>35</v>
      </c>
      <c r="F13" s="5">
        <v>0</v>
      </c>
      <c r="G13" s="6">
        <v>0.7</v>
      </c>
      <c r="H13" s="6">
        <v>0.13</v>
      </c>
      <c r="I13" s="6">
        <v>0.17</v>
      </c>
      <c r="J13" s="6">
        <v>0</v>
      </c>
    </row>
    <row r="14" spans="1:10" x14ac:dyDescent="0.25">
      <c r="A14" t="s">
        <v>85</v>
      </c>
      <c r="B14" s="5">
        <v>280</v>
      </c>
      <c r="C14" s="5">
        <v>185</v>
      </c>
      <c r="D14" s="5">
        <v>25</v>
      </c>
      <c r="E14" s="5">
        <v>65</v>
      </c>
      <c r="F14" s="5">
        <v>5</v>
      </c>
      <c r="G14" s="6">
        <v>0.66</v>
      </c>
      <c r="H14" s="6">
        <v>0.09</v>
      </c>
      <c r="I14" s="6">
        <v>0.24</v>
      </c>
      <c r="J14" s="6">
        <v>0.01</v>
      </c>
    </row>
    <row r="15" spans="1:10" x14ac:dyDescent="0.25">
      <c r="A15" t="s">
        <v>86</v>
      </c>
      <c r="B15" s="5">
        <v>630</v>
      </c>
      <c r="C15" s="5">
        <v>460</v>
      </c>
      <c r="D15" s="5">
        <v>55</v>
      </c>
      <c r="E15" s="5">
        <v>110</v>
      </c>
      <c r="F15" s="10" t="s">
        <v>91</v>
      </c>
      <c r="G15" s="6">
        <v>0.73</v>
      </c>
      <c r="H15" s="10" t="s">
        <v>91</v>
      </c>
      <c r="I15" s="6">
        <v>0.18</v>
      </c>
      <c r="J15" s="10" t="s">
        <v>91</v>
      </c>
    </row>
    <row r="16" spans="1:10" x14ac:dyDescent="0.25">
      <c r="A16" t="s">
        <v>87</v>
      </c>
      <c r="B16" s="5">
        <v>950</v>
      </c>
      <c r="C16" s="5">
        <v>710</v>
      </c>
      <c r="D16" s="5">
        <v>60</v>
      </c>
      <c r="E16" s="5">
        <v>175</v>
      </c>
      <c r="F16" s="10" t="s">
        <v>91</v>
      </c>
      <c r="G16" s="6">
        <v>0.75</v>
      </c>
      <c r="H16" s="6">
        <v>7.0000000000000007E-2</v>
      </c>
      <c r="I16" s="6">
        <v>0.19</v>
      </c>
      <c r="J16" s="6">
        <v>0</v>
      </c>
    </row>
    <row r="17" spans="1:10" x14ac:dyDescent="0.25">
      <c r="A17" t="s">
        <v>88</v>
      </c>
      <c r="B17" s="5">
        <v>1240</v>
      </c>
      <c r="C17" s="5">
        <v>930</v>
      </c>
      <c r="D17" s="5">
        <v>80</v>
      </c>
      <c r="E17" s="5">
        <v>225</v>
      </c>
      <c r="F17" s="5">
        <v>5</v>
      </c>
      <c r="G17" s="6">
        <v>0.75</v>
      </c>
      <c r="H17" s="6">
        <v>0.06</v>
      </c>
      <c r="I17" s="6">
        <v>0.18</v>
      </c>
      <c r="J17" s="6">
        <v>0</v>
      </c>
    </row>
    <row r="18" spans="1:10" x14ac:dyDescent="0.25">
      <c r="A18" s="9" t="s">
        <v>89</v>
      </c>
      <c r="B18" s="7">
        <v>685</v>
      </c>
      <c r="C18" s="7">
        <v>485</v>
      </c>
      <c r="D18" s="7">
        <v>60</v>
      </c>
      <c r="E18" s="7">
        <v>135</v>
      </c>
      <c r="F18" s="7">
        <v>5</v>
      </c>
      <c r="G18" s="8">
        <v>0.71</v>
      </c>
      <c r="H18" s="8">
        <v>0.09</v>
      </c>
      <c r="I18" s="8">
        <v>0.2</v>
      </c>
      <c r="J18" s="8">
        <v>0</v>
      </c>
    </row>
    <row r="19" spans="1:10" x14ac:dyDescent="0.25">
      <c r="A19" s="9" t="s">
        <v>90</v>
      </c>
      <c r="B19" s="7">
        <v>3515</v>
      </c>
      <c r="C19" s="7">
        <v>2565</v>
      </c>
      <c r="D19" s="7">
        <v>275</v>
      </c>
      <c r="E19" s="7">
        <v>665</v>
      </c>
      <c r="F19" s="7">
        <v>15</v>
      </c>
      <c r="G19" s="8">
        <v>0.73</v>
      </c>
      <c r="H19" s="8">
        <v>0.08</v>
      </c>
      <c r="I19" s="8">
        <v>0.19</v>
      </c>
      <c r="J19" s="8">
        <v>0</v>
      </c>
    </row>
    <row r="20" spans="1:10" x14ac:dyDescent="0.25">
      <c r="A20" t="s">
        <v>21</v>
      </c>
      <c r="B20" t="s">
        <v>22</v>
      </c>
    </row>
    <row r="21" spans="1:10" x14ac:dyDescent="0.25">
      <c r="A21" t="s">
        <v>23</v>
      </c>
      <c r="B21" t="s">
        <v>24</v>
      </c>
    </row>
    <row r="22" spans="1:10" x14ac:dyDescent="0.25">
      <c r="A22" t="s">
        <v>25</v>
      </c>
      <c r="B22" t="s">
        <v>26</v>
      </c>
    </row>
    <row r="23" spans="1:10" x14ac:dyDescent="0.25">
      <c r="A23" t="s">
        <v>27</v>
      </c>
      <c r="B23" t="s">
        <v>28</v>
      </c>
    </row>
    <row r="24" spans="1:10" x14ac:dyDescent="0.25">
      <c r="A24" t="s">
        <v>29</v>
      </c>
      <c r="B24" t="s">
        <v>30</v>
      </c>
    </row>
    <row r="25" spans="1:10" x14ac:dyDescent="0.25">
      <c r="A25" t="s">
        <v>33</v>
      </c>
      <c r="B25" t="s">
        <v>34</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
  <sheetViews>
    <sheetView showGridLines="0" workbookViewId="0"/>
  </sheetViews>
  <sheetFormatPr defaultColWidth="11.109375" defaultRowHeight="15.75" x14ac:dyDescent="0.25"/>
  <cols>
    <col min="1" max="10" width="15.6640625" customWidth="1"/>
  </cols>
  <sheetData>
    <row r="1" spans="1:10" ht="19.5" x14ac:dyDescent="0.3">
      <c r="A1" s="1" t="s">
        <v>101</v>
      </c>
    </row>
    <row r="2" spans="1:10" x14ac:dyDescent="0.25">
      <c r="A2" t="s">
        <v>64</v>
      </c>
    </row>
    <row r="3" spans="1:10" x14ac:dyDescent="0.25">
      <c r="A3" t="s">
        <v>65</v>
      </c>
    </row>
    <row r="4" spans="1:10" x14ac:dyDescent="0.25">
      <c r="A4" t="s">
        <v>102</v>
      </c>
    </row>
    <row r="5" spans="1:10" ht="63" x14ac:dyDescent="0.25">
      <c r="A5" s="3" t="s">
        <v>103</v>
      </c>
      <c r="B5" s="4" t="s">
        <v>68</v>
      </c>
      <c r="C5" s="4" t="s">
        <v>69</v>
      </c>
      <c r="D5" s="4" t="s">
        <v>70</v>
      </c>
      <c r="E5" s="4" t="s">
        <v>71</v>
      </c>
      <c r="F5" s="4" t="s">
        <v>72</v>
      </c>
      <c r="G5" s="4" t="s">
        <v>73</v>
      </c>
      <c r="H5" s="4" t="s">
        <v>74</v>
      </c>
      <c r="I5" s="4" t="s">
        <v>75</v>
      </c>
      <c r="J5" s="4" t="s">
        <v>76</v>
      </c>
    </row>
    <row r="6" spans="1:10" x14ac:dyDescent="0.25">
      <c r="A6" s="9" t="s">
        <v>77</v>
      </c>
      <c r="B6" s="7">
        <v>4200</v>
      </c>
      <c r="C6" s="8">
        <v>1</v>
      </c>
      <c r="D6" s="7">
        <v>2720</v>
      </c>
      <c r="E6" s="7">
        <v>1910</v>
      </c>
      <c r="F6" s="7">
        <v>440</v>
      </c>
      <c r="G6" s="7">
        <v>375</v>
      </c>
      <c r="H6" s="8">
        <v>0.7</v>
      </c>
      <c r="I6" s="8">
        <v>0.16</v>
      </c>
      <c r="J6" s="8">
        <v>0.14000000000000001</v>
      </c>
    </row>
    <row r="7" spans="1:10" x14ac:dyDescent="0.25">
      <c r="A7" t="s">
        <v>104</v>
      </c>
      <c r="B7" s="5">
        <v>165</v>
      </c>
      <c r="C7" s="6">
        <v>0.04</v>
      </c>
      <c r="D7" s="5">
        <v>75</v>
      </c>
      <c r="E7" s="5">
        <v>45</v>
      </c>
      <c r="F7" s="5">
        <v>10</v>
      </c>
      <c r="G7" s="5">
        <v>15</v>
      </c>
      <c r="H7" s="6">
        <v>0.62</v>
      </c>
      <c r="I7" s="10" t="s">
        <v>91</v>
      </c>
      <c r="J7" s="10" t="s">
        <v>91</v>
      </c>
    </row>
    <row r="8" spans="1:10" x14ac:dyDescent="0.25">
      <c r="A8" t="s">
        <v>105</v>
      </c>
      <c r="B8" s="5">
        <v>435</v>
      </c>
      <c r="C8" s="6">
        <v>0.1</v>
      </c>
      <c r="D8" s="5">
        <v>285</v>
      </c>
      <c r="E8" s="5">
        <v>215</v>
      </c>
      <c r="F8" s="5">
        <v>35</v>
      </c>
      <c r="G8" s="5">
        <v>35</v>
      </c>
      <c r="H8" s="6">
        <v>0.75</v>
      </c>
      <c r="I8" s="6">
        <v>0.13</v>
      </c>
      <c r="J8" s="6">
        <v>0.12</v>
      </c>
    </row>
    <row r="9" spans="1:10" x14ac:dyDescent="0.25">
      <c r="A9" t="s">
        <v>106</v>
      </c>
      <c r="B9" s="5">
        <v>365</v>
      </c>
      <c r="C9" s="6">
        <v>0.09</v>
      </c>
      <c r="D9" s="5">
        <v>250</v>
      </c>
      <c r="E9" s="5">
        <v>175</v>
      </c>
      <c r="F9" s="5">
        <v>35</v>
      </c>
      <c r="G9" s="5">
        <v>40</v>
      </c>
      <c r="H9" s="6">
        <v>0.69</v>
      </c>
      <c r="I9" s="6">
        <v>0.15</v>
      </c>
      <c r="J9" s="6">
        <v>0.16</v>
      </c>
    </row>
    <row r="10" spans="1:10" x14ac:dyDescent="0.25">
      <c r="A10" t="s">
        <v>107</v>
      </c>
      <c r="B10" s="5">
        <v>475</v>
      </c>
      <c r="C10" s="6">
        <v>0.11</v>
      </c>
      <c r="D10" s="5">
        <v>325</v>
      </c>
      <c r="E10" s="5">
        <v>220</v>
      </c>
      <c r="F10" s="5">
        <v>60</v>
      </c>
      <c r="G10" s="5">
        <v>45</v>
      </c>
      <c r="H10" s="6">
        <v>0.69</v>
      </c>
      <c r="I10" s="6">
        <v>0.18</v>
      </c>
      <c r="J10" s="6">
        <v>0.14000000000000001</v>
      </c>
    </row>
    <row r="11" spans="1:10" x14ac:dyDescent="0.25">
      <c r="A11" t="s">
        <v>108</v>
      </c>
      <c r="B11" s="5">
        <v>485</v>
      </c>
      <c r="C11" s="6">
        <v>0.12</v>
      </c>
      <c r="D11" s="5">
        <v>335</v>
      </c>
      <c r="E11" s="5">
        <v>230</v>
      </c>
      <c r="F11" s="5">
        <v>55</v>
      </c>
      <c r="G11" s="5">
        <v>50</v>
      </c>
      <c r="H11" s="6">
        <v>0.69</v>
      </c>
      <c r="I11" s="6">
        <v>0.16</v>
      </c>
      <c r="J11" s="6">
        <v>0.15</v>
      </c>
    </row>
    <row r="12" spans="1:10" x14ac:dyDescent="0.25">
      <c r="A12" t="s">
        <v>109</v>
      </c>
      <c r="B12" s="5">
        <v>400</v>
      </c>
      <c r="C12" s="6">
        <v>0.1</v>
      </c>
      <c r="D12" s="5">
        <v>275</v>
      </c>
      <c r="E12" s="5">
        <v>175</v>
      </c>
      <c r="F12" s="5">
        <v>50</v>
      </c>
      <c r="G12" s="5">
        <v>50</v>
      </c>
      <c r="H12" s="6">
        <v>0.63</v>
      </c>
      <c r="I12" s="6">
        <v>0.18</v>
      </c>
      <c r="J12" s="6">
        <v>0.18</v>
      </c>
    </row>
    <row r="13" spans="1:10" x14ac:dyDescent="0.25">
      <c r="A13" t="s">
        <v>110</v>
      </c>
      <c r="B13" s="5">
        <v>265</v>
      </c>
      <c r="C13" s="6">
        <v>0.06</v>
      </c>
      <c r="D13" s="5">
        <v>170</v>
      </c>
      <c r="E13" s="5">
        <v>120</v>
      </c>
      <c r="F13" s="5">
        <v>30</v>
      </c>
      <c r="G13" s="5">
        <v>20</v>
      </c>
      <c r="H13" s="6">
        <v>0.71</v>
      </c>
      <c r="I13" s="6">
        <v>0.17</v>
      </c>
      <c r="J13" s="6">
        <v>0.12</v>
      </c>
    </row>
    <row r="14" spans="1:10" x14ac:dyDescent="0.25">
      <c r="A14" t="s">
        <v>111</v>
      </c>
      <c r="B14" s="5">
        <v>300</v>
      </c>
      <c r="C14" s="6">
        <v>7.0000000000000007E-2</v>
      </c>
      <c r="D14" s="5">
        <v>175</v>
      </c>
      <c r="E14" s="5">
        <v>125</v>
      </c>
      <c r="F14" s="5">
        <v>25</v>
      </c>
      <c r="G14" s="5">
        <v>25</v>
      </c>
      <c r="H14" s="6">
        <v>0.71</v>
      </c>
      <c r="I14" s="6">
        <v>0.14000000000000001</v>
      </c>
      <c r="J14" s="6">
        <v>0.15</v>
      </c>
    </row>
    <row r="15" spans="1:10" x14ac:dyDescent="0.25">
      <c r="A15" t="s">
        <v>112</v>
      </c>
      <c r="B15" s="5">
        <v>350</v>
      </c>
      <c r="C15" s="6">
        <v>0.08</v>
      </c>
      <c r="D15" s="5">
        <v>240</v>
      </c>
      <c r="E15" s="5">
        <v>165</v>
      </c>
      <c r="F15" s="5">
        <v>45</v>
      </c>
      <c r="G15" s="5">
        <v>30</v>
      </c>
      <c r="H15" s="6">
        <v>0.69</v>
      </c>
      <c r="I15" s="6">
        <v>0.18</v>
      </c>
      <c r="J15" s="6">
        <v>0.13</v>
      </c>
    </row>
    <row r="16" spans="1:10" x14ac:dyDescent="0.25">
      <c r="A16" t="s">
        <v>113</v>
      </c>
      <c r="B16" s="5">
        <v>420</v>
      </c>
      <c r="C16" s="6">
        <v>0.1</v>
      </c>
      <c r="D16" s="5">
        <v>240</v>
      </c>
      <c r="E16" s="5">
        <v>185</v>
      </c>
      <c r="F16" s="5">
        <v>30</v>
      </c>
      <c r="G16" s="5">
        <v>20</v>
      </c>
      <c r="H16" s="6">
        <v>0.78</v>
      </c>
      <c r="I16" s="6">
        <v>0.13</v>
      </c>
      <c r="J16" s="6">
        <v>0.09</v>
      </c>
    </row>
    <row r="17" spans="1:10" x14ac:dyDescent="0.25">
      <c r="A17" t="s">
        <v>114</v>
      </c>
      <c r="B17" s="5">
        <v>540</v>
      </c>
      <c r="C17" s="6">
        <v>0.13</v>
      </c>
      <c r="D17" s="5">
        <v>355</v>
      </c>
      <c r="E17" s="5">
        <v>250</v>
      </c>
      <c r="F17" s="5">
        <v>60</v>
      </c>
      <c r="G17" s="5">
        <v>40</v>
      </c>
      <c r="H17" s="6">
        <v>0.71</v>
      </c>
      <c r="I17" s="6">
        <v>0.17</v>
      </c>
      <c r="J17" s="6">
        <v>0.12</v>
      </c>
    </row>
    <row r="18" spans="1:10" x14ac:dyDescent="0.25">
      <c r="A18" t="s">
        <v>21</v>
      </c>
      <c r="B18" t="s">
        <v>22</v>
      </c>
    </row>
    <row r="19" spans="1:10" x14ac:dyDescent="0.25">
      <c r="A19" t="s">
        <v>23</v>
      </c>
      <c r="B19" t="s">
        <v>24</v>
      </c>
    </row>
    <row r="20" spans="1:10" x14ac:dyDescent="0.25">
      <c r="A20" t="s">
        <v>25</v>
      </c>
      <c r="B20" t="s">
        <v>26</v>
      </c>
    </row>
    <row r="21" spans="1:10" x14ac:dyDescent="0.25">
      <c r="A21" t="s">
        <v>31</v>
      </c>
      <c r="B21" t="s">
        <v>32</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showGridLines="0" workbookViewId="0"/>
  </sheetViews>
  <sheetFormatPr defaultColWidth="11.109375" defaultRowHeight="15.75" x14ac:dyDescent="0.25"/>
  <cols>
    <col min="1" max="1" width="22.6640625" customWidth="1"/>
    <col min="2" max="10" width="15.6640625" customWidth="1"/>
  </cols>
  <sheetData>
    <row r="1" spans="1:10" ht="19.5" x14ac:dyDescent="0.3">
      <c r="A1" s="1" t="s">
        <v>115</v>
      </c>
    </row>
    <row r="2" spans="1:10" x14ac:dyDescent="0.25">
      <c r="A2" t="s">
        <v>64</v>
      </c>
    </row>
    <row r="3" spans="1:10" x14ac:dyDescent="0.25">
      <c r="A3" t="s">
        <v>65</v>
      </c>
    </row>
    <row r="4" spans="1:10" x14ac:dyDescent="0.25">
      <c r="A4" t="s">
        <v>116</v>
      </c>
    </row>
    <row r="5" spans="1:10" ht="63" x14ac:dyDescent="0.25">
      <c r="A5" s="3" t="s">
        <v>117</v>
      </c>
      <c r="B5" s="4" t="s">
        <v>68</v>
      </c>
      <c r="C5" s="4" t="s">
        <v>69</v>
      </c>
      <c r="D5" s="4" t="s">
        <v>70</v>
      </c>
      <c r="E5" s="4" t="s">
        <v>71</v>
      </c>
      <c r="F5" s="4" t="s">
        <v>72</v>
      </c>
      <c r="G5" s="4" t="s">
        <v>73</v>
      </c>
      <c r="H5" s="4" t="s">
        <v>74</v>
      </c>
      <c r="I5" s="4" t="s">
        <v>75</v>
      </c>
      <c r="J5" s="4" t="s">
        <v>76</v>
      </c>
    </row>
    <row r="6" spans="1:10" x14ac:dyDescent="0.25">
      <c r="A6" s="9" t="s">
        <v>77</v>
      </c>
      <c r="B6" s="7">
        <v>4200</v>
      </c>
      <c r="C6" s="8">
        <v>1</v>
      </c>
      <c r="D6" s="7">
        <v>2720</v>
      </c>
      <c r="E6" s="7">
        <v>1910</v>
      </c>
      <c r="F6" s="7">
        <v>440</v>
      </c>
      <c r="G6" s="7">
        <v>375</v>
      </c>
      <c r="H6" s="8">
        <v>0.7</v>
      </c>
      <c r="I6" s="8">
        <v>0.16</v>
      </c>
      <c r="J6" s="8">
        <v>0.14000000000000001</v>
      </c>
    </row>
    <row r="7" spans="1:10" x14ac:dyDescent="0.25">
      <c r="A7" t="s">
        <v>118</v>
      </c>
      <c r="B7" s="5">
        <v>95</v>
      </c>
      <c r="C7" s="6">
        <v>0.02</v>
      </c>
      <c r="D7" s="5">
        <v>35</v>
      </c>
      <c r="E7" s="5">
        <v>25</v>
      </c>
      <c r="F7" s="5">
        <v>5</v>
      </c>
      <c r="G7" s="5">
        <v>5</v>
      </c>
      <c r="H7" s="6">
        <v>0.69</v>
      </c>
      <c r="I7" s="6">
        <v>0.14000000000000001</v>
      </c>
      <c r="J7" s="6">
        <v>0.17</v>
      </c>
    </row>
    <row r="8" spans="1:10" x14ac:dyDescent="0.25">
      <c r="A8" t="s">
        <v>119</v>
      </c>
      <c r="B8" s="5">
        <v>135</v>
      </c>
      <c r="C8" s="6">
        <v>0.03</v>
      </c>
      <c r="D8" s="5">
        <v>35</v>
      </c>
      <c r="E8" s="5">
        <v>25</v>
      </c>
      <c r="F8" s="5">
        <v>5</v>
      </c>
      <c r="G8" s="5">
        <v>5</v>
      </c>
      <c r="H8" s="6">
        <v>0.64</v>
      </c>
      <c r="I8" s="6">
        <v>0.19</v>
      </c>
      <c r="J8" s="6">
        <v>0.17</v>
      </c>
    </row>
    <row r="9" spans="1:10" x14ac:dyDescent="0.25">
      <c r="A9" t="s">
        <v>120</v>
      </c>
      <c r="B9" s="5">
        <v>185</v>
      </c>
      <c r="C9" s="6">
        <v>0.04</v>
      </c>
      <c r="D9" s="5">
        <v>120</v>
      </c>
      <c r="E9" s="5">
        <v>90</v>
      </c>
      <c r="F9" s="5">
        <v>15</v>
      </c>
      <c r="G9" s="5">
        <v>15</v>
      </c>
      <c r="H9" s="6">
        <v>0.73</v>
      </c>
      <c r="I9" s="6">
        <v>0.14000000000000001</v>
      </c>
      <c r="J9" s="6">
        <v>0.13</v>
      </c>
    </row>
    <row r="10" spans="1:10" x14ac:dyDescent="0.25">
      <c r="A10" t="s">
        <v>121</v>
      </c>
      <c r="B10" s="5">
        <v>930</v>
      </c>
      <c r="C10" s="6">
        <v>0.22</v>
      </c>
      <c r="D10" s="5">
        <v>800</v>
      </c>
      <c r="E10" s="5">
        <v>610</v>
      </c>
      <c r="F10" s="5">
        <v>130</v>
      </c>
      <c r="G10" s="5">
        <v>60</v>
      </c>
      <c r="H10" s="6">
        <v>0.76</v>
      </c>
      <c r="I10" s="10" t="s">
        <v>91</v>
      </c>
      <c r="J10" s="10" t="s">
        <v>91</v>
      </c>
    </row>
    <row r="11" spans="1:10" x14ac:dyDescent="0.25">
      <c r="A11" t="s">
        <v>122</v>
      </c>
      <c r="B11" s="5">
        <v>130</v>
      </c>
      <c r="C11" s="6">
        <v>0.03</v>
      </c>
      <c r="D11" s="5">
        <v>45</v>
      </c>
      <c r="E11" s="5">
        <v>35</v>
      </c>
      <c r="F11" s="5">
        <v>5</v>
      </c>
      <c r="G11" s="5">
        <v>5</v>
      </c>
      <c r="H11" s="6">
        <v>0.81</v>
      </c>
      <c r="I11" s="10" t="s">
        <v>91</v>
      </c>
      <c r="J11" s="10" t="s">
        <v>91</v>
      </c>
    </row>
    <row r="12" spans="1:10" x14ac:dyDescent="0.25">
      <c r="A12" t="s">
        <v>123</v>
      </c>
      <c r="B12" s="5">
        <v>310</v>
      </c>
      <c r="C12" s="6">
        <v>7.0000000000000007E-2</v>
      </c>
      <c r="D12" s="5">
        <v>100</v>
      </c>
      <c r="E12" s="5">
        <v>60</v>
      </c>
      <c r="F12" s="5">
        <v>15</v>
      </c>
      <c r="G12" s="5">
        <v>25</v>
      </c>
      <c r="H12" s="6">
        <v>0.61</v>
      </c>
      <c r="I12" s="6">
        <v>0.13</v>
      </c>
      <c r="J12" s="6">
        <v>0.26</v>
      </c>
    </row>
    <row r="13" spans="1:10" x14ac:dyDescent="0.25">
      <c r="A13" t="s">
        <v>124</v>
      </c>
      <c r="B13" s="5">
        <v>45</v>
      </c>
      <c r="C13" s="6">
        <v>0.01</v>
      </c>
      <c r="D13" s="5">
        <v>20</v>
      </c>
      <c r="E13" s="5">
        <v>10</v>
      </c>
      <c r="F13" s="5">
        <v>5</v>
      </c>
      <c r="G13" s="5">
        <v>5</v>
      </c>
      <c r="H13" s="6">
        <v>0.53</v>
      </c>
      <c r="I13" s="6">
        <v>0.32</v>
      </c>
      <c r="J13" s="6">
        <v>0.16</v>
      </c>
    </row>
    <row r="14" spans="1:10" x14ac:dyDescent="0.25">
      <c r="A14" t="s">
        <v>125</v>
      </c>
      <c r="B14" s="5">
        <v>95</v>
      </c>
      <c r="C14" s="6">
        <v>0.02</v>
      </c>
      <c r="D14" s="5">
        <v>85</v>
      </c>
      <c r="E14" s="5">
        <v>60</v>
      </c>
      <c r="F14" s="5">
        <v>20</v>
      </c>
      <c r="G14" s="5">
        <v>5</v>
      </c>
      <c r="H14" s="6">
        <v>0.7</v>
      </c>
      <c r="I14" s="6">
        <v>0.21</v>
      </c>
      <c r="J14" s="6">
        <v>0.08</v>
      </c>
    </row>
    <row r="15" spans="1:10" x14ac:dyDescent="0.25">
      <c r="A15" t="s">
        <v>126</v>
      </c>
      <c r="B15" s="5">
        <v>170</v>
      </c>
      <c r="C15" s="6">
        <v>0.04</v>
      </c>
      <c r="D15" s="5">
        <v>50</v>
      </c>
      <c r="E15" s="5">
        <v>35</v>
      </c>
      <c r="F15" s="5">
        <v>10</v>
      </c>
      <c r="G15" s="5">
        <v>10</v>
      </c>
      <c r="H15" s="6">
        <v>0.65</v>
      </c>
      <c r="I15" s="6">
        <v>0.17</v>
      </c>
      <c r="J15" s="6">
        <v>0.17</v>
      </c>
    </row>
    <row r="16" spans="1:10" x14ac:dyDescent="0.25">
      <c r="A16" t="s">
        <v>127</v>
      </c>
      <c r="B16" s="5">
        <v>720</v>
      </c>
      <c r="C16" s="6">
        <v>0.17</v>
      </c>
      <c r="D16" s="5">
        <v>440</v>
      </c>
      <c r="E16" s="5">
        <v>305</v>
      </c>
      <c r="F16" s="5">
        <v>80</v>
      </c>
      <c r="G16" s="5">
        <v>55</v>
      </c>
      <c r="H16" s="6">
        <v>0.69</v>
      </c>
      <c r="I16" s="6">
        <v>0.18</v>
      </c>
      <c r="J16" s="6">
        <v>0.13</v>
      </c>
    </row>
    <row r="17" spans="1:10" x14ac:dyDescent="0.25">
      <c r="A17" t="s">
        <v>128</v>
      </c>
      <c r="B17" s="5">
        <v>620</v>
      </c>
      <c r="C17" s="6">
        <v>0.15</v>
      </c>
      <c r="D17" s="5">
        <v>520</v>
      </c>
      <c r="E17" s="5">
        <v>390</v>
      </c>
      <c r="F17" s="5">
        <v>70</v>
      </c>
      <c r="G17" s="5">
        <v>55</v>
      </c>
      <c r="H17" s="6">
        <v>0.76</v>
      </c>
      <c r="I17" s="6">
        <v>0.14000000000000001</v>
      </c>
      <c r="J17" s="6">
        <v>0.11</v>
      </c>
    </row>
    <row r="18" spans="1:10" x14ac:dyDescent="0.25">
      <c r="A18" t="s">
        <v>129</v>
      </c>
      <c r="B18" s="5">
        <v>110</v>
      </c>
      <c r="C18" s="6">
        <v>0.03</v>
      </c>
      <c r="D18" s="5">
        <v>40</v>
      </c>
      <c r="E18" s="5">
        <v>25</v>
      </c>
      <c r="F18" s="5">
        <v>5</v>
      </c>
      <c r="G18" s="5">
        <v>10</v>
      </c>
      <c r="H18" s="6">
        <v>0.63</v>
      </c>
      <c r="I18" s="6">
        <v>0.17</v>
      </c>
      <c r="J18" s="6">
        <v>0.2</v>
      </c>
    </row>
    <row r="19" spans="1:10" x14ac:dyDescent="0.25">
      <c r="A19" t="s">
        <v>130</v>
      </c>
      <c r="B19" s="5">
        <v>565</v>
      </c>
      <c r="C19" s="6">
        <v>0.13</v>
      </c>
      <c r="D19" s="5">
        <v>340</v>
      </c>
      <c r="E19" s="5">
        <v>235</v>
      </c>
      <c r="F19" s="5">
        <v>65</v>
      </c>
      <c r="G19" s="5">
        <v>45</v>
      </c>
      <c r="H19" s="6">
        <v>0.69</v>
      </c>
      <c r="I19" s="6">
        <v>0.19</v>
      </c>
      <c r="J19" s="6">
        <v>0.13</v>
      </c>
    </row>
    <row r="20" spans="1:10" x14ac:dyDescent="0.25">
      <c r="A20" t="s">
        <v>131</v>
      </c>
      <c r="B20" s="5">
        <v>100</v>
      </c>
      <c r="C20" s="6">
        <v>0.02</v>
      </c>
      <c r="D20" s="5">
        <v>95</v>
      </c>
      <c r="E20" s="5">
        <v>10</v>
      </c>
      <c r="F20" s="5">
        <v>10</v>
      </c>
      <c r="G20" s="5">
        <v>75</v>
      </c>
      <c r="H20" s="6">
        <v>0.1</v>
      </c>
      <c r="I20" s="6">
        <v>0.11</v>
      </c>
      <c r="J20" s="6">
        <v>0.8</v>
      </c>
    </row>
    <row r="21" spans="1:10" x14ac:dyDescent="0.25">
      <c r="A21" t="s">
        <v>21</v>
      </c>
      <c r="B21" t="s">
        <v>22</v>
      </c>
    </row>
    <row r="22" spans="1:10" x14ac:dyDescent="0.25">
      <c r="A22" t="s">
        <v>23</v>
      </c>
      <c r="B22" t="s">
        <v>24</v>
      </c>
    </row>
    <row r="23" spans="1:10" x14ac:dyDescent="0.25">
      <c r="A23" t="s">
        <v>25</v>
      </c>
      <c r="B23" t="s">
        <v>26</v>
      </c>
    </row>
    <row r="24" spans="1:10" x14ac:dyDescent="0.25">
      <c r="A24" t="s">
        <v>35</v>
      </c>
      <c r="B24" t="s">
        <v>36</v>
      </c>
    </row>
    <row r="25" spans="1:10" x14ac:dyDescent="0.25">
      <c r="A25" t="s">
        <v>37</v>
      </c>
      <c r="B25" t="s">
        <v>38</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7"/>
  <sheetViews>
    <sheetView showGridLines="0" workbookViewId="0"/>
  </sheetViews>
  <sheetFormatPr defaultColWidth="11.109375" defaultRowHeight="15.75" x14ac:dyDescent="0.25"/>
  <cols>
    <col min="1" max="1" width="35.6640625" customWidth="1"/>
    <col min="2" max="13" width="15.6640625" customWidth="1"/>
  </cols>
  <sheetData>
    <row r="1" spans="1:13" ht="19.5" x14ac:dyDescent="0.3">
      <c r="A1" s="1" t="s">
        <v>132</v>
      </c>
    </row>
    <row r="2" spans="1:13" x14ac:dyDescent="0.25">
      <c r="A2" t="s">
        <v>64</v>
      </c>
    </row>
    <row r="3" spans="1:13" x14ac:dyDescent="0.25">
      <c r="A3" t="s">
        <v>65</v>
      </c>
    </row>
    <row r="4" spans="1:13" x14ac:dyDescent="0.25">
      <c r="A4" t="s">
        <v>116</v>
      </c>
    </row>
    <row r="5" spans="1:13" ht="63" x14ac:dyDescent="0.25">
      <c r="A5" s="3" t="s">
        <v>133</v>
      </c>
      <c r="B5" s="4" t="s">
        <v>70</v>
      </c>
      <c r="C5" s="4" t="s">
        <v>134</v>
      </c>
      <c r="D5" s="4" t="s">
        <v>135</v>
      </c>
      <c r="E5" s="4" t="s">
        <v>136</v>
      </c>
      <c r="F5" s="4" t="s">
        <v>137</v>
      </c>
      <c r="G5" s="4" t="s">
        <v>138</v>
      </c>
      <c r="H5" s="4" t="s">
        <v>139</v>
      </c>
      <c r="I5" s="4" t="s">
        <v>140</v>
      </c>
      <c r="J5" s="4" t="s">
        <v>141</v>
      </c>
      <c r="K5" s="4" t="s">
        <v>142</v>
      </c>
      <c r="L5" s="4" t="s">
        <v>143</v>
      </c>
      <c r="M5" s="4" t="s">
        <v>144</v>
      </c>
    </row>
    <row r="6" spans="1:13" x14ac:dyDescent="0.25">
      <c r="A6" s="9" t="s">
        <v>77</v>
      </c>
      <c r="B6" s="7">
        <v>2720</v>
      </c>
      <c r="C6" s="9">
        <v>360</v>
      </c>
      <c r="D6" s="9">
        <v>490</v>
      </c>
      <c r="E6" s="9">
        <v>350</v>
      </c>
      <c r="F6" s="9">
        <v>295</v>
      </c>
      <c r="G6" s="9">
        <v>295</v>
      </c>
      <c r="H6" s="9">
        <v>205</v>
      </c>
      <c r="I6" s="9">
        <v>150</v>
      </c>
      <c r="J6" s="9">
        <v>120</v>
      </c>
      <c r="K6" s="9">
        <v>110</v>
      </c>
      <c r="L6" s="9">
        <v>335</v>
      </c>
      <c r="M6" s="9">
        <v>13</v>
      </c>
    </row>
    <row r="7" spans="1:13" x14ac:dyDescent="0.25">
      <c r="A7" t="s">
        <v>145</v>
      </c>
      <c r="B7" s="10" t="s">
        <v>91</v>
      </c>
      <c r="C7" s="6">
        <v>0.13</v>
      </c>
      <c r="D7" s="6">
        <v>0.18</v>
      </c>
      <c r="E7" s="6">
        <v>0.13</v>
      </c>
      <c r="F7" s="6">
        <v>0.11</v>
      </c>
      <c r="G7" s="6">
        <v>0.11</v>
      </c>
      <c r="H7" s="6">
        <v>0.08</v>
      </c>
      <c r="I7" s="6">
        <v>0.06</v>
      </c>
      <c r="J7" s="6">
        <v>0.04</v>
      </c>
      <c r="K7" s="6">
        <v>0.04</v>
      </c>
      <c r="L7" s="6">
        <v>0.12</v>
      </c>
      <c r="M7" s="6" t="s">
        <v>146</v>
      </c>
    </row>
    <row r="8" spans="1:13" x14ac:dyDescent="0.25">
      <c r="A8" t="s">
        <v>78</v>
      </c>
      <c r="B8" s="5">
        <v>20</v>
      </c>
      <c r="C8" s="10" t="s">
        <v>91</v>
      </c>
      <c r="D8">
        <v>15</v>
      </c>
      <c r="E8">
        <v>5</v>
      </c>
      <c r="F8">
        <v>0</v>
      </c>
      <c r="G8">
        <v>0</v>
      </c>
      <c r="H8">
        <v>0</v>
      </c>
      <c r="I8">
        <v>0</v>
      </c>
      <c r="J8">
        <v>0</v>
      </c>
      <c r="K8">
        <v>0</v>
      </c>
      <c r="L8">
        <v>0</v>
      </c>
      <c r="M8">
        <v>2.5</v>
      </c>
    </row>
    <row r="9" spans="1:13" x14ac:dyDescent="0.25">
      <c r="A9" t="s">
        <v>79</v>
      </c>
      <c r="B9" s="5">
        <v>50</v>
      </c>
      <c r="C9">
        <v>5</v>
      </c>
      <c r="D9">
        <v>15</v>
      </c>
      <c r="E9">
        <v>15</v>
      </c>
      <c r="F9">
        <v>10</v>
      </c>
      <c r="G9">
        <v>5</v>
      </c>
      <c r="H9" s="10" t="s">
        <v>91</v>
      </c>
      <c r="I9">
        <v>0</v>
      </c>
      <c r="J9">
        <v>0</v>
      </c>
      <c r="K9">
        <v>0</v>
      </c>
      <c r="L9">
        <v>0</v>
      </c>
      <c r="M9">
        <v>8</v>
      </c>
    </row>
    <row r="10" spans="1:13" x14ac:dyDescent="0.25">
      <c r="A10" t="s">
        <v>80</v>
      </c>
      <c r="B10" s="5">
        <v>100</v>
      </c>
      <c r="C10">
        <v>20</v>
      </c>
      <c r="D10">
        <v>15</v>
      </c>
      <c r="E10">
        <v>10</v>
      </c>
      <c r="F10">
        <v>15</v>
      </c>
      <c r="G10">
        <v>15</v>
      </c>
      <c r="H10">
        <v>5</v>
      </c>
      <c r="I10">
        <v>10</v>
      </c>
      <c r="J10">
        <v>5</v>
      </c>
      <c r="K10">
        <v>5</v>
      </c>
      <c r="L10" s="10" t="s">
        <v>91</v>
      </c>
      <c r="M10">
        <v>13</v>
      </c>
    </row>
    <row r="11" spans="1:13" x14ac:dyDescent="0.25">
      <c r="A11" t="s">
        <v>81</v>
      </c>
      <c r="B11" s="5">
        <v>135</v>
      </c>
      <c r="C11">
        <v>15</v>
      </c>
      <c r="D11">
        <v>20</v>
      </c>
      <c r="E11">
        <v>10</v>
      </c>
      <c r="F11">
        <v>15</v>
      </c>
      <c r="G11">
        <v>10</v>
      </c>
      <c r="H11">
        <v>15</v>
      </c>
      <c r="I11">
        <v>15</v>
      </c>
      <c r="J11">
        <v>10</v>
      </c>
      <c r="K11">
        <v>10</v>
      </c>
      <c r="L11">
        <v>25</v>
      </c>
      <c r="M11">
        <v>21</v>
      </c>
    </row>
    <row r="12" spans="1:13" x14ac:dyDescent="0.25">
      <c r="A12" t="s">
        <v>82</v>
      </c>
      <c r="B12" s="5">
        <v>120</v>
      </c>
      <c r="C12">
        <v>10</v>
      </c>
      <c r="D12">
        <v>15</v>
      </c>
      <c r="E12">
        <v>15</v>
      </c>
      <c r="F12">
        <v>5</v>
      </c>
      <c r="G12">
        <v>10</v>
      </c>
      <c r="H12">
        <v>10</v>
      </c>
      <c r="I12">
        <v>15</v>
      </c>
      <c r="J12">
        <v>10</v>
      </c>
      <c r="K12">
        <v>10</v>
      </c>
      <c r="L12">
        <v>25</v>
      </c>
      <c r="M12">
        <v>24</v>
      </c>
    </row>
    <row r="13" spans="1:13" x14ac:dyDescent="0.25">
      <c r="A13" t="s">
        <v>83</v>
      </c>
      <c r="B13" s="5">
        <v>235</v>
      </c>
      <c r="C13">
        <v>15</v>
      </c>
      <c r="D13">
        <v>35</v>
      </c>
      <c r="E13">
        <v>30</v>
      </c>
      <c r="F13">
        <v>25</v>
      </c>
      <c r="G13">
        <v>20</v>
      </c>
      <c r="H13">
        <v>15</v>
      </c>
      <c r="I13">
        <v>15</v>
      </c>
      <c r="J13">
        <v>10</v>
      </c>
      <c r="K13">
        <v>25</v>
      </c>
      <c r="L13">
        <v>45</v>
      </c>
      <c r="M13">
        <v>18</v>
      </c>
    </row>
    <row r="14" spans="1:13" x14ac:dyDescent="0.25">
      <c r="A14" t="s">
        <v>84</v>
      </c>
      <c r="B14" s="5">
        <v>170</v>
      </c>
      <c r="C14">
        <v>25</v>
      </c>
      <c r="D14">
        <v>40</v>
      </c>
      <c r="E14">
        <v>20</v>
      </c>
      <c r="F14">
        <v>15</v>
      </c>
      <c r="G14">
        <v>10</v>
      </c>
      <c r="H14">
        <v>10</v>
      </c>
      <c r="I14">
        <v>5</v>
      </c>
      <c r="J14">
        <v>5</v>
      </c>
      <c r="K14">
        <v>5</v>
      </c>
      <c r="L14">
        <v>30</v>
      </c>
      <c r="M14">
        <v>10</v>
      </c>
    </row>
    <row r="15" spans="1:13" x14ac:dyDescent="0.25">
      <c r="A15" t="s">
        <v>85</v>
      </c>
      <c r="B15" s="5">
        <v>255</v>
      </c>
      <c r="C15">
        <v>35</v>
      </c>
      <c r="D15">
        <v>45</v>
      </c>
      <c r="E15">
        <v>30</v>
      </c>
      <c r="F15">
        <v>25</v>
      </c>
      <c r="G15">
        <v>20</v>
      </c>
      <c r="H15">
        <v>20</v>
      </c>
      <c r="I15">
        <v>15</v>
      </c>
      <c r="J15">
        <v>20</v>
      </c>
      <c r="K15">
        <v>10</v>
      </c>
      <c r="L15">
        <v>40</v>
      </c>
      <c r="M15">
        <v>14</v>
      </c>
    </row>
    <row r="16" spans="1:13" x14ac:dyDescent="0.25">
      <c r="A16" t="s">
        <v>86</v>
      </c>
      <c r="B16" s="5">
        <v>395</v>
      </c>
      <c r="C16">
        <v>60</v>
      </c>
      <c r="D16">
        <v>130</v>
      </c>
      <c r="E16">
        <v>55</v>
      </c>
      <c r="F16">
        <v>40</v>
      </c>
      <c r="G16">
        <v>35</v>
      </c>
      <c r="H16">
        <v>15</v>
      </c>
      <c r="I16">
        <v>15</v>
      </c>
      <c r="J16">
        <v>5</v>
      </c>
      <c r="K16">
        <v>5</v>
      </c>
      <c r="L16">
        <v>35</v>
      </c>
      <c r="M16">
        <v>6</v>
      </c>
    </row>
    <row r="17" spans="1:13" x14ac:dyDescent="0.25">
      <c r="A17" t="s">
        <v>87</v>
      </c>
      <c r="B17" s="5">
        <v>480</v>
      </c>
      <c r="C17">
        <v>70</v>
      </c>
      <c r="D17">
        <v>100</v>
      </c>
      <c r="E17">
        <v>50</v>
      </c>
      <c r="F17">
        <v>60</v>
      </c>
      <c r="G17">
        <v>35</v>
      </c>
      <c r="H17">
        <v>40</v>
      </c>
      <c r="I17">
        <v>30</v>
      </c>
      <c r="J17">
        <v>30</v>
      </c>
      <c r="K17">
        <v>15</v>
      </c>
      <c r="L17">
        <v>50</v>
      </c>
      <c r="M17">
        <v>12</v>
      </c>
    </row>
    <row r="18" spans="1:13" x14ac:dyDescent="0.25">
      <c r="A18" t="s">
        <v>88</v>
      </c>
      <c r="B18" s="5">
        <v>750</v>
      </c>
      <c r="C18">
        <v>95</v>
      </c>
      <c r="D18">
        <v>65</v>
      </c>
      <c r="E18">
        <v>110</v>
      </c>
      <c r="F18">
        <v>85</v>
      </c>
      <c r="G18">
        <v>135</v>
      </c>
      <c r="H18">
        <v>70</v>
      </c>
      <c r="I18">
        <v>40</v>
      </c>
      <c r="J18">
        <v>30</v>
      </c>
      <c r="K18">
        <v>30</v>
      </c>
      <c r="L18">
        <v>85</v>
      </c>
      <c r="M18">
        <v>17</v>
      </c>
    </row>
    <row r="19" spans="1:13" x14ac:dyDescent="0.25">
      <c r="A19" s="9" t="s">
        <v>89</v>
      </c>
      <c r="B19" s="7">
        <v>430</v>
      </c>
      <c r="C19" s="9">
        <v>55</v>
      </c>
      <c r="D19" s="9">
        <v>75</v>
      </c>
      <c r="E19" s="9">
        <v>50</v>
      </c>
      <c r="F19" s="9">
        <v>45</v>
      </c>
      <c r="G19" s="9">
        <v>40</v>
      </c>
      <c r="H19" s="9">
        <v>30</v>
      </c>
      <c r="I19" s="9">
        <v>35</v>
      </c>
      <c r="J19" s="9">
        <v>20</v>
      </c>
      <c r="K19" s="9">
        <v>20</v>
      </c>
      <c r="L19" s="9">
        <v>55</v>
      </c>
      <c r="M19" s="9">
        <v>14</v>
      </c>
    </row>
    <row r="20" spans="1:13" x14ac:dyDescent="0.25">
      <c r="A20" s="9" t="s">
        <v>90</v>
      </c>
      <c r="B20" s="7">
        <v>2290</v>
      </c>
      <c r="C20" s="9">
        <v>305</v>
      </c>
      <c r="D20" s="9">
        <v>410</v>
      </c>
      <c r="E20" s="9">
        <v>300</v>
      </c>
      <c r="F20" s="9">
        <v>250</v>
      </c>
      <c r="G20" s="9">
        <v>255</v>
      </c>
      <c r="H20" s="9">
        <v>175</v>
      </c>
      <c r="I20" s="9">
        <v>115</v>
      </c>
      <c r="J20" s="9">
        <v>100</v>
      </c>
      <c r="K20" s="9">
        <v>90</v>
      </c>
      <c r="L20" s="9">
        <v>280</v>
      </c>
      <c r="M20" s="9">
        <v>13</v>
      </c>
    </row>
    <row r="21" spans="1:13" x14ac:dyDescent="0.25">
      <c r="A21" t="s">
        <v>21</v>
      </c>
      <c r="B21" t="s">
        <v>22</v>
      </c>
    </row>
    <row r="22" spans="1:13" x14ac:dyDescent="0.25">
      <c r="A22" t="s">
        <v>23</v>
      </c>
      <c r="B22" t="s">
        <v>24</v>
      </c>
    </row>
    <row r="23" spans="1:13" x14ac:dyDescent="0.25">
      <c r="A23" t="s">
        <v>27</v>
      </c>
      <c r="B23" t="s">
        <v>28</v>
      </c>
    </row>
    <row r="24" spans="1:13" x14ac:dyDescent="0.25">
      <c r="A24" t="s">
        <v>29</v>
      </c>
      <c r="B24" t="s">
        <v>30</v>
      </c>
    </row>
    <row r="25" spans="1:13" x14ac:dyDescent="0.25">
      <c r="A25" t="s">
        <v>39</v>
      </c>
      <c r="B25" t="s">
        <v>40</v>
      </c>
    </row>
    <row r="26" spans="1:13" x14ac:dyDescent="0.25">
      <c r="A26" t="s">
        <v>41</v>
      </c>
      <c r="B26" t="s">
        <v>42</v>
      </c>
    </row>
    <row r="27" spans="1:13" x14ac:dyDescent="0.25">
      <c r="A27" t="s">
        <v>43</v>
      </c>
      <c r="B27" t="s">
        <v>44</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9"/>
  <sheetViews>
    <sheetView showGridLines="0" workbookViewId="0"/>
  </sheetViews>
  <sheetFormatPr defaultColWidth="11.109375" defaultRowHeight="15.75" x14ac:dyDescent="0.25"/>
  <cols>
    <col min="1" max="1" width="15.6640625" customWidth="1"/>
    <col min="2" max="2" width="22.6640625" customWidth="1"/>
    <col min="3" max="4" width="15.6640625" customWidth="1"/>
  </cols>
  <sheetData>
    <row r="1" spans="1:4" ht="19.5" x14ac:dyDescent="0.3">
      <c r="A1" s="1" t="s">
        <v>147</v>
      </c>
    </row>
    <row r="2" spans="1:4" x14ac:dyDescent="0.25">
      <c r="A2" t="s">
        <v>64</v>
      </c>
    </row>
    <row r="3" spans="1:4" x14ac:dyDescent="0.25">
      <c r="A3" t="s">
        <v>65</v>
      </c>
    </row>
    <row r="4" spans="1:4" x14ac:dyDescent="0.25">
      <c r="A4" t="s">
        <v>148</v>
      </c>
    </row>
    <row r="5" spans="1:4" ht="31.5" x14ac:dyDescent="0.25">
      <c r="A5" s="3" t="s">
        <v>149</v>
      </c>
      <c r="B5" s="4" t="s">
        <v>150</v>
      </c>
      <c r="C5" s="4" t="s">
        <v>151</v>
      </c>
      <c r="D5" s="4" t="s">
        <v>152</v>
      </c>
    </row>
    <row r="6" spans="1:4" x14ac:dyDescent="0.25">
      <c r="A6" s="9" t="s">
        <v>153</v>
      </c>
      <c r="B6" s="9" t="s">
        <v>77</v>
      </c>
      <c r="C6" s="7">
        <v>37620</v>
      </c>
      <c r="D6" s="12">
        <v>5545580</v>
      </c>
    </row>
    <row r="7" spans="1:4" x14ac:dyDescent="0.25">
      <c r="A7" t="s">
        <v>153</v>
      </c>
      <c r="B7" t="s">
        <v>154</v>
      </c>
      <c r="C7" s="5">
        <v>60</v>
      </c>
      <c r="D7" s="11">
        <v>13985</v>
      </c>
    </row>
    <row r="8" spans="1:4" x14ac:dyDescent="0.25">
      <c r="A8" t="s">
        <v>153</v>
      </c>
      <c r="B8" t="s">
        <v>80</v>
      </c>
      <c r="C8" s="5">
        <v>155</v>
      </c>
      <c r="D8" s="11">
        <v>40850</v>
      </c>
    </row>
    <row r="9" spans="1:4" x14ac:dyDescent="0.25">
      <c r="A9" t="s">
        <v>153</v>
      </c>
      <c r="B9" t="s">
        <v>81</v>
      </c>
      <c r="C9" s="5">
        <v>405</v>
      </c>
      <c r="D9" s="11">
        <v>111540</v>
      </c>
    </row>
    <row r="10" spans="1:4" x14ac:dyDescent="0.25">
      <c r="A10" t="s">
        <v>153</v>
      </c>
      <c r="B10" t="s">
        <v>82</v>
      </c>
      <c r="C10" s="5">
        <v>450</v>
      </c>
      <c r="D10" s="11">
        <v>125260</v>
      </c>
    </row>
    <row r="11" spans="1:4" x14ac:dyDescent="0.25">
      <c r="A11" t="s">
        <v>153</v>
      </c>
      <c r="B11" t="s">
        <v>83</v>
      </c>
      <c r="C11" s="5">
        <v>950</v>
      </c>
      <c r="D11" s="11">
        <v>205865</v>
      </c>
    </row>
    <row r="12" spans="1:4" x14ac:dyDescent="0.25">
      <c r="A12" t="s">
        <v>153</v>
      </c>
      <c r="B12" t="s">
        <v>84</v>
      </c>
      <c r="C12" s="5">
        <v>1000</v>
      </c>
      <c r="D12" s="11">
        <v>256455</v>
      </c>
    </row>
    <row r="13" spans="1:4" x14ac:dyDescent="0.25">
      <c r="A13" t="s">
        <v>153</v>
      </c>
      <c r="B13" t="s">
        <v>85</v>
      </c>
      <c r="C13" s="5">
        <v>2080</v>
      </c>
      <c r="D13" s="11">
        <v>370330</v>
      </c>
    </row>
    <row r="14" spans="1:4" x14ac:dyDescent="0.25">
      <c r="A14" t="s">
        <v>153</v>
      </c>
      <c r="B14" t="s">
        <v>86</v>
      </c>
      <c r="C14" s="5">
        <v>4680</v>
      </c>
      <c r="D14" s="11">
        <v>737645</v>
      </c>
    </row>
    <row r="15" spans="1:4" x14ac:dyDescent="0.25">
      <c r="A15" t="s">
        <v>153</v>
      </c>
      <c r="B15" t="s">
        <v>87</v>
      </c>
      <c r="C15" s="5">
        <v>10525</v>
      </c>
      <c r="D15" s="11">
        <v>1333945</v>
      </c>
    </row>
    <row r="16" spans="1:4" x14ac:dyDescent="0.25">
      <c r="A16" t="s">
        <v>153</v>
      </c>
      <c r="B16" t="s">
        <v>88</v>
      </c>
      <c r="C16" s="5">
        <v>17320</v>
      </c>
      <c r="D16" s="11">
        <v>2349705</v>
      </c>
    </row>
    <row r="17" spans="1:4" x14ac:dyDescent="0.25">
      <c r="A17" s="9" t="s">
        <v>153</v>
      </c>
      <c r="B17" s="9" t="s">
        <v>89</v>
      </c>
      <c r="C17" s="7">
        <v>1070</v>
      </c>
      <c r="D17" s="12">
        <v>291635</v>
      </c>
    </row>
    <row r="18" spans="1:4" x14ac:dyDescent="0.25">
      <c r="A18" s="9" t="s">
        <v>153</v>
      </c>
      <c r="B18" s="9" t="s">
        <v>90</v>
      </c>
      <c r="C18" s="7">
        <v>36545</v>
      </c>
      <c r="D18" s="12">
        <v>5253945</v>
      </c>
    </row>
    <row r="19" spans="1:4" x14ac:dyDescent="0.25">
      <c r="A19" s="9" t="s">
        <v>155</v>
      </c>
      <c r="B19" s="9" t="s">
        <v>77</v>
      </c>
      <c r="C19" s="7">
        <v>9780</v>
      </c>
      <c r="D19" s="12">
        <v>2725200</v>
      </c>
    </row>
    <row r="20" spans="1:4" x14ac:dyDescent="0.25">
      <c r="A20" t="s">
        <v>155</v>
      </c>
      <c r="B20" t="s">
        <v>154</v>
      </c>
      <c r="C20" s="5">
        <v>60</v>
      </c>
      <c r="D20" s="11">
        <v>13985</v>
      </c>
    </row>
    <row r="21" spans="1:4" x14ac:dyDescent="0.25">
      <c r="A21" t="s">
        <v>155</v>
      </c>
      <c r="B21" t="s">
        <v>80</v>
      </c>
      <c r="C21" s="5">
        <v>155</v>
      </c>
      <c r="D21" s="11">
        <v>40850</v>
      </c>
    </row>
    <row r="22" spans="1:4" x14ac:dyDescent="0.25">
      <c r="A22" t="s">
        <v>155</v>
      </c>
      <c r="B22" t="s">
        <v>81</v>
      </c>
      <c r="C22" s="5">
        <v>405</v>
      </c>
      <c r="D22" s="11">
        <v>111540</v>
      </c>
    </row>
    <row r="23" spans="1:4" x14ac:dyDescent="0.25">
      <c r="A23" t="s">
        <v>155</v>
      </c>
      <c r="B23" t="s">
        <v>82</v>
      </c>
      <c r="C23" s="5">
        <v>450</v>
      </c>
      <c r="D23" s="11">
        <v>125260</v>
      </c>
    </row>
    <row r="24" spans="1:4" x14ac:dyDescent="0.25">
      <c r="A24" t="s">
        <v>155</v>
      </c>
      <c r="B24" t="s">
        <v>83</v>
      </c>
      <c r="C24" s="5">
        <v>950</v>
      </c>
      <c r="D24" s="11">
        <v>205865</v>
      </c>
    </row>
    <row r="25" spans="1:4" x14ac:dyDescent="0.25">
      <c r="A25" t="s">
        <v>155</v>
      </c>
      <c r="B25" t="s">
        <v>84</v>
      </c>
      <c r="C25" s="5">
        <v>1000</v>
      </c>
      <c r="D25" s="11">
        <v>256455</v>
      </c>
    </row>
    <row r="26" spans="1:4" x14ac:dyDescent="0.25">
      <c r="A26" t="s">
        <v>155</v>
      </c>
      <c r="B26" t="s">
        <v>85</v>
      </c>
      <c r="C26" s="5">
        <v>1005</v>
      </c>
      <c r="D26" s="11">
        <v>282755</v>
      </c>
    </row>
    <row r="27" spans="1:4" x14ac:dyDescent="0.25">
      <c r="A27" t="s">
        <v>155</v>
      </c>
      <c r="B27" t="s">
        <v>86</v>
      </c>
      <c r="C27" s="5">
        <v>1465</v>
      </c>
      <c r="D27" s="11">
        <v>422385</v>
      </c>
    </row>
    <row r="28" spans="1:4" x14ac:dyDescent="0.25">
      <c r="A28" t="s">
        <v>155</v>
      </c>
      <c r="B28" t="s">
        <v>87</v>
      </c>
      <c r="C28" s="5">
        <v>1790</v>
      </c>
      <c r="D28" s="11">
        <v>530905</v>
      </c>
    </row>
    <row r="29" spans="1:4" x14ac:dyDescent="0.25">
      <c r="A29" t="s">
        <v>155</v>
      </c>
      <c r="B29" t="s">
        <v>88</v>
      </c>
      <c r="C29" s="5">
        <v>2495</v>
      </c>
      <c r="D29" s="11">
        <v>735200</v>
      </c>
    </row>
    <row r="30" spans="1:4" x14ac:dyDescent="0.25">
      <c r="A30" s="9" t="s">
        <v>155</v>
      </c>
      <c r="B30" s="9" t="s">
        <v>89</v>
      </c>
      <c r="C30" s="7">
        <v>1070</v>
      </c>
      <c r="D30" s="12">
        <v>291635</v>
      </c>
    </row>
    <row r="31" spans="1:4" x14ac:dyDescent="0.25">
      <c r="A31" s="9" t="s">
        <v>155</v>
      </c>
      <c r="B31" s="9" t="s">
        <v>90</v>
      </c>
      <c r="C31" s="7">
        <v>8705</v>
      </c>
      <c r="D31" s="12">
        <v>2433565</v>
      </c>
    </row>
    <row r="32" spans="1:4" x14ac:dyDescent="0.25">
      <c r="A32" s="9" t="s">
        <v>156</v>
      </c>
      <c r="B32" s="9" t="s">
        <v>77</v>
      </c>
      <c r="C32" s="7">
        <v>27840</v>
      </c>
      <c r="D32" s="12">
        <v>2820380</v>
      </c>
    </row>
    <row r="33" spans="1:4" x14ac:dyDescent="0.25">
      <c r="A33" t="s">
        <v>156</v>
      </c>
      <c r="B33" t="s">
        <v>154</v>
      </c>
      <c r="C33" s="5">
        <v>0</v>
      </c>
      <c r="D33" s="11">
        <v>0</v>
      </c>
    </row>
    <row r="34" spans="1:4" x14ac:dyDescent="0.25">
      <c r="A34" t="s">
        <v>156</v>
      </c>
      <c r="B34" t="s">
        <v>80</v>
      </c>
      <c r="C34" s="5">
        <v>0</v>
      </c>
      <c r="D34" s="11">
        <v>0</v>
      </c>
    </row>
    <row r="35" spans="1:4" x14ac:dyDescent="0.25">
      <c r="A35" t="s">
        <v>156</v>
      </c>
      <c r="B35" t="s">
        <v>81</v>
      </c>
      <c r="C35" s="5">
        <v>0</v>
      </c>
      <c r="D35" s="11">
        <v>0</v>
      </c>
    </row>
    <row r="36" spans="1:4" x14ac:dyDescent="0.25">
      <c r="A36" t="s">
        <v>156</v>
      </c>
      <c r="B36" t="s">
        <v>82</v>
      </c>
      <c r="C36" s="5">
        <v>0</v>
      </c>
      <c r="D36" s="11">
        <v>0</v>
      </c>
    </row>
    <row r="37" spans="1:4" x14ac:dyDescent="0.25">
      <c r="A37" t="s">
        <v>156</v>
      </c>
      <c r="B37" t="s">
        <v>83</v>
      </c>
      <c r="C37" s="5">
        <v>0</v>
      </c>
      <c r="D37" s="11">
        <v>0</v>
      </c>
    </row>
    <row r="38" spans="1:4" x14ac:dyDescent="0.25">
      <c r="A38" t="s">
        <v>156</v>
      </c>
      <c r="B38" t="s">
        <v>84</v>
      </c>
      <c r="C38" s="5">
        <v>0</v>
      </c>
      <c r="D38" s="11">
        <v>0</v>
      </c>
    </row>
    <row r="39" spans="1:4" x14ac:dyDescent="0.25">
      <c r="A39" t="s">
        <v>156</v>
      </c>
      <c r="B39" t="s">
        <v>85</v>
      </c>
      <c r="C39" s="5">
        <v>1070</v>
      </c>
      <c r="D39" s="11">
        <v>87575</v>
      </c>
    </row>
    <row r="40" spans="1:4" x14ac:dyDescent="0.25">
      <c r="A40" t="s">
        <v>156</v>
      </c>
      <c r="B40" t="s">
        <v>86</v>
      </c>
      <c r="C40" s="5">
        <v>3210</v>
      </c>
      <c r="D40" s="11">
        <v>315260</v>
      </c>
    </row>
    <row r="41" spans="1:4" x14ac:dyDescent="0.25">
      <c r="A41" t="s">
        <v>156</v>
      </c>
      <c r="B41" t="s">
        <v>87</v>
      </c>
      <c r="C41" s="5">
        <v>8730</v>
      </c>
      <c r="D41" s="11">
        <v>803040</v>
      </c>
    </row>
    <row r="42" spans="1:4" x14ac:dyDescent="0.25">
      <c r="A42" t="s">
        <v>156</v>
      </c>
      <c r="B42" t="s">
        <v>88</v>
      </c>
      <c r="C42" s="5">
        <v>14825</v>
      </c>
      <c r="D42" s="11">
        <v>1614505</v>
      </c>
    </row>
    <row r="43" spans="1:4" x14ac:dyDescent="0.25">
      <c r="A43" s="9" t="s">
        <v>156</v>
      </c>
      <c r="B43" s="9" t="s">
        <v>89</v>
      </c>
      <c r="C43" s="7">
        <v>0</v>
      </c>
      <c r="D43" s="12">
        <v>0</v>
      </c>
    </row>
    <row r="44" spans="1:4" x14ac:dyDescent="0.25">
      <c r="A44" s="9" t="s">
        <v>156</v>
      </c>
      <c r="B44" s="9" t="s">
        <v>90</v>
      </c>
      <c r="C44" s="7">
        <v>27840</v>
      </c>
      <c r="D44" s="12">
        <v>2820380</v>
      </c>
    </row>
    <row r="45" spans="1:4" x14ac:dyDescent="0.25">
      <c r="A45" t="s">
        <v>21</v>
      </c>
      <c r="B45" t="s">
        <v>22</v>
      </c>
    </row>
    <row r="46" spans="1:4" x14ac:dyDescent="0.25">
      <c r="A46" t="s">
        <v>23</v>
      </c>
      <c r="B46" t="s">
        <v>24</v>
      </c>
    </row>
    <row r="47" spans="1:4" x14ac:dyDescent="0.25">
      <c r="A47" t="s">
        <v>29</v>
      </c>
      <c r="B47" t="s">
        <v>30</v>
      </c>
    </row>
    <row r="48" spans="1:4" x14ac:dyDescent="0.25">
      <c r="A48" t="s">
        <v>35</v>
      </c>
      <c r="B48" t="s">
        <v>36</v>
      </c>
    </row>
    <row r="49" spans="1:2" x14ac:dyDescent="0.25">
      <c r="A49" t="s">
        <v>45</v>
      </c>
      <c r="B49" t="s">
        <v>46</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2"/>
  <sheetViews>
    <sheetView showGridLines="0" workbookViewId="0"/>
  </sheetViews>
  <sheetFormatPr defaultColWidth="11.109375" defaultRowHeight="15.75" x14ac:dyDescent="0.25"/>
  <cols>
    <col min="1" max="1" width="20.6640625" customWidth="1"/>
    <col min="2" max="3" width="15.6640625" customWidth="1"/>
  </cols>
  <sheetData>
    <row r="1" spans="1:3" ht="19.5" x14ac:dyDescent="0.3">
      <c r="A1" s="1" t="s">
        <v>157</v>
      </c>
    </row>
    <row r="2" spans="1:3" x14ac:dyDescent="0.25">
      <c r="A2" t="s">
        <v>64</v>
      </c>
    </row>
    <row r="3" spans="1:3" x14ac:dyDescent="0.25">
      <c r="A3" t="s">
        <v>65</v>
      </c>
    </row>
    <row r="4" spans="1:3" x14ac:dyDescent="0.25">
      <c r="A4" t="s">
        <v>158</v>
      </c>
    </row>
    <row r="5" spans="1:3" ht="31.5" x14ac:dyDescent="0.25">
      <c r="A5" s="3" t="s">
        <v>159</v>
      </c>
      <c r="B5" s="4" t="s">
        <v>151</v>
      </c>
      <c r="C5" s="4" t="s">
        <v>152</v>
      </c>
    </row>
    <row r="6" spans="1:3" x14ac:dyDescent="0.25">
      <c r="A6" s="9" t="s">
        <v>77</v>
      </c>
      <c r="B6" s="7">
        <v>37620</v>
      </c>
      <c r="C6" s="12">
        <v>5545580</v>
      </c>
    </row>
    <row r="7" spans="1:3" x14ac:dyDescent="0.25">
      <c r="A7" t="s">
        <v>118</v>
      </c>
      <c r="B7" s="5">
        <v>625</v>
      </c>
      <c r="C7" s="11">
        <v>73385</v>
      </c>
    </row>
    <row r="8" spans="1:3" x14ac:dyDescent="0.25">
      <c r="A8" t="s">
        <v>119</v>
      </c>
      <c r="B8" s="5">
        <v>835</v>
      </c>
      <c r="C8" s="11">
        <v>94700</v>
      </c>
    </row>
    <row r="9" spans="1:3" x14ac:dyDescent="0.25">
      <c r="A9" t="s">
        <v>120</v>
      </c>
      <c r="B9" s="5">
        <v>715</v>
      </c>
      <c r="C9" s="11">
        <v>121710</v>
      </c>
    </row>
    <row r="10" spans="1:3" x14ac:dyDescent="0.25">
      <c r="A10" t="s">
        <v>160</v>
      </c>
      <c r="B10" s="5">
        <v>295</v>
      </c>
      <c r="C10" s="11">
        <v>35135</v>
      </c>
    </row>
    <row r="11" spans="1:3" x14ac:dyDescent="0.25">
      <c r="A11" t="s">
        <v>161</v>
      </c>
      <c r="B11" s="5">
        <v>480</v>
      </c>
      <c r="C11" s="11">
        <v>47400</v>
      </c>
    </row>
    <row r="12" spans="1:3" x14ac:dyDescent="0.25">
      <c r="A12" t="s">
        <v>162</v>
      </c>
      <c r="B12" s="5">
        <v>885</v>
      </c>
      <c r="C12" s="11">
        <v>88115</v>
      </c>
    </row>
    <row r="13" spans="1:3" x14ac:dyDescent="0.25">
      <c r="A13" t="s">
        <v>121</v>
      </c>
      <c r="B13" s="5">
        <v>5080</v>
      </c>
      <c r="C13" s="11">
        <v>1256650</v>
      </c>
    </row>
    <row r="14" spans="1:3" x14ac:dyDescent="0.25">
      <c r="A14" t="s">
        <v>122</v>
      </c>
      <c r="B14" s="5">
        <v>1020</v>
      </c>
      <c r="C14" s="11">
        <v>117880</v>
      </c>
    </row>
    <row r="15" spans="1:3" x14ac:dyDescent="0.25">
      <c r="A15" t="s">
        <v>163</v>
      </c>
      <c r="B15" s="5">
        <v>350</v>
      </c>
      <c r="C15" s="11">
        <v>37430</v>
      </c>
    </row>
    <row r="16" spans="1:3" x14ac:dyDescent="0.25">
      <c r="A16" t="s">
        <v>164</v>
      </c>
      <c r="B16" s="5">
        <v>360</v>
      </c>
      <c r="C16" s="11">
        <v>39395</v>
      </c>
    </row>
    <row r="17" spans="1:3" x14ac:dyDescent="0.25">
      <c r="A17" t="s">
        <v>165</v>
      </c>
      <c r="B17" s="5">
        <v>285</v>
      </c>
      <c r="C17" s="11">
        <v>30140</v>
      </c>
    </row>
    <row r="18" spans="1:3" x14ac:dyDescent="0.25">
      <c r="A18" t="s">
        <v>166</v>
      </c>
      <c r="B18" s="5">
        <v>1665</v>
      </c>
      <c r="C18" s="11">
        <v>169830</v>
      </c>
    </row>
    <row r="19" spans="1:3" x14ac:dyDescent="0.25">
      <c r="A19" t="s">
        <v>167</v>
      </c>
      <c r="B19" s="5">
        <v>710</v>
      </c>
      <c r="C19" s="11">
        <v>75595</v>
      </c>
    </row>
    <row r="20" spans="1:3" x14ac:dyDescent="0.25">
      <c r="A20" t="s">
        <v>123</v>
      </c>
      <c r="B20" s="5">
        <v>2350</v>
      </c>
      <c r="C20" s="11">
        <v>251910</v>
      </c>
    </row>
    <row r="21" spans="1:3" x14ac:dyDescent="0.25">
      <c r="A21" t="s">
        <v>168</v>
      </c>
      <c r="B21" s="5">
        <v>4675</v>
      </c>
      <c r="C21" s="11">
        <v>458780</v>
      </c>
    </row>
    <row r="22" spans="1:3" x14ac:dyDescent="0.25">
      <c r="A22" t="s">
        <v>169</v>
      </c>
      <c r="B22" s="5">
        <v>745</v>
      </c>
      <c r="C22" s="11">
        <v>84290</v>
      </c>
    </row>
    <row r="23" spans="1:3" x14ac:dyDescent="0.25">
      <c r="A23" t="s">
        <v>170</v>
      </c>
      <c r="B23" s="5">
        <v>605</v>
      </c>
      <c r="C23" s="11">
        <v>58065</v>
      </c>
    </row>
    <row r="24" spans="1:3" x14ac:dyDescent="0.25">
      <c r="A24" t="s">
        <v>171</v>
      </c>
      <c r="B24" s="5">
        <v>510</v>
      </c>
      <c r="C24" s="11">
        <v>54625</v>
      </c>
    </row>
    <row r="25" spans="1:3" x14ac:dyDescent="0.25">
      <c r="A25" t="s">
        <v>124</v>
      </c>
      <c r="B25" s="5">
        <v>405</v>
      </c>
      <c r="C25" s="11">
        <v>46120</v>
      </c>
    </row>
    <row r="26" spans="1:3" x14ac:dyDescent="0.25">
      <c r="A26" t="s">
        <v>125</v>
      </c>
      <c r="B26" s="5">
        <v>465</v>
      </c>
      <c r="C26" s="11">
        <v>120100</v>
      </c>
    </row>
    <row r="27" spans="1:3" x14ac:dyDescent="0.25">
      <c r="A27" t="s">
        <v>126</v>
      </c>
      <c r="B27" s="5">
        <v>1035</v>
      </c>
      <c r="C27" s="11">
        <v>110860</v>
      </c>
    </row>
    <row r="28" spans="1:3" x14ac:dyDescent="0.25">
      <c r="A28" t="s">
        <v>127</v>
      </c>
      <c r="B28" s="5">
        <v>3560</v>
      </c>
      <c r="C28" s="11">
        <v>526220</v>
      </c>
    </row>
    <row r="29" spans="1:3" x14ac:dyDescent="0.25">
      <c r="A29" t="s">
        <v>172</v>
      </c>
      <c r="B29" s="5">
        <v>35</v>
      </c>
      <c r="C29" s="11">
        <v>5325</v>
      </c>
    </row>
    <row r="30" spans="1:3" x14ac:dyDescent="0.25">
      <c r="A30" t="s">
        <v>128</v>
      </c>
      <c r="B30" s="5">
        <v>3175</v>
      </c>
      <c r="C30" s="11">
        <v>815605</v>
      </c>
    </row>
    <row r="31" spans="1:3" x14ac:dyDescent="0.25">
      <c r="A31" t="s">
        <v>173</v>
      </c>
      <c r="B31" s="5">
        <v>990</v>
      </c>
      <c r="C31" s="11">
        <v>94470</v>
      </c>
    </row>
    <row r="32" spans="1:3" x14ac:dyDescent="0.25">
      <c r="A32" t="s">
        <v>174</v>
      </c>
      <c r="B32" s="5">
        <v>355</v>
      </c>
      <c r="C32" s="11">
        <v>38330</v>
      </c>
    </row>
    <row r="33" spans="1:3" x14ac:dyDescent="0.25">
      <c r="A33" t="s">
        <v>175</v>
      </c>
      <c r="B33" s="5">
        <v>70</v>
      </c>
      <c r="C33" s="11">
        <v>5735</v>
      </c>
    </row>
    <row r="34" spans="1:3" x14ac:dyDescent="0.25">
      <c r="A34" t="s">
        <v>129</v>
      </c>
      <c r="B34" s="5">
        <v>580</v>
      </c>
      <c r="C34" s="11">
        <v>71445</v>
      </c>
    </row>
    <row r="35" spans="1:3" x14ac:dyDescent="0.25">
      <c r="A35" t="s">
        <v>130</v>
      </c>
      <c r="B35" s="5">
        <v>2545</v>
      </c>
      <c r="C35" s="11">
        <v>388190</v>
      </c>
    </row>
    <row r="36" spans="1:3" x14ac:dyDescent="0.25">
      <c r="A36" t="s">
        <v>176</v>
      </c>
      <c r="B36" s="5">
        <v>440</v>
      </c>
      <c r="C36" s="11">
        <v>41360</v>
      </c>
    </row>
    <row r="37" spans="1:3" x14ac:dyDescent="0.25">
      <c r="A37" t="s">
        <v>177</v>
      </c>
      <c r="B37" s="5">
        <v>675</v>
      </c>
      <c r="C37" s="11">
        <v>64785</v>
      </c>
    </row>
    <row r="38" spans="1:3" x14ac:dyDescent="0.25">
      <c r="A38" t="s">
        <v>178</v>
      </c>
      <c r="B38" s="5">
        <v>1075</v>
      </c>
      <c r="C38" s="11">
        <v>110235</v>
      </c>
    </row>
    <row r="39" spans="1:3" x14ac:dyDescent="0.25">
      <c r="A39" t="s">
        <v>131</v>
      </c>
      <c r="B39" s="5">
        <v>40</v>
      </c>
      <c r="C39" s="11">
        <v>11770</v>
      </c>
    </row>
    <row r="40" spans="1:3" x14ac:dyDescent="0.25">
      <c r="A40" t="s">
        <v>21</v>
      </c>
      <c r="B40" t="s">
        <v>22</v>
      </c>
    </row>
    <row r="41" spans="1:3" x14ac:dyDescent="0.25">
      <c r="A41" t="s">
        <v>23</v>
      </c>
      <c r="B41" t="s">
        <v>24</v>
      </c>
    </row>
    <row r="42" spans="1:3" x14ac:dyDescent="0.25">
      <c r="A42" t="s">
        <v>55</v>
      </c>
      <c r="B42" t="s">
        <v>56</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Notes</vt:lpstr>
      <vt:lpstr>Table 1 Applications</vt:lpstr>
      <vt:lpstr>Table 2 Applications by channel</vt:lpstr>
      <vt:lpstr>Table 3 Applications by age</vt:lpstr>
      <vt:lpstr>Table 4 Applications by LA</vt:lpstr>
      <vt:lpstr>Table 5 Application processing</vt:lpstr>
      <vt:lpstr>Table 6 Payments</vt:lpstr>
      <vt:lpstr>Table 7 Payments by LA</vt:lpstr>
      <vt:lpstr>Table 8 Individual clients paid</vt:lpstr>
      <vt:lpstr>Table 9 Caseload</vt:lpstr>
      <vt:lpstr>Table 10 Caseload by LA</vt:lpstr>
      <vt:lpstr>Table 11 Caseload by age</vt:lpstr>
      <vt:lpstr>Table 12 Redeterminations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u456874</dc:creator>
  <cp:lastModifiedBy>Pippa Stone</cp:lastModifiedBy>
  <dcterms:created xsi:type="dcterms:W3CDTF">2024-11-13T16:01:21Z</dcterms:created>
  <dcterms:modified xsi:type="dcterms:W3CDTF">2024-11-13T16:37:05Z</dcterms:modified>
</cp:coreProperties>
</file>