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xr:revisionPtr revIDLastSave="0" documentId="13_ncr:1_{8AE554A5-930F-42ED-9F15-D00B473405A0}" xr6:coauthVersionLast="47" xr6:coauthVersionMax="47" xr10:uidLastSave="{00000000-0000-0000-0000-000000000000}"/>
  <bookViews>
    <workbookView xWindow="28680" yWindow="-120" windowWidth="29040" windowHeight="15720" xr2:uid="{00000000-000D-0000-FFFF-FFFF00000000}"/>
  </bookViews>
  <sheets>
    <sheet name="Contents" sheetId="1" r:id="rId1"/>
    <sheet name="T1 Applications by decision" sheetId="3" r:id="rId2"/>
    <sheet name="T2 Decisions by award type" sheetId="4" r:id="rId3"/>
    <sheet name="T3 Care awards by level" sheetId="5" r:id="rId4"/>
    <sheet name="T4 Mobility awards by level" sheetId="6" r:id="rId5"/>
    <sheet name="T5 Applications by condition" sheetId="7" r:id="rId6"/>
    <sheet name="T6 Applications by channel" sheetId="8" r:id="rId7"/>
    <sheet name="T7 Applications by age" sheetId="9" r:id="rId8"/>
    <sheet name="T8 Applications by LA" sheetId="10" r:id="rId9"/>
    <sheet name="T9 Application processing times" sheetId="11" r:id="rId10"/>
    <sheet name="T10 Payments" sheetId="12" r:id="rId11"/>
    <sheet name="T11 Payments by LA" sheetId="13" r:id="rId12"/>
    <sheet name="T12 Number of individuals paid" sheetId="14" r:id="rId13"/>
    <sheet name="T13 Caseload by award type" sheetId="15" r:id="rId14"/>
    <sheet name="T14 Caseload by care level" sheetId="16" r:id="rId15"/>
    <sheet name="T15 Caseload by mob level" sheetId="17" r:id="rId16"/>
    <sheet name="T16 Caseload by award level" sheetId="18" r:id="rId17"/>
    <sheet name="T17 Caseload by age" sheetId="19" r:id="rId18"/>
    <sheet name="T18 Caseload by cond and award" sheetId="20" r:id="rId19"/>
    <sheet name="T19 Caseload by cond and care" sheetId="21" r:id="rId20"/>
    <sheet name="T20 Caseload by cond and mob" sheetId="22" r:id="rId21"/>
    <sheet name="T21 Caseload by SRTI" sheetId="23" r:id="rId22"/>
    <sheet name="T22 Caseload by duration" sheetId="24" r:id="rId23"/>
    <sheet name="T23 Caseload by LA" sheetId="25" r:id="rId24"/>
    <sheet name="T24 Redeterminations" sheetId="26" r:id="rId25"/>
    <sheet name="T25 Appeals" sheetId="27" r:id="rId26"/>
    <sheet name="T26 Reviews" sheetId="28" r:id="rId27"/>
    <sheet name="T27 New applicant reviews" sheetId="29" r:id="rId28"/>
    <sheet name="T28 Case transfer reviews" sheetId="30" r:id="rId29"/>
    <sheet name="Chart 1" sheetId="31" r:id="rId30"/>
    <sheet name="Chart 2" sheetId="32" r:id="rId31"/>
    <sheet name="Chart 3" sheetId="33" r:id="rId3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3" i="1" l="1"/>
  <c r="A32" i="1"/>
  <c r="A34" i="1"/>
  <c r="A4" i="1" l="1"/>
  <c r="A5" i="1"/>
  <c r="A31" i="1" l="1"/>
  <c r="A30" i="1"/>
  <c r="A29" i="1"/>
  <c r="A28" i="1"/>
  <c r="A27" i="1"/>
  <c r="A26" i="1"/>
  <c r="A25" i="1"/>
  <c r="A24" i="1"/>
  <c r="A23" i="1"/>
  <c r="A22" i="1"/>
  <c r="A21" i="1"/>
  <c r="A20" i="1"/>
  <c r="A19" i="1"/>
  <c r="A18" i="1"/>
  <c r="A17" i="1"/>
  <c r="A16" i="1"/>
  <c r="A15" i="1"/>
  <c r="A14" i="1"/>
  <c r="A13" i="1"/>
  <c r="A12" i="1"/>
  <c r="A11" i="1"/>
  <c r="A10" i="1"/>
  <c r="A9" i="1"/>
  <c r="A8" i="1"/>
  <c r="A7" i="1"/>
  <c r="A6" i="1"/>
</calcChain>
</file>

<file path=xl/sharedStrings.xml><?xml version="1.0" encoding="utf-8"?>
<sst xmlns="http://schemas.openxmlformats.org/spreadsheetml/2006/main" count="6279" uniqueCount="550">
  <si>
    <t>Table of Contents</t>
  </si>
  <si>
    <t>Table Number</t>
  </si>
  <si>
    <t>Description</t>
  </si>
  <si>
    <t>Table 1: Child Disability Payment  New Applicants - Application numbers and initial decisions by month</t>
  </si>
  <si>
    <t>Table 2: Child Disability Payment  New Applicants - Initial awards by award type</t>
  </si>
  <si>
    <t>Table 3: Child Disability Payment New Applicants - Initial care awards by level</t>
  </si>
  <si>
    <t>Table 4: Child Disability Payment New Applicants - Initial mobility awards by level</t>
  </si>
  <si>
    <t>Table 5: Child Disability Payment New Applicants - Application numbers and initial decisions by disability condition</t>
  </si>
  <si>
    <t>Table 6: Applications for Child Disability Payment by channel by month</t>
  </si>
  <si>
    <t>Table 7: Applications for Child Disability Payment by age to 30 June 2025</t>
  </si>
  <si>
    <t>Table 8: Applications and Initial decisions for Child Disability Payment by Local Authority Area to 30 June 2025</t>
  </si>
  <si>
    <t>Table 9: Number of Decisions by Processing Time</t>
  </si>
  <si>
    <t>Table 10: Child Disability Payment Payments</t>
  </si>
  <si>
    <t>Table 11: Child Disability Payments by Local Authority  Area to 30 June 2025</t>
  </si>
  <si>
    <t>Table 12: Number of individual Child Disability Payment clients paid by financial year</t>
  </si>
  <si>
    <t>Table 13: Caseload for Child Disability Payment by award type</t>
  </si>
  <si>
    <t>Table 14: Caseload for Child Disability Payment by care award level</t>
  </si>
  <si>
    <t>Table 15: Caseload for Child Disability Payment by mobility award level</t>
  </si>
  <si>
    <t>Table 16: Caseload for Child Disability Payment by care and mobility award levels</t>
  </si>
  <si>
    <t>Table 17: Caseload for Child Disability Payment by age</t>
  </si>
  <si>
    <t>Table 18: Caseload for Child Disability Payment by Disability Condition and Award Type at June 2025</t>
  </si>
  <si>
    <t>Table 19: Caseload for Child Disability Payment by Disability Condition and Care Award Level at June 2025</t>
  </si>
  <si>
    <t>Table 20: Caseload for Child Disability Payment by Disability Condition and Mobility Award Level at June 2025</t>
  </si>
  <si>
    <t>Table 21: Caseload for Child Disability Payment by Special Rules for Terminal Illness status at June 2025</t>
  </si>
  <si>
    <t>Table 22: Caseload for Child Disability Payment by duration on caseload at  June 2025</t>
  </si>
  <si>
    <t>Table 23: Number of children in receipt of Child Disability Payment (caseload) by Local Authority Area at June 2025</t>
  </si>
  <si>
    <t>Table 24: Re-determinations for Child Disability Payment</t>
  </si>
  <si>
    <t>Table 25: Appeals for Child Disability Payment</t>
  </si>
  <si>
    <t>Table 26: Reviews</t>
  </si>
  <si>
    <t>Table 27: New applicant reviews</t>
  </si>
  <si>
    <t>Table 28: Case transfer reviews</t>
  </si>
  <si>
    <t>[note 1]</t>
  </si>
  <si>
    <t>[note 2]</t>
  </si>
  <si>
    <t>[note 3]</t>
  </si>
  <si>
    <t>[note 4]</t>
  </si>
  <si>
    <t>[note 5]</t>
  </si>
  <si>
    <t>[note 6]</t>
  </si>
  <si>
    <t>[note 7]</t>
  </si>
  <si>
    <t>[note 8]</t>
  </si>
  <si>
    <t>[note 9]</t>
  </si>
  <si>
    <t>[note 10]</t>
  </si>
  <si>
    <t>[note 11]</t>
  </si>
  <si>
    <t>[note 12]</t>
  </si>
  <si>
    <t>[note 13]</t>
  </si>
  <si>
    <t>[note 14]</t>
  </si>
  <si>
    <t>[note 15]</t>
  </si>
  <si>
    <t>[note 16]</t>
  </si>
  <si>
    <t>Table 1: Child Disability Payment  New Applicants - Application numbers and initial decisions by month [note 1] [note 2] [note 3] [note 4] [note 5] [note 6] [note 7] [note 8] [note 9] [note 10]</t>
  </si>
  <si>
    <t>This worksheet contains 1 table.</t>
  </si>
  <si>
    <t>Banded rows are used in this table. To remove them, highlight the table, go to the Design tab and uncheck the banded rows box.</t>
  </si>
  <si>
    <t>Notes are located below the table beginning in cell A61 and in the notes sheet of this document.</t>
  </si>
  <si>
    <t>Some rows between tables are left blank in this sheet to improve readability.</t>
  </si>
  <si>
    <t>Month [note 3] [note 4] [note 10]</t>
  </si>
  <si>
    <t>Total part 1 applications registered [note 5]</t>
  </si>
  <si>
    <t>Percentage of total part 1 applications registered</t>
  </si>
  <si>
    <t>Total part 2 applications received [note 6] [note 7]</t>
  </si>
  <si>
    <t>Percentage of total part 2 applications received</t>
  </si>
  <si>
    <t>Total applications processed [note 8] [note 9]</t>
  </si>
  <si>
    <t>Authorised applications [note 9]</t>
  </si>
  <si>
    <t>Denied applications [note 9]</t>
  </si>
  <si>
    <t>Withdrawn applications [note 9]</t>
  </si>
  <si>
    <t>Percentage of processed applications authorised</t>
  </si>
  <si>
    <t>Percentage of processed applications denied</t>
  </si>
  <si>
    <t>Percentage of processed applications withdrawn</t>
  </si>
  <si>
    <t>Total</t>
  </si>
  <si>
    <t>July 2021</t>
  </si>
  <si>
    <t>n/a</t>
  </si>
  <si>
    <t>August 2021</t>
  </si>
  <si>
    <t>September 2021</t>
  </si>
  <si>
    <t>October 2021</t>
  </si>
  <si>
    <t>November 2021</t>
  </si>
  <si>
    <t>December 2021</t>
  </si>
  <si>
    <t>January 2022</t>
  </si>
  <si>
    <t>February 2022</t>
  </si>
  <si>
    <t>March 2022</t>
  </si>
  <si>
    <t>April 2022</t>
  </si>
  <si>
    <t>May 2022</t>
  </si>
  <si>
    <t>June 2022</t>
  </si>
  <si>
    <t>July 2022</t>
  </si>
  <si>
    <t>August 2022</t>
  </si>
  <si>
    <t>September 2022</t>
  </si>
  <si>
    <t>October 2022</t>
  </si>
  <si>
    <t>November 2022</t>
  </si>
  <si>
    <t>December 2022</t>
  </si>
  <si>
    <t>January 2023</t>
  </si>
  <si>
    <t>February 2023</t>
  </si>
  <si>
    <t>March 2023</t>
  </si>
  <si>
    <t>April 2023</t>
  </si>
  <si>
    <t>May 2023</t>
  </si>
  <si>
    <t>June 2023</t>
  </si>
  <si>
    <t>July 2023</t>
  </si>
  <si>
    <t>August 2023</t>
  </si>
  <si>
    <t>September 2023</t>
  </si>
  <si>
    <t>October 2023</t>
  </si>
  <si>
    <t>November 2023</t>
  </si>
  <si>
    <t>December 2023</t>
  </si>
  <si>
    <t>January 2024</t>
  </si>
  <si>
    <t>February 2024</t>
  </si>
  <si>
    <t>March 2024</t>
  </si>
  <si>
    <t>April 2024</t>
  </si>
  <si>
    <t>May 2024</t>
  </si>
  <si>
    <t>June 2024</t>
  </si>
  <si>
    <t>July 2024</t>
  </si>
  <si>
    <t>August 2024</t>
  </si>
  <si>
    <t>September 2024</t>
  </si>
  <si>
    <t>October 2024</t>
  </si>
  <si>
    <t>November 2024</t>
  </si>
  <si>
    <t>December 2024</t>
  </si>
  <si>
    <t>January 2025</t>
  </si>
  <si>
    <t>February 2025</t>
  </si>
  <si>
    <t>March 2025</t>
  </si>
  <si>
    <t>April 2025</t>
  </si>
  <si>
    <t>May 2025</t>
  </si>
  <si>
    <t>June 2025</t>
  </si>
  <si>
    <t>[c]</t>
  </si>
  <si>
    <t>Table 2: Child Disability Payment  New Applicants - Initial awards by award type [note 1] [note 2] [note 3] [note 4] [note 5] [note 6] [note 7]</t>
  </si>
  <si>
    <t>Notes are located below the table beginning in cell A60 and in the notes sheet of this document.</t>
  </si>
  <si>
    <t>Month [note 3] [note 4] [note 5] [note 6]</t>
  </si>
  <si>
    <t>Total [note 7]</t>
  </si>
  <si>
    <t>Care only [note 7]</t>
  </si>
  <si>
    <t>Mobility only [note 7]</t>
  </si>
  <si>
    <t>Both care and mobility [note 7]</t>
  </si>
  <si>
    <t>Percent receiving care only</t>
  </si>
  <si>
    <t>Percent receiving mobility only</t>
  </si>
  <si>
    <t>Percent receiving both care and mobility</t>
  </si>
  <si>
    <t>Table 3: Child Disability Payment New Applicants - Initial care awards by level [note 1] [note 2] [note 3] [note 4] [note 5] [note 6]</t>
  </si>
  <si>
    <t>Month [note 2] [note 3] [note 4] [note 5]</t>
  </si>
  <si>
    <t>Total [note 6]</t>
  </si>
  <si>
    <t>Highest level [note 6]</t>
  </si>
  <si>
    <t>Middle level [note 6]</t>
  </si>
  <si>
    <t>Lowest level [note 6]</t>
  </si>
  <si>
    <t>Percent highest level</t>
  </si>
  <si>
    <t>Percent middle level</t>
  </si>
  <si>
    <t>Percent Lowest Level</t>
  </si>
  <si>
    <t>Table 4: Child Disability Payment New Applicants - Initial mobility awards by level [note 1] [note 2] [note 3] [note 4] [note 5] [note 6] [note 7]</t>
  </si>
  <si>
    <t>Higher level [note 7]</t>
  </si>
  <si>
    <t>Lower level [note 7]</t>
  </si>
  <si>
    <t>Percentage higher level</t>
  </si>
  <si>
    <t>Percentage lower level</t>
  </si>
  <si>
    <t>Table 5: Child Disability Payment New Applicants - Application numbers and initial decisions by disability condition [note 1] [note 2] [note 3] [note 4] [note 5] [note 6]</t>
  </si>
  <si>
    <t>Notes are located below the table beginning in cell A30 and in the notes sheet of this document.</t>
  </si>
  <si>
    <t>Condition Category [note 5] [note 6]</t>
  </si>
  <si>
    <t>Total part 1 applications registered</t>
  </si>
  <si>
    <t>Total part 2 applications received</t>
  </si>
  <si>
    <t>Total applications processed</t>
  </si>
  <si>
    <t>Authorised applications</t>
  </si>
  <si>
    <t>Denied applications</t>
  </si>
  <si>
    <t>Withdrawn applications</t>
  </si>
  <si>
    <t>Certain Infectious and Parasitic Diseases (A00-B99)</t>
  </si>
  <si>
    <t>Neoplasms (C00-D48)</t>
  </si>
  <si>
    <t>Diseases of the Blood and Blood-forming organs and certain disorders involving the immune mechanism (D50-D99)</t>
  </si>
  <si>
    <t>Endocrine, Nutritional and Metabolic Diseases (E00-E90)</t>
  </si>
  <si>
    <t>Mental and Behavioural Disorders (F00-F99)</t>
  </si>
  <si>
    <t>Diseases of the Nervous System (G00-G99)</t>
  </si>
  <si>
    <t>Diseases of the Eye and Adnexa (H00-H59)</t>
  </si>
  <si>
    <t>Diseases of the Ear and Mastoid Process (H60-H95)</t>
  </si>
  <si>
    <t>Diseases of the Circulatory System (I00-I99)</t>
  </si>
  <si>
    <t>Diseases of the Respiratory System (J00-J99)</t>
  </si>
  <si>
    <t>Diseases of the Digestive System (K00-K93)</t>
  </si>
  <si>
    <t>Diseases of the Skin and Subcutaneous Tissue (L00-L99)</t>
  </si>
  <si>
    <t>Diseases of the Musculoskeletal System and Connective Tissue (M00-M99)</t>
  </si>
  <si>
    <t>Diseases of the Genitourinary System (N00-N99)</t>
  </si>
  <si>
    <t>Certain Conditions Originating in the Perinatal Period(P00-P96)</t>
  </si>
  <si>
    <t>Congenital Malformations, Deformations and Chromosomal Abnormalities (Q00-Q99)</t>
  </si>
  <si>
    <t>Symptoms, Signs and Abnormal Clinical and Laboratory findings, not elsewhere classified (R00-R99)</t>
  </si>
  <si>
    <t>Injury, Poisoning and certain other consequences of external causes (S00-T98)</t>
  </si>
  <si>
    <t>Factors Influencing Health Status and Contact with Health Services (Z00-Z99)</t>
  </si>
  <si>
    <t>Codes for Special Purposes (U00-U85)</t>
  </si>
  <si>
    <t>Special Codes DWP</t>
  </si>
  <si>
    <t>Unknown</t>
  </si>
  <si>
    <t>Table 6: Applications for Child Disability Payment by channel by month [note 1] [note 2] [note 3] [note 4] [note 5] [note 6] [note 7] [note 8] [note 9]</t>
  </si>
  <si>
    <t>Month [note 2] [note 3] [note 4]</t>
  </si>
  <si>
    <t>Online applications</t>
  </si>
  <si>
    <t>Phone applications</t>
  </si>
  <si>
    <t>Alternative applications [note 7]</t>
  </si>
  <si>
    <t>Paper applications [note 8]</t>
  </si>
  <si>
    <t>Other channel [note 9]</t>
  </si>
  <si>
    <t>Percentage of online applications</t>
  </si>
  <si>
    <t>Percentage of phone applications</t>
  </si>
  <si>
    <t>Percentage of alternative applications</t>
  </si>
  <si>
    <t>Percentage of paper applications</t>
  </si>
  <si>
    <t>Percentage of other applications</t>
  </si>
  <si>
    <t>Table 7: Applications for Child Disability Payment by age to 30 June 2025 [note 1] [note 2] [note 3] [note 4]</t>
  </si>
  <si>
    <t>Notes are located below the table beginning in cell A13 and in the notes sheet of this document.</t>
  </si>
  <si>
    <t>Age band [note 2] [note 4]</t>
  </si>
  <si>
    <t>Total applications received</t>
  </si>
  <si>
    <t>Percentage of total applications received</t>
  </si>
  <si>
    <t>Total applications processed [note 3]</t>
  </si>
  <si>
    <t>0-4</t>
  </si>
  <si>
    <t>5-10</t>
  </si>
  <si>
    <t>11-15</t>
  </si>
  <si>
    <t>16-18</t>
  </si>
  <si>
    <t>Table 8: Applications and Initial decisions for Child Disability Payment by Local Authority Area to 30 June 2025 [note 1] [note 2] [note 3] [note 4] [note 5] [note 6] [note 7]</t>
  </si>
  <si>
    <t>Notes are located below the table beginning in cell A41 and in the notes sheet of this document.</t>
  </si>
  <si>
    <t>Local authority area [note 2] [note 5] [note 6]</t>
  </si>
  <si>
    <t>Total applications received [note 7]</t>
  </si>
  <si>
    <t>Aberdeen City</t>
  </si>
  <si>
    <t>Aberdeenshire</t>
  </si>
  <si>
    <t>Angus</t>
  </si>
  <si>
    <t>Argyll and Bute</t>
  </si>
  <si>
    <t>Clackmannanshire</t>
  </si>
  <si>
    <t>Dumfries and Galloway</t>
  </si>
  <si>
    <t>Dundee City</t>
  </si>
  <si>
    <t>East Ayrshire</t>
  </si>
  <si>
    <t>East Dunbartonshire</t>
  </si>
  <si>
    <t>East Lothian</t>
  </si>
  <si>
    <t>East Renfrewshire</t>
  </si>
  <si>
    <t>Edinburgh, City of</t>
  </si>
  <si>
    <t>Falkirk</t>
  </si>
  <si>
    <t>Fife</t>
  </si>
  <si>
    <t>Glasgow City</t>
  </si>
  <si>
    <t>Highland</t>
  </si>
  <si>
    <t>Inverclyde</t>
  </si>
  <si>
    <t>Midlothian</t>
  </si>
  <si>
    <t>Moray</t>
  </si>
  <si>
    <t>Na h-Eileanan Siar</t>
  </si>
  <si>
    <t>North Ayrshire</t>
  </si>
  <si>
    <t>North Lanarkshire</t>
  </si>
  <si>
    <t>Orkney Islands</t>
  </si>
  <si>
    <t>Perth and Kinross</t>
  </si>
  <si>
    <t>Renfrewshire</t>
  </si>
  <si>
    <t>Scottish Borders</t>
  </si>
  <si>
    <t>Shetland Islands</t>
  </si>
  <si>
    <t>South Ayrshire</t>
  </si>
  <si>
    <t>South Lanarkshire</t>
  </si>
  <si>
    <t>Stirling</t>
  </si>
  <si>
    <t>West Dunbartonshire</t>
  </si>
  <si>
    <t>West Lothian</t>
  </si>
  <si>
    <t>Other</t>
  </si>
  <si>
    <t>This worksheet contains 2 tables.</t>
  </si>
  <si>
    <t>Banded rows are used in these tables. To remove them, highlight the table, go to the Design tab and uncheck the banded rows box.</t>
  </si>
  <si>
    <t>Processing time by month [note 2] [note 4] [note 5] [note 6] [note 7] [note 8] [note 9] [note 10] [note 11][note 12] [note 15] [note 16]</t>
  </si>
  <si>
    <t>Total applications processed where a part 2 application date is available</t>
  </si>
  <si>
    <t>Applications processed in 0-20 working days</t>
  </si>
  <si>
    <t>Applications processed in 21-40 working days</t>
  </si>
  <si>
    <t>Applications processed in 41-60 working days</t>
  </si>
  <si>
    <t>Applications processed in 61-80 working days</t>
  </si>
  <si>
    <t>Applications processed in 81-100 working days</t>
  </si>
  <si>
    <t>Applications processed in 101-120 working days</t>
  </si>
  <si>
    <t>Applications processed in 121-140 working days</t>
  </si>
  <si>
    <t>Applications processed in 141 or more working days</t>
  </si>
  <si>
    <t>Median Average Processing Time in working days</t>
  </si>
  <si>
    <t>Financial Year 2021 - 2022</t>
  </si>
  <si>
    <t>Financial Year 2022 - 2023</t>
  </si>
  <si>
    <t>Financial Year 2023 - 2024</t>
  </si>
  <si>
    <t>Financial Year 2024 - 2025</t>
  </si>
  <si>
    <t>Table 9a: Number of decisions by processing time</t>
  </si>
  <si>
    <t>Processing time by month</t>
  </si>
  <si>
    <t>Proportion of applications processed within 20 working days (within 1 month)</t>
  </si>
  <si>
    <t>Proportion of applications processed within 40 working days (within 2 months)</t>
  </si>
  <si>
    <t>Proportion of applications processed within 60 working days (within 3 months)</t>
  </si>
  <si>
    <t>Proportion of applications processed within 80 working days (within 4 months)</t>
  </si>
  <si>
    <t>Proportion of applications processed within 100 working days (within 5 months)</t>
  </si>
  <si>
    <t>Proportion of applications processed within 120 working days (within 6 months)</t>
  </si>
  <si>
    <t>Proportion of applications processed within 140 working days (within 7 months)</t>
  </si>
  <si>
    <t>Proportion of applications processed in 141 or more working days</t>
  </si>
  <si>
    <t>Table 9b: Proportion of decisions completed within each time band</t>
  </si>
  <si>
    <t>[note 17]</t>
  </si>
  <si>
    <t>Table 10: Child Disability Payment Payments [note 1] [note 2] [note 3] [note 4] [note 5] [note 6] [note 7] [note 8] [note 9] [note 10] [note 11]</t>
  </si>
  <si>
    <t>Notes are located below the table beginning in cell A166 and in the notes sheet of this document.</t>
  </si>
  <si>
    <t>Type of client</t>
  </si>
  <si>
    <t>Month [note 2] [note 4] [note 5] [note 6]</t>
  </si>
  <si>
    <t>Total number of payments [note 7] [note 8] [note 11]</t>
  </si>
  <si>
    <t>Number of care payments [note 7] [note 8]</t>
  </si>
  <si>
    <t>Number of mobility payments [note 7] [note 8] [note 10]</t>
  </si>
  <si>
    <t>Total value of payments</t>
  </si>
  <si>
    <t>Value of care payments</t>
  </si>
  <si>
    <t>Value of mobility payments [note 10]</t>
  </si>
  <si>
    <t>Percentage of number of care payments</t>
  </si>
  <si>
    <t>Percentage of number of mobility payments [note 10]</t>
  </si>
  <si>
    <t>Number of mobility payments which are for Accessible Vehicles and Equipment Scheme [note 10]</t>
  </si>
  <si>
    <t>Value of mobility payments which are for Accessible Vehicles and Equipment Scheme [note 10]</t>
  </si>
  <si>
    <t>All</t>
  </si>
  <si>
    <t>New Applicants</t>
  </si>
  <si>
    <t>Case Transfers</t>
  </si>
  <si>
    <t>Local Authority area [note 2] [note 3] [note 4]</t>
  </si>
  <si>
    <t>Percentage of value of total payments</t>
  </si>
  <si>
    <t>Table 12: Number of individual Child Disability Payment clients paid by financial year [note 1] [note 2] [note 3] [note 4] [note 5]</t>
  </si>
  <si>
    <t>Year of Payment [note 1][note 2]</t>
  </si>
  <si>
    <t>Number of individual clients paid [note 3][note 4]</t>
  </si>
  <si>
    <t>Table 13: Caseload for Child Disability Payment by award type [note 1] [note 2] [note 3] [note 4] [note 5] [note 6]</t>
  </si>
  <si>
    <t>Notes are located below the table beginning in cell A127 and in the notes sheet of this document.</t>
  </si>
  <si>
    <t>Month [note 3] [note 4] [note 5]</t>
  </si>
  <si>
    <t>Total number of children in receipt [note 4] [note 6]</t>
  </si>
  <si>
    <t>Number in receipt of care only</t>
  </si>
  <si>
    <t>Number in receipt of mobility only</t>
  </si>
  <si>
    <t>Number in receipt of both care and mobility</t>
  </si>
  <si>
    <t>Percent care only payment</t>
  </si>
  <si>
    <t>Percent mobility only payment</t>
  </si>
  <si>
    <t>Percent both care and mobility payment</t>
  </si>
  <si>
    <t>Number in receipt of mobility award who receive Accessible Vehicles and Equipment payment [note 5]</t>
  </si>
  <si>
    <t>Proportion in receipt of Mobility award who receive Accessible Vehicles and Equipment payment</t>
  </si>
  <si>
    <t>Table 14: Caseload for Child Disability Payment by care award level [note 1] [note 2] [note 3] [note 4] [note 5]</t>
  </si>
  <si>
    <t>Total number of children [note 2]</t>
  </si>
  <si>
    <t>Number on highest care</t>
  </si>
  <si>
    <t>Number on middle care</t>
  </si>
  <si>
    <t>Number on lowest care</t>
  </si>
  <si>
    <t>Number not awarded</t>
  </si>
  <si>
    <t>Percentage highest care</t>
  </si>
  <si>
    <t>Percentage middle care</t>
  </si>
  <si>
    <t>Percentage lowest care</t>
  </si>
  <si>
    <t>Percentage not awarded</t>
  </si>
  <si>
    <t>Table 15: Caseload for Child Disability Payment by mobility award level [note 1] [note 2] [note 3] [note 4] [note 5]</t>
  </si>
  <si>
    <t>Number on higher mobility</t>
  </si>
  <si>
    <t>Number on lower mobility</t>
  </si>
  <si>
    <t>Percentage higher mobility</t>
  </si>
  <si>
    <t>Percentage lower mobility</t>
  </si>
  <si>
    <t>Table 16: Caseload for Child Disability Payment by care and mobility award levels [note 1] [note 2] [note 3] [note 4] [note 5]</t>
  </si>
  <si>
    <t>Total number of children in receipt [note 2] [note 3] [note 4] [note 5]</t>
  </si>
  <si>
    <t>Mobility Higher Level - Care Highest Level</t>
  </si>
  <si>
    <t>Mobility Higher Level - Care Middle Level</t>
  </si>
  <si>
    <t>Mobility Higher Level - Care Lowest Level</t>
  </si>
  <si>
    <t>Mobility Higher Level - Care Not Awarded</t>
  </si>
  <si>
    <t>Mobility Lower Level - Care Highest Level</t>
  </si>
  <si>
    <t>Mobility Lower Level - Care Middle Level</t>
  </si>
  <si>
    <t>Mobility Lower Level - Care Lowest Level</t>
  </si>
  <si>
    <t>Mobility Lower Level - Care Not Awarded</t>
  </si>
  <si>
    <t>Mobility Not Awarded - Care Highest Level</t>
  </si>
  <si>
    <t>Mobility Not Awarded - Care Middle Level</t>
  </si>
  <si>
    <t>Mobility Not Awarded - Care Lowest Level</t>
  </si>
  <si>
    <t>Table 17: Caseload for Child Disability Payment by age [note 1] [note 2] [note 3] [note 4] [note 5] [note 6]</t>
  </si>
  <si>
    <t>Month [note 2] [note 3]</t>
  </si>
  <si>
    <t>Total number of children in receipt [note 4]</t>
  </si>
  <si>
    <t>0</t>
  </si>
  <si>
    <t>1</t>
  </si>
  <si>
    <t>2</t>
  </si>
  <si>
    <t>3</t>
  </si>
  <si>
    <t>4</t>
  </si>
  <si>
    <t>5</t>
  </si>
  <si>
    <t>6</t>
  </si>
  <si>
    <t>7</t>
  </si>
  <si>
    <t>8</t>
  </si>
  <si>
    <t>9</t>
  </si>
  <si>
    <t>10</t>
  </si>
  <si>
    <t>11</t>
  </si>
  <si>
    <t>12</t>
  </si>
  <si>
    <t>13</t>
  </si>
  <si>
    <t>14</t>
  </si>
  <si>
    <t>15</t>
  </si>
  <si>
    <t>16</t>
  </si>
  <si>
    <t>17</t>
  </si>
  <si>
    <t>18</t>
  </si>
  <si>
    <t>19</t>
  </si>
  <si>
    <t>Table 18: Caseload for Child Disability Payment by Disability Condition and Award Type at June 2025 [note 1] [note 2] [note 3] [note 4] [note 5] [note 6] [note 7]</t>
  </si>
  <si>
    <t>Percentage of children in receipt as of June 2025</t>
  </si>
  <si>
    <t>Care only</t>
  </si>
  <si>
    <t>Mobility only</t>
  </si>
  <si>
    <t>Both care and mobility</t>
  </si>
  <si>
    <t>Table 18a: Caseload by ICD10 Category and Award Type</t>
  </si>
  <si>
    <t>F84.0 - Autism - Childhood</t>
  </si>
  <si>
    <t>F90.0 - ADHD</t>
  </si>
  <si>
    <t>Other Mental and Behavioural Disorders</t>
  </si>
  <si>
    <t>Table 18b: Condition within Mental and Behavioural Disorders (F00-F99) category</t>
  </si>
  <si>
    <t>Table 19: Caseload for Child Disability Payment by Disability Condition and Care Award Level at June 2025 [note 1] [note 2] [note 3] [note 4] [note 5] [note 6] [note 7]</t>
  </si>
  <si>
    <t>Care highest level</t>
  </si>
  <si>
    <t>Care middle level</t>
  </si>
  <si>
    <t>Care lowest level</t>
  </si>
  <si>
    <t>Care not awarded</t>
  </si>
  <si>
    <t>Table 19a: Caseload by ICD10 Category and Award Type</t>
  </si>
  <si>
    <t>Table 19b: Condition within Mental and Behavioural Disorders (F00-F99) category</t>
  </si>
  <si>
    <t>Table 20: Caseload for Child Disability Payment by Disability Condition and Mobility Award Level at June 2025 [note 1] [note 2] [note 3] [note 4] [note 5] [note 6] [note 7]</t>
  </si>
  <si>
    <t>Table 20a: Caseload by ICD10 Category and Award Type</t>
  </si>
  <si>
    <t>Table 20b: Condition within Mental and Behavioural Disorders (F00-F99) category</t>
  </si>
  <si>
    <t>Table 21: Caseload for Child Disability Payment by Special Rules for Terminal Illness status at June 2025 [note 1] [note 2] [note 3] [note 4]</t>
  </si>
  <si>
    <t>Notes are located below the table beginning in cell A10 and in the notes sheet of this document.</t>
  </si>
  <si>
    <t>Type of Client</t>
  </si>
  <si>
    <t>Total number of children in receipt as of June 2025 [note 2] [note 3] [note 4]</t>
  </si>
  <si>
    <t>Special Rules for the Terminally Ill (SRTI)</t>
  </si>
  <si>
    <t>Non SRTI</t>
  </si>
  <si>
    <t>Table 22: Caseload for Child Disability Payment by duration on caseload at  June 2025 [note 1] [note 2] [note 3] [note 4] [note 5] [note 6]</t>
  </si>
  <si>
    <t>Notes are located below the table beginning in cell A16 and in the notes sheet of this document.</t>
  </si>
  <si>
    <t>Duration on Caseload</t>
  </si>
  <si>
    <t>Total number of children in receipt as of June 2025</t>
  </si>
  <si>
    <t>up to 3 months</t>
  </si>
  <si>
    <t>3 months up to 6 months</t>
  </si>
  <si>
    <t>6 months and up to 1 year</t>
  </si>
  <si>
    <t>1 year and up to 2 years</t>
  </si>
  <si>
    <t>2 years and up to 3 years</t>
  </si>
  <si>
    <t>3 years and up to 4 years</t>
  </si>
  <si>
    <t>4 years and up to 5 years</t>
  </si>
  <si>
    <t>5 years and over</t>
  </si>
  <si>
    <t>Table 23: Number of children in receipt of Child Disability Payment (caseload) by Local Authority Area at June 2025 [note 1] [note 2] [note 3] [note 4] [note 5] [note 6]</t>
  </si>
  <si>
    <t>Local Authority area [note 2] [note 3]</t>
  </si>
  <si>
    <t>Total number of children in receipt as of June 2025 [note 4] [note 5] [note 6]</t>
  </si>
  <si>
    <t>Notes are located below the table beginning in cell A163 and in the notes sheet of this document.</t>
  </si>
  <si>
    <t>Month [note 2] [note 4] [note 5]</t>
  </si>
  <si>
    <t>Percentage of completed re-determinations which are disallowed</t>
  </si>
  <si>
    <t>Percentage of completed re-determinations which are allowed</t>
  </si>
  <si>
    <t>Percentage of completed re-determinations where re-determination decision not made</t>
  </si>
  <si>
    <t>Notes are located below the table beginning in cell A145 and in the notes sheet of this document.</t>
  </si>
  <si>
    <t>Month [note 4] [note 5]</t>
  </si>
  <si>
    <t>Appeals received [note 6]</t>
  </si>
  <si>
    <t>Appeals decisions made [note 7] [note 8] [note 9]</t>
  </si>
  <si>
    <t>Completed appeals upheld [note 7] [note 8] [note 9] [note 10]</t>
  </si>
  <si>
    <t>Completed appeals not upheld [note 7] [note 8] [note 9] [note 10]</t>
  </si>
  <si>
    <t>Percentage of completed appeals upheld</t>
  </si>
  <si>
    <t>Percentage of completed appeals not upheld</t>
  </si>
  <si>
    <t>Table 26: Reviews [note 1] [note 2] [note 3] [note 4] [note 5] [note 6] [note 7] [note 8]</t>
  </si>
  <si>
    <t>Notes are located below the table beginning in cell A157 and in the notes sheet of this document.</t>
  </si>
  <si>
    <t>Planned Award Review</t>
  </si>
  <si>
    <t>Change of Circumstance</t>
  </si>
  <si>
    <t>Table 27: New applicant reviews [note 1] [note 2] [note 3] [note 4] [note 5] [note 6] [note 7] [note 8] [note 9]</t>
  </si>
  <si>
    <t>Table 28: Case transfer reviews [note 1] [note 2] [note 3] [note 4] [note 5] [note 6] [note 7] [note 8] [note 9]</t>
  </si>
  <si>
    <t>Client type</t>
  </si>
  <si>
    <t>New Applicants and Case Transfers</t>
  </si>
  <si>
    <t>Financial Year 2025 - 2026</t>
  </si>
  <si>
    <t xml:space="preserve">Age at end of caseload period [note 5] [note 6]																			</t>
  </si>
  <si>
    <t>Review Type [note 4] [note 5]</t>
  </si>
  <si>
    <t>Month [note 3]</t>
  </si>
  <si>
    <t>Total Reviews Completed [note 6]</t>
  </si>
  <si>
    <t>Decreased [note 7] [note 8]</t>
  </si>
  <si>
    <t>Increased [note 7]</t>
  </si>
  <si>
    <t>No Change [note 7]</t>
  </si>
  <si>
    <t>Percent Decreased</t>
  </si>
  <si>
    <t>Percent Increased</t>
  </si>
  <si>
    <t>Percent No Change</t>
  </si>
  <si>
    <t>Total Reviews Completed [note 6] [note 7]</t>
  </si>
  <si>
    <t>Decreased [note 8] [note 9]</t>
  </si>
  <si>
    <t>Increased [note 8]</t>
  </si>
  <si>
    <t>No Change [note 8]</t>
  </si>
  <si>
    <t xml:space="preserve">Decreased [note 8] [note 9] </t>
  </si>
  <si>
    <t>This sheet contains one chart. Alternative text for this chart is located in cell A3.</t>
  </si>
  <si>
    <t>Alternative Text: This chart summarises the number of people in receipt of Child Disability Payment in June 2025 by their age. There is one line for new applicants, and one for case transfers. There are two vertical lines at age 3 and age 5 to indicate the ages when children are eligible for higher and lower mobility awards.</t>
  </si>
  <si>
    <t>Figures are rounded for disclosure control and may not sum due to rounding.</t>
  </si>
  <si>
    <t>[c] indicates that figures are suppressed for disclosure control.</t>
  </si>
  <si>
    <t xml:space="preserve">From the 26 July 2021, new applications were taken for Child Disability Payment for children under 16 that live in the pilot areas of Dundee City, Na h-Eileanan Siar and Perth and Kinross. On 22 November 2021, Child Disability Payment launched nationwide to all new applicants living in Scotland. </t>
  </si>
  <si>
    <t>July 2021 only includes the days from July 26 - 31.</t>
  </si>
  <si>
    <t>Part 1 applications registered data is presented by month part 1 application was registered.</t>
  </si>
  <si>
    <t>Part 2 applications received data is presented by month part 2 application was received.</t>
  </si>
  <si>
    <t>Applications are processed once a decision has been made to authorise or deny, or once an application is withdrawn by the applicant.</t>
  </si>
  <si>
    <t xml:space="preserve">Applications processed data is presented by the month of initial decision rather than month the application was received. </t>
  </si>
  <si>
    <t>July 2021 was excluded as there were no awards during that month.</t>
  </si>
  <si>
    <t xml:space="preserve">Initial award data is presented by the month of decision rather than month the application was received. </t>
  </si>
  <si>
    <t>Definition of 'initial awards'  - comprising of initial awards following the completion of a Child Disability Payment application.  They do not include award review or change of circumstance decisions, or decisions following a re-determination or appeal.</t>
  </si>
  <si>
    <t>Definition of 'initial care awards'  - comprising of initial care award levels following completion of a Child Disability Payment application.  They do not include award review or change of circumstance decisions, or decisions awarded following a re-determination or appeal.</t>
  </si>
  <si>
    <t>Definition of 'initial mobility awards'  - comprising of initial mobility award levels following completion of a Child Disability Payment application.  They do not include award review or change of circumstance decisions, or decisions awarded following a re-determination or appeal.</t>
  </si>
  <si>
    <t>Special Codes DWP' includes codes used by the DWP including TIL (terminally ill), NII (no illness or impairment) and NSI (no secondary impairment).</t>
  </si>
  <si>
    <t>Unknown' includes cases where the Primary Disabling Condition is not recorded, or where it is TBD (to be determined).</t>
  </si>
  <si>
    <t>Channel relates to how part 1 of the application was received.</t>
  </si>
  <si>
    <t>An alternative application is where a Disability Living Allowance application form has been completed and the Department of Work and Pensions has redirected it to Social Security Scotland.</t>
  </si>
  <si>
    <t>Paper channel includes figures for applications received by a combined paper part 1 and part 2, as well as those received by separate paper part 1 and part 2 applications.</t>
  </si>
  <si>
    <t>Other channel includes aggregated figures for Local delivery, In Person, Transferred from DWP and External System.</t>
  </si>
  <si>
    <t xml:space="preserve">The age that is used in this table is based on the age of the child when part 1 of the application was received. </t>
  </si>
  <si>
    <t>The pilot areas of Dundee City, Na h-Eileanan Siar and Perth and Kinross had approximately 4 months more than other local authorities for applications to be received.</t>
  </si>
  <si>
    <t xml:space="preserve">Other includes applications where postcodes did not match to local authority data. Reasons for this may include a) an error in the postcode b) postcode is for a property within a new development and therefore does not link to Local Authority data yet. </t>
  </si>
  <si>
    <t>Applications refers to part 1 applications received.</t>
  </si>
  <si>
    <t>Processing time data is presented by the month of decision rather than month the application was received.</t>
  </si>
  <si>
    <t>Applications that have a re-determination request have been excluded.</t>
  </si>
  <si>
    <t>Processing times for applicants applying under the special rules for terminal illness have not been included due to not having a part 2 date.</t>
  </si>
  <si>
    <t>As a result of notes 8 to 10, the number of applications in the processing times table is lower than the number of applications shown as processed in other tables.</t>
  </si>
  <si>
    <t>Results with a negative processing time were excluded as erroneous.</t>
  </si>
  <si>
    <t>Median average has been used. The median is the middle value of an ordered dataset, or the point at which half of the values are higher and half of the values are lower.</t>
  </si>
  <si>
    <t>It has been assumed that there are approximately 21 working days in the average month for the purpose of this table.</t>
  </si>
  <si>
    <t>The number of part 2 applications received across the previously published months may change due to retrospective updates to the data extracts used.</t>
  </si>
  <si>
    <t xml:space="preserve">This table includes applications where the part 2 date is before the part 1 date. This is because they relate to combined application forms, where the part 2 date is considered accurate. Their processing time is still calculated from the date of the part 2 to the date of the decision. </t>
  </si>
  <si>
    <t>We have improved our methodology for capturing part 2 application dates. Previously, where there have been multiple applications from the same person, it has not been possible to correctly assign the part 2 date to the application. For a number of these cases, we are now able to replace the older, incorrect part 2 date with the more appropriate one. For further information on the impact of this change on processing times, see the publication background note.</t>
  </si>
  <si>
    <t xml:space="preserve">As part of ongoing quality assurance work, it was identified that the number of decisions by processing time and the proportion of decisions by processing time in Table 9 included both normal rules and special rules cases. The methodology for calculating number and proportion of decisions by processing time has now been updated so that only normal rules are included in this table. </t>
  </si>
  <si>
    <t xml:space="preserve">The total number of payments made is calculated using a payments extract. This extract counts each component of a Child Disability Payment (e.g. care and mobility) as individual payments. It also counts multiple payments made to a client in the same month as separate payments. This could happen for a client where payments are being backdated to the start of their entitlement period (e.g. one care payment for current entitled month, and one care payment backdate to entitlement start date). </t>
  </si>
  <si>
    <t>Payment numbers and amounts for the Child Bereavement care and mobility component have been included in care and mobility sections respectively.</t>
  </si>
  <si>
    <t>For 15 payments which have been issued but are missing their payment 'issued' date, their payment 'creation' date has been used instead. The creation date is likely slightly earlier than the issued date.</t>
  </si>
  <si>
    <t>The Accessible Vehicles and Equipment payments are a subset of the mobility payments.</t>
  </si>
  <si>
    <t>Payments for Short Term Assistance are not included in this table.</t>
  </si>
  <si>
    <t xml:space="preserve">Other includes payments where postcodes did not match to local authority data. Reasons for this may include a) an error in the postcode b) postcode is for a property within a new development and therefore does not link to Local Authority data yet. </t>
  </si>
  <si>
    <t>Table 11: Child Disability Payments by Local Authority  Area to 30 June 2025 [note 1] [note 2] [note 3] [note 4] [note 5] [note 6] [note 7]</t>
  </si>
  <si>
    <t>Total number of payments [note 5] [note 6] [note 7]</t>
  </si>
  <si>
    <t>Payments are issued once applications are processed and a decision is made to authorise the application. Data is presented by the date a payment is issued rather than date the application was received or the date of decision.</t>
  </si>
  <si>
    <t>Includes payments that are a result of re-determinations and appeals.</t>
  </si>
  <si>
    <t>A client refers to a child or young person who is eligible for the benefit. A client may be included in multiple financial years as long as they remain eligible for the benefit.</t>
  </si>
  <si>
    <t xml:space="preserve">This is a derived statistic calculated based on identifying all cases who are in receipt of, or have been approved for, a payment in the caseload period, even if they have not been paid yet. </t>
  </si>
  <si>
    <t xml:space="preserve">The caseload is based on a true point-in-time on the last day of each month to calculate the caseload of that month. </t>
  </si>
  <si>
    <t>The total number of children in receipt measure counts an individual only once and can include children receiving care or mobility awards only or both.</t>
  </si>
  <si>
    <t>The number of people in receipt of an Accessible Vehicles and Equipment Payment is a subset of those in receipt of a mobility award.</t>
  </si>
  <si>
    <t>A small number of cases could not be assigned to a care or mobility award level and are not included in this table, therefore totals may not sum.</t>
  </si>
  <si>
    <t>A small number of applications could not be assigned to a care award level and are not included in this table, therefore totals may not sum.</t>
  </si>
  <si>
    <t>In order to identify caseload numbers by award level, the caseload extract was linked to an award level extract. For more information, see the background note of the accompanying publication document.</t>
  </si>
  <si>
    <t>A small number of applications could not be assigned to a mobility award level and are not included in this table, therefore totals may not sum.</t>
  </si>
  <si>
    <t xml:space="preserve"> In order to identify caseload numbers by award level, the caseload extract was linked to an award level extract. For more information, see the background note of the accompanying publication document.</t>
  </si>
  <si>
    <t>This is a derived statistic calculated based on identifying all cases who are in receipt of, or have been approved for, a payment in the caseload period, even if they have not been paid yet.</t>
  </si>
  <si>
    <t>The age that is used in this table is based on the age the child would be on the last day of the specified caseload period.</t>
  </si>
  <si>
    <t>A small number of cases in the 20 years age category were not included in this table due to disclosure control.</t>
  </si>
  <si>
    <t>'Special Codes DWP' includes codes used by the DWP including TIL (terminally ill), NII (no illness or impairment) and NSI (no secondary impairment).</t>
  </si>
  <si>
    <t>'Unknown' includes cases where the Primary Disabling Condition is not recorded, or where it is TBD (to be determined).</t>
  </si>
  <si>
    <t>Duration on caseload only counts the time spent on the Child Disability Payment caseload.</t>
  </si>
  <si>
    <t>The months prior to September 2021 were excluded as there were no re-determinations received or completed during those months.</t>
  </si>
  <si>
    <t>It is possible for a client to raise more than one re-determination, for example if a client had a re-determination on both the initial application and subsequently on a review. Each re-determination request is treated as a separate record in the table.</t>
  </si>
  <si>
    <t>Re-determinations completed is the total of re-determinations which were Allowed, Disallowed, Withdrawn, Invalid, or Exceeded Deadline. For details on each of these categories, see the notes below.</t>
  </si>
  <si>
    <t>Completed re-determinations which are disallowed are those where the decision upheld the original decision by Social Security Scotland. For example, the award value or award level remained the same as the original application decision, or the decision remained not awarded.</t>
  </si>
  <si>
    <t>Completed re-determinations which are allowed are those where decision was in favour of the client. For example, the award value or award level was increased from that of the original application decision, or changed from not awarded to awarded.</t>
  </si>
  <si>
    <t>Re-determination decision not made includes those which were invalid or exceeded the deadline and the client opted to cease the re-determination process and move to appeal, summed due to small numbers. For details on each of these categories, see the notes below.</t>
  </si>
  <si>
    <t>Completed re-determinations which are invalid are those where the re-determination request is not received in a valid form or received within timescales set by regulations.</t>
  </si>
  <si>
    <t>Completed re-determinations which exceeded the deadline are when a re-determination decision takes longer than the legislative deadline. Social Security Scotland will contact the client with the option of continuing to work on the re-determination until a decision can be made or to progress straight to an appeal. This outcome contains re-determinations where the deadline was exceeded and the Client opted to cease the re-determination process and move to Appeal.</t>
  </si>
  <si>
    <t>Percentage of re-determinations closed within original timeline is the number of re-determinations closed within legislated timelines as a percentage of re-determinations with a decision made, that is Allowed or Disallowed only. Invalid, and exceeded deadlines re-determinations are excluded.</t>
  </si>
  <si>
    <t>Legislated timelines for re-determinations differ between benefits. For disability benefits and Carer Support Payment, the timeline is 56 calendar days.</t>
  </si>
  <si>
    <t>The months prior to February 2022 were excluded as there were no appeals requested or taking place during those months.</t>
  </si>
  <si>
    <t>It is possible for a client to raise more than one appeal, for example if a client had an appeal on both the initial application and subsequently on a review. Each appeal raised is treated as a separate record in the table.</t>
  </si>
  <si>
    <t>Appeals decisions made is the total number of appeals which were upheld or not upheld. This total does not include appeals which were withdrawn or invalid.</t>
  </si>
  <si>
    <t>Completed appeals upheld are those which were decided in the client's favour. For example, the award value or award level was increased from that of the original decision by Social Security Scotland, or changed from not awarded to awarded.</t>
  </si>
  <si>
    <t>Completed appeals not upheld are those which upheld the original decision by Social Security Scotland. For example, the award value or award level remained the same as the original application decision, or the decision remained not awarded.</t>
  </si>
  <si>
    <t>Planned Award Reviews are reviews which take place according to a planned schedule</t>
  </si>
  <si>
    <t>Change of Circumstances reviews are triggered when Social Security Scotland becomes aware of a change in the clients circumstances which can affect eligibility</t>
  </si>
  <si>
    <t>These figures exclude a small number of reviews for which we have records with an outcome of "unnecessary to review" or "no decision made" as we have determined them to be erroneous</t>
  </si>
  <si>
    <t>The information we use on the review outcome is included in the reviews extract which classifies each completed review as one of "Eligible - Increased", "Eligible - Decreased", "Eligible - No Change" or "Ineligible - Changed"</t>
  </si>
  <si>
    <t>The category Decreased includes cases classified as "Eligible - Decreased" and "Ineligible - Changed". Ineligible changes refers to cases where the client has been determined to be ineligible as a part of the review.</t>
  </si>
  <si>
    <t>This table includes all reviews of cases for Child Disability Payment new applications</t>
  </si>
  <si>
    <t>This table includes all reviews of cases where the client had their case transferred from the Department for Work and Pensions</t>
  </si>
  <si>
    <t>The figures used in this chart are located in Table 17 of this workbook.</t>
  </si>
  <si>
    <t>The total part 2 applications received does not include 12,370 applications that do not have a part 2 application date but that have been processed with a decision associated with them. This issue is under review. These numbers are included in the numbers of (a) applications processed and their outcomes (b) award types and levels and (c) payment data if approved. As a result, there are a number of withdrawn and denied applications where it is unknown if the withdrawal or denial came before a part 2 application was received.</t>
  </si>
  <si>
    <t>There are 12,370 applications from all channels excluded from this table because although they had a decision, they did not possess a part 2 application date so their processing time could not be calculated. This is due to ongoing issues with the extraction of accurate part 2 received dates.</t>
  </si>
  <si>
    <t>Financial Year 2021 - 2022 includes the months from August 2021 to March 2022; Financial Year 2022 - 2023 includes the months from April 2022 to March 2023; Financial Year 2023 - 2024 includes the months from April 2023 to March 2024; Financial Year 2024-2025 includes the months from April 2024 to March 2025; Financial Year 2025 - 2026 includes the months from April 2025 to June 2025.</t>
  </si>
  <si>
    <t>Processing time is calculated in working days, and public holidays are excluded, even if applications were processed by staff working overtime on these days. Processing time is only calculated for applications that were decided by 30 June 2025.</t>
  </si>
  <si>
    <t>Payments are issued once applications are processed and a decision is made to authorise the application. Data is presented by the month of a payment being issued rather than month the application was received or the month of decision. Payments are only presented that have been issued by 30 June 2025.</t>
  </si>
  <si>
    <t>Payments are issued once applications are processed and a decision is made to authorise the application. Payments are only presented that have been issued by 30 June 2025.</t>
  </si>
  <si>
    <t>Number of re-determinations received includes only those that have been requested by 30 June 2025.</t>
  </si>
  <si>
    <t>Number of re-determinations completed includes only those with a re-determination decision date by 30 June 2025.</t>
  </si>
  <si>
    <t>Number of appeals received includes only those that have been requested by 30 June 2025.</t>
  </si>
  <si>
    <t>Percentage of total applications processed</t>
  </si>
  <si>
    <t>Number of payments made in Financial Year 2021 - 2022</t>
  </si>
  <si>
    <t>Value of payments in Financial Year 2021 - 2022</t>
  </si>
  <si>
    <t>Number of payments made in Financial Year 2022 - 2023</t>
  </si>
  <si>
    <t>Value of payments in Financial Year 2022 - 2023</t>
  </si>
  <si>
    <t>Number of payments made in Financial Year 2023 - 2024</t>
  </si>
  <si>
    <t>Value of payments in Financial Year 2023 - 2024</t>
  </si>
  <si>
    <t>Number of payments made in Financial Year 2024 - 2025</t>
  </si>
  <si>
    <t>Value of payments in Financial Year 2024 - 2025</t>
  </si>
  <si>
    <t>Number of payments made in Financial Year 2025 - 2026</t>
  </si>
  <si>
    <t>Value of payments in Financial Year 2025 - 2026</t>
  </si>
  <si>
    <t>Notes are located below the tables beginning in cell A118 and in the notes sheet of this document.</t>
  </si>
  <si>
    <t>[note 18]</t>
  </si>
  <si>
    <t>Table 9: Number of Decisions by Processing Time [note 1] [note 2] [note 3] [note 4] [note 5] [note 6] [note 7] [note 8] [note 9] [note 10] [note 11] [note 12] [note 13] [note 14] [note 15] [note 16] [note 17] [note 18]</t>
  </si>
  <si>
    <t>Notes are located below the table beginning in cell A128 and in the notes sheet of this document.</t>
  </si>
  <si>
    <t>Notes are located below the tables beginning in cell A92 and in the notes sheet of this document.</t>
  </si>
  <si>
    <t>Median average number of days to respond is the median time to make a decision on a re-determination. This only includes those with a decision made, that is Allowed or Disallowed. Invalid and exceeded deadlines re-determinations are excluded. The median is the middle value of an ordered dataset, or the point at which half of the values are higher and half of the values are lower.</t>
  </si>
  <si>
    <t>Re-determinations completed [note 7] [note 9]</t>
  </si>
  <si>
    <t>Completed re-determinations which are disallowed [note 7] [not 10]</t>
  </si>
  <si>
    <t>Completed re-determinations which are allowed [note 7] [note 11]</t>
  </si>
  <si>
    <t>Re-determination decision not made [note 7] [note 12] [note 13] [note 14]</t>
  </si>
  <si>
    <t>Median average number of days to respond [note 15] [note 17]</t>
  </si>
  <si>
    <t>Percentage of re-determinations closed within 56 days [note 16] [note 17]</t>
  </si>
  <si>
    <t>Re-determinations received [note 6] [note 8]</t>
  </si>
  <si>
    <t>Table 24: Re-determinations for Child Disability Payment [note 1] [note 2] [note 3] [note 4] [note 5] [note 6] [note 7] [note 8] [note 9] [note 10] [note 11] [note 12] [note 13] [note 14] [note 15] [note 16] [note 17]</t>
  </si>
  <si>
    <t>Table 25: Appeals for Child Disability Payment [note 1] [note 2] [note 3] [note 4] [note 5] [note 6] [note 7] [note 8] [note 9] [note 10]</t>
  </si>
  <si>
    <t>Chart 3: June 2025 caseload by age and type of client</t>
  </si>
  <si>
    <t>Chart 1: Initial care award levels by month</t>
  </si>
  <si>
    <t xml:space="preserve">Alternative Text: This chart summarises proportion of initial care levels at each level following completion of a Child Disability Payment application, by month from August 2021 to June 2025. There is one line for highest care, one line for middle care and one line for lowest care. For each line there is a corresponding trend line to show the general pattern over time. Since March 2022, the proportion of initial awards at the highest level has gradually decreased, the proprtion of awards made at the lowest level has gradually increased, and the proportion of awards made at the middle level has remained relatively stable.  </t>
  </si>
  <si>
    <t>The figures used in this chart are located in Table 3 of this workbook.</t>
  </si>
  <si>
    <t xml:space="preserve">Alternative Text: This chart summarises proportion of initial mobility levels at each level following completion of a Child Disability Payment application, by month from August 2021 to June 2025. There is one line for higher mobility and one line for lowest mobility. Since the launch of the benefit, the proportion of mobility awards made each month at the higher and lower levels has remained relatively stable. </t>
  </si>
  <si>
    <t>The figures used in this chart are located in Table 4 of this workbook.</t>
  </si>
  <si>
    <t>Chart 3: Initial mobility award levels by month</t>
  </si>
  <si>
    <t>Chart 2: Initial mobility award levels by month</t>
  </si>
  <si>
    <t>Child Disability Payment from 26 July 2021 to 30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</si>
</sst>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164" formatCode="#,##0;\-;0"/>
    <numFmt numFmtId="165" formatCode="0%;\-;0%"/>
    <numFmt numFmtId="166" formatCode="&quot;£&quot;#,##0"/>
    <numFmt numFmtId="167" formatCode="0.0%;\-;0.0%"/>
  </numFmts>
  <fonts count="14" x14ac:knownFonts="1">
    <font>
      <sz val="12"/>
      <color rgb="FF000000"/>
      <name val="Calibri"/>
    </font>
    <font>
      <sz val="11"/>
      <color theme="1"/>
      <name val="Calibri"/>
      <family val="2"/>
      <scheme val="minor"/>
    </font>
    <font>
      <sz val="11"/>
      <color theme="1"/>
      <name val="Calibri"/>
      <family val="2"/>
      <scheme val="minor"/>
    </font>
    <font>
      <b/>
      <sz val="15"/>
      <color rgb="FF000000"/>
      <name val="Calibri"/>
    </font>
    <font>
      <b/>
      <sz val="12"/>
      <color rgb="FF000000"/>
      <name val="Calibri"/>
    </font>
    <font>
      <sz val="12"/>
      <name val="Calibri"/>
      <family val="2"/>
    </font>
    <font>
      <u/>
      <sz val="12"/>
      <name val="Calibri"/>
      <family val="2"/>
    </font>
    <font>
      <sz val="12"/>
      <color rgb="FF000000"/>
      <name val="Calibri"/>
      <family val="2"/>
    </font>
    <font>
      <b/>
      <sz val="12"/>
      <color rgb="FF000000"/>
      <name val="Calibri"/>
      <family val="2"/>
    </font>
    <font>
      <u/>
      <sz val="12"/>
      <color theme="10"/>
      <name val="Calibri"/>
    </font>
    <font>
      <b/>
      <sz val="16"/>
      <color theme="1"/>
      <name val="Calibri"/>
      <family val="2"/>
      <scheme val="minor"/>
    </font>
    <font>
      <sz val="12"/>
      <name val="Calibri"/>
      <family val="2"/>
      <scheme val="minor"/>
    </font>
    <font>
      <sz val="12"/>
      <color theme="1"/>
      <name val="Calibri"/>
      <family val="2"/>
      <scheme val="minor"/>
    </font>
    <font>
      <b/>
      <sz val="16"/>
      <color rgb="FF000000"/>
      <name val="Calibri"/>
      <family val="2"/>
    </font>
  </fonts>
  <fills count="2">
    <fill>
      <patternFill patternType="none"/>
    </fill>
    <fill>
      <patternFill patternType="gray125"/>
    </fill>
  </fills>
  <borders count="14">
    <border>
      <left/>
      <right/>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theme="4"/>
      </right>
      <top/>
      <bottom/>
      <diagonal/>
    </border>
  </borders>
  <cellStyleXfs count="3">
    <xf numFmtId="0" fontId="0" fillId="0" borderId="0"/>
    <xf numFmtId="0" fontId="9" fillId="0" borderId="0" applyNumberFormat="0" applyFill="0" applyBorder="0" applyAlignment="0" applyProtection="0"/>
    <xf numFmtId="0" fontId="2" fillId="0" borderId="0"/>
  </cellStyleXfs>
  <cellXfs count="73">
    <xf numFmtId="0" fontId="0" fillId="0" borderId="0" xfId="0"/>
    <xf numFmtId="0" fontId="3" fillId="0" borderId="0" xfId="0" applyFont="1"/>
    <xf numFmtId="0" fontId="4" fillId="0" borderId="0" xfId="0" applyFont="1"/>
    <xf numFmtId="0" fontId="0" fillId="0" borderId="1" xfId="0" applyBorder="1"/>
    <xf numFmtId="0" fontId="5" fillId="0" borderId="1" xfId="0" applyFont="1" applyBorder="1"/>
    <xf numFmtId="0" fontId="6" fillId="0" borderId="1" xfId="0" applyFont="1" applyBorder="1"/>
    <xf numFmtId="0" fontId="0" fillId="0" borderId="2" xfId="0" applyBorder="1"/>
    <xf numFmtId="0" fontId="7" fillId="0" borderId="2" xfId="0" applyFont="1" applyBorder="1"/>
    <xf numFmtId="0" fontId="4" fillId="0" borderId="1" xfId="0" applyFont="1" applyBorder="1"/>
    <xf numFmtId="164" fontId="4" fillId="0" borderId="2" xfId="0" applyNumberFormat="1" applyFont="1" applyBorder="1" applyAlignment="1">
      <alignment horizontal="right"/>
    </xf>
    <xf numFmtId="164" fontId="0" fillId="0" borderId="2" xfId="0" applyNumberFormat="1" applyBorder="1" applyAlignment="1">
      <alignment horizontal="right"/>
    </xf>
    <xf numFmtId="165" fontId="0" fillId="0" borderId="2" xfId="0" applyNumberFormat="1" applyBorder="1" applyAlignment="1">
      <alignment horizontal="right"/>
    </xf>
    <xf numFmtId="0" fontId="4" fillId="0" borderId="3" xfId="0" applyFont="1" applyBorder="1"/>
    <xf numFmtId="164" fontId="4" fillId="0" borderId="4" xfId="0" applyNumberFormat="1" applyFont="1" applyBorder="1" applyAlignment="1">
      <alignment horizontal="right"/>
    </xf>
    <xf numFmtId="0" fontId="4" fillId="0" borderId="5" xfId="0" applyFont="1" applyBorder="1"/>
    <xf numFmtId="164" fontId="4" fillId="0" borderId="6" xfId="0" applyNumberFormat="1" applyFont="1" applyBorder="1" applyAlignment="1">
      <alignment horizontal="right"/>
    </xf>
    <xf numFmtId="0" fontId="8" fillId="0" borderId="1" xfId="0" applyFont="1" applyBorder="1"/>
    <xf numFmtId="0" fontId="4" fillId="0" borderId="2" xfId="0" applyFont="1" applyBorder="1"/>
    <xf numFmtId="0" fontId="4" fillId="0" borderId="6" xfId="0" applyFont="1" applyBorder="1"/>
    <xf numFmtId="0" fontId="4" fillId="0" borderId="4" xfId="0" applyFont="1" applyBorder="1"/>
    <xf numFmtId="0" fontId="4" fillId="0" borderId="7" xfId="0" applyFont="1" applyBorder="1"/>
    <xf numFmtId="0" fontId="4" fillId="0" borderId="8" xfId="0" applyFont="1" applyBorder="1"/>
    <xf numFmtId="0" fontId="4" fillId="0" borderId="9" xfId="0" applyFont="1" applyBorder="1"/>
    <xf numFmtId="164" fontId="4" fillId="0" borderId="9" xfId="0" applyNumberFormat="1" applyFont="1" applyBorder="1" applyAlignment="1">
      <alignment horizontal="right"/>
    </xf>
    <xf numFmtId="5" fontId="4" fillId="0" borderId="6" xfId="0" applyNumberFormat="1" applyFont="1" applyBorder="1" applyAlignment="1">
      <alignment horizontal="right"/>
    </xf>
    <xf numFmtId="5" fontId="0" fillId="0" borderId="2" xfId="0" applyNumberFormat="1" applyBorder="1" applyAlignment="1">
      <alignment horizontal="right"/>
    </xf>
    <xf numFmtId="5" fontId="4" fillId="0" borderId="2" xfId="0" applyNumberFormat="1" applyFont="1" applyBorder="1" applyAlignment="1">
      <alignment horizontal="right"/>
    </xf>
    <xf numFmtId="5" fontId="4" fillId="0" borderId="9" xfId="0" applyNumberFormat="1" applyFont="1" applyBorder="1" applyAlignment="1">
      <alignment horizontal="right"/>
    </xf>
    <xf numFmtId="5" fontId="4" fillId="0" borderId="4" xfId="0" applyNumberFormat="1" applyFont="1" applyBorder="1" applyAlignment="1">
      <alignment horizontal="right"/>
    </xf>
    <xf numFmtId="166" fontId="4" fillId="0" borderId="6" xfId="0" applyNumberFormat="1" applyFont="1" applyBorder="1" applyAlignment="1">
      <alignment horizontal="right"/>
    </xf>
    <xf numFmtId="166" fontId="0" fillId="0" borderId="2" xfId="0" applyNumberFormat="1" applyBorder="1" applyAlignment="1">
      <alignment horizontal="right"/>
    </xf>
    <xf numFmtId="166" fontId="4" fillId="0" borderId="2" xfId="0" applyNumberFormat="1" applyFont="1" applyBorder="1" applyAlignment="1">
      <alignment horizontal="right"/>
    </xf>
    <xf numFmtId="166" fontId="4" fillId="0" borderId="9" xfId="0" applyNumberFormat="1" applyFont="1" applyBorder="1" applyAlignment="1">
      <alignment horizontal="right"/>
    </xf>
    <xf numFmtId="166" fontId="4" fillId="0" borderId="4" xfId="0" applyNumberFormat="1" applyFont="1" applyBorder="1" applyAlignment="1">
      <alignment horizontal="right"/>
    </xf>
    <xf numFmtId="0" fontId="7" fillId="0" borderId="1" xfId="0" applyFont="1" applyBorder="1"/>
    <xf numFmtId="164" fontId="7" fillId="0" borderId="2" xfId="0" applyNumberFormat="1" applyFont="1" applyBorder="1" applyAlignment="1">
      <alignment horizontal="right"/>
    </xf>
    <xf numFmtId="0" fontId="0" fillId="0" borderId="3" xfId="0" applyBorder="1"/>
    <xf numFmtId="0" fontId="0" fillId="0" borderId="4" xfId="0" applyBorder="1"/>
    <xf numFmtId="164" fontId="0" fillId="0" borderId="4" xfId="0" applyNumberFormat="1" applyBorder="1" applyAlignment="1">
      <alignment horizontal="right"/>
    </xf>
    <xf numFmtId="0" fontId="4" fillId="0" borderId="12" xfId="0" applyFont="1" applyBorder="1"/>
    <xf numFmtId="0" fontId="0" fillId="0" borderId="5" xfId="0" applyBorder="1"/>
    <xf numFmtId="165" fontId="7" fillId="0" borderId="2" xfId="0" applyNumberFormat="1" applyFont="1" applyBorder="1" applyAlignment="1">
      <alignment horizontal="right"/>
    </xf>
    <xf numFmtId="0" fontId="8" fillId="0" borderId="5" xfId="0" applyFont="1" applyBorder="1"/>
    <xf numFmtId="164" fontId="8" fillId="0" borderId="6" xfId="0" applyNumberFormat="1" applyFont="1" applyBorder="1" applyAlignment="1">
      <alignment horizontal="right"/>
    </xf>
    <xf numFmtId="0" fontId="2" fillId="0" borderId="0" xfId="2"/>
    <xf numFmtId="0" fontId="10" fillId="0" borderId="0" xfId="2" applyFont="1"/>
    <xf numFmtId="0" fontId="11" fillId="0" borderId="1" xfId="0" applyFont="1" applyBorder="1" applyAlignment="1">
      <alignment vertical="center"/>
    </xf>
    <xf numFmtId="0" fontId="12" fillId="0" borderId="0" xfId="0" applyFont="1" applyAlignment="1">
      <alignment vertical="center"/>
    </xf>
    <xf numFmtId="0" fontId="11" fillId="0" borderId="0" xfId="0" applyFont="1" applyAlignment="1">
      <alignment vertical="center"/>
    </xf>
    <xf numFmtId="0" fontId="11" fillId="0" borderId="0" xfId="0" applyFont="1"/>
    <xf numFmtId="0" fontId="12" fillId="0" borderId="0" xfId="0" applyFont="1"/>
    <xf numFmtId="3" fontId="12" fillId="0" borderId="0" xfId="0" applyNumberFormat="1" applyFont="1"/>
    <xf numFmtId="0" fontId="6" fillId="0" borderId="1" xfId="1" applyFont="1" applyBorder="1"/>
    <xf numFmtId="0" fontId="7" fillId="0" borderId="0" xfId="0" applyFont="1"/>
    <xf numFmtId="0" fontId="8" fillId="0" borderId="8" xfId="0" applyFont="1" applyBorder="1"/>
    <xf numFmtId="0" fontId="8" fillId="0" borderId="3" xfId="0" applyFont="1" applyBorder="1"/>
    <xf numFmtId="0" fontId="0" fillId="0" borderId="1" xfId="0" applyBorder="1" applyAlignment="1">
      <alignment horizontal="center" vertical="center" wrapText="1"/>
    </xf>
    <xf numFmtId="0" fontId="0" fillId="0" borderId="2" xfId="0" applyBorder="1" applyAlignment="1">
      <alignment horizontal="center" vertical="center" wrapText="1"/>
    </xf>
    <xf numFmtId="0" fontId="12" fillId="0" borderId="13" xfId="0" applyFont="1" applyBorder="1"/>
    <xf numFmtId="0" fontId="7" fillId="0" borderId="2" xfId="0" applyFont="1" applyBorder="1" applyAlignment="1">
      <alignment horizontal="center" vertical="center" wrapText="1"/>
    </xf>
    <xf numFmtId="166" fontId="7" fillId="0" borderId="2" xfId="0" applyNumberFormat="1" applyFont="1" applyBorder="1" applyAlignment="1">
      <alignment horizontal="center" vertical="center" wrapText="1"/>
    </xf>
    <xf numFmtId="0" fontId="0" fillId="0" borderId="0" xfId="0" applyAlignment="1">
      <alignment horizontal="center" vertical="center" wrapText="1"/>
    </xf>
    <xf numFmtId="165" fontId="8" fillId="0" borderId="6" xfId="0" applyNumberFormat="1" applyFont="1" applyBorder="1" applyAlignment="1">
      <alignment horizontal="right"/>
    </xf>
    <xf numFmtId="165" fontId="8" fillId="0" borderId="4" xfId="0" applyNumberFormat="1" applyFont="1" applyBorder="1" applyAlignment="1">
      <alignment horizontal="right"/>
    </xf>
    <xf numFmtId="165" fontId="8" fillId="0" borderId="2" xfId="0" applyNumberFormat="1" applyFont="1" applyBorder="1" applyAlignment="1">
      <alignment horizontal="right"/>
    </xf>
    <xf numFmtId="165" fontId="7" fillId="0" borderId="4" xfId="0" applyNumberFormat="1" applyFont="1" applyBorder="1" applyAlignment="1">
      <alignment horizontal="right"/>
    </xf>
    <xf numFmtId="165" fontId="8" fillId="0" borderId="9" xfId="0" applyNumberFormat="1" applyFont="1" applyBorder="1" applyAlignment="1">
      <alignment horizontal="right"/>
    </xf>
    <xf numFmtId="167" fontId="0" fillId="0" borderId="2" xfId="0" applyNumberFormat="1" applyBorder="1" applyAlignment="1">
      <alignment horizontal="right"/>
    </xf>
    <xf numFmtId="0" fontId="1" fillId="0" borderId="0" xfId="2" applyFont="1"/>
    <xf numFmtId="0" fontId="13" fillId="0" borderId="0" xfId="0" applyFont="1"/>
    <xf numFmtId="0" fontId="8" fillId="0" borderId="11" xfId="0" applyFont="1" applyBorder="1" applyAlignment="1">
      <alignment horizontal="center"/>
    </xf>
    <xf numFmtId="0" fontId="8" fillId="0" borderId="10" xfId="0" applyFont="1" applyBorder="1" applyAlignment="1">
      <alignment horizontal="center"/>
    </xf>
    <xf numFmtId="0" fontId="8" fillId="0" borderId="3" xfId="0" applyFont="1" applyBorder="1" applyAlignment="1">
      <alignment horizontal="center"/>
    </xf>
  </cellXfs>
  <cellStyles count="3">
    <cellStyle name="Hyperlink" xfId="1" builtinId="8"/>
    <cellStyle name="Normal" xfId="0" builtinId="0"/>
    <cellStyle name="Normal 2 2 2" xfId="2" xr:uid="{BFE87311-26C9-46D2-8755-76523DEFB79E}"/>
  </cellStyles>
  <dxfs count="344">
    <dxf>
      <font>
        <b/>
        <family val="2"/>
      </font>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font>
        <b/>
        <family val="2"/>
      </font>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font>
        <b/>
        <family val="2"/>
      </font>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right style="thin">
          <color indexed="64"/>
        </right>
        <top/>
        <bottom/>
        <vertical/>
        <horizontal/>
      </border>
    </dxf>
    <dxf>
      <alignment horizontal="center" vertical="center" textRotation="0" wrapText="1" indent="0" justifyLastLine="0" shrinkToFit="0" readingOrder="0"/>
    </dxf>
    <dxf>
      <font>
        <b/>
        <family val="2"/>
      </font>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font>
        <b/>
        <family val="2"/>
      </font>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font>
        <b/>
        <family val="2"/>
      </font>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right style="thin">
          <color indexed="64"/>
        </right>
        <top/>
        <bottom/>
        <vertical/>
        <horizontal/>
      </border>
    </dxf>
    <dxf>
      <alignment horizontal="center" vertical="center" textRotation="0" wrapText="1" indent="0" justifyLastLine="0" shrinkToFit="0" readingOrder="0"/>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right style="thin">
          <color indexed="64"/>
        </right>
        <vertical/>
      </border>
    </dxf>
    <dxf>
      <alignment horizontal="center" vertical="center" textRotation="0" wrapText="1" indent="0" justifyLastLine="0" shrinkToFit="0" readingOrder="0"/>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right style="thin">
          <color indexed="64"/>
        </right>
        <top/>
        <bottom/>
        <vertical/>
        <horizontal/>
      </border>
    </dxf>
    <dxf>
      <alignment horizontal="center" vertical="center" textRotation="0" wrapText="1" indent="0" justifyLastLine="0" shrinkToFit="0" readingOrder="0"/>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right style="thin">
          <color indexed="64"/>
        </right>
        <top/>
        <bottom/>
        <vertical/>
        <horizontal/>
      </border>
    </dxf>
    <dxf>
      <alignment horizontal="center" vertical="center" textRotation="0" wrapText="1" indent="0" justifyLastLine="0" shrinkToFit="0" readingOrder="0"/>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right style="thin">
          <color indexed="64"/>
        </right>
        <top/>
        <bottom/>
        <vertical/>
        <horizontal/>
      </border>
    </dxf>
    <dxf>
      <alignment horizontal="center" vertical="center" textRotation="0" wrapText="1" indent="0" justifyLastLine="0" shrinkToFit="0" readingOrder="0"/>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right style="thin">
          <color indexed="64"/>
        </right>
        <top/>
        <bottom/>
        <vertical/>
        <horizontal/>
      </border>
    </dxf>
    <dxf>
      <alignment horizontal="center" vertical="center" textRotation="0" wrapText="1" indent="0" justifyLastLine="0" shrinkToFit="0" readingOrder="0"/>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right style="thin">
          <color indexed="64"/>
        </right>
        <top/>
        <bottom/>
        <vertical/>
        <horizontal/>
      </border>
    </dxf>
    <dxf>
      <alignment horizontal="center" vertical="center" textRotation="0" wrapText="1" indent="0" justifyLastLine="0" shrinkToFit="0" readingOrder="0"/>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right style="thin">
          <color indexed="64"/>
        </right>
        <top/>
        <bottom/>
        <vertical/>
        <horizontal/>
      </border>
    </dxf>
    <dxf>
      <alignment horizontal="center" vertical="center" textRotation="0" wrapText="1" indent="0" justifyLastLine="0" shrinkToFit="0" readingOrder="0"/>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right style="thin">
          <color indexed="64"/>
        </right>
        <top/>
        <bottom/>
        <vertical/>
        <horizontal/>
      </border>
    </dxf>
    <dxf>
      <alignment horizontal="center" vertical="center" textRotation="0" wrapText="1" indent="0" justifyLastLine="0" shrinkToFit="0" readingOrder="0"/>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right style="thin">
          <color indexed="64"/>
        </right>
        <top/>
        <bottom/>
        <vertical/>
        <horizontal/>
      </border>
    </dxf>
    <dxf>
      <alignment horizontal="center" vertical="center" textRotation="0" wrapText="1" indent="0" justifyLastLine="0" shrinkToFit="0" readingOrder="0"/>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top/>
        <bottom/>
        <vertical/>
        <horizontal/>
      </border>
    </dxf>
    <dxf>
      <border diagonalUp="0" diagonalDown="0">
        <left/>
        <right style="thin">
          <color indexed="64"/>
        </right>
        <top/>
        <bottom/>
        <vertical/>
        <horizontal/>
      </border>
    </dxf>
    <dxf>
      <alignment horizontal="center" vertical="center" textRotation="0" wrapText="1" indent="0" justifyLastLine="0" shrinkToFit="0" readingOrder="0"/>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right style="thin">
          <color indexed="64"/>
        </right>
        <top/>
        <bottom/>
        <vertical/>
        <horizontal/>
      </border>
    </dxf>
    <dxf>
      <alignment horizontal="center" vertical="center" textRotation="0" wrapText="1" indent="0" justifyLastLine="0" shrinkToFit="0" readingOrder="0"/>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right style="thin">
          <color indexed="64"/>
        </right>
        <top/>
        <bottom/>
        <vertical/>
        <horizontal/>
      </border>
    </dxf>
    <dxf>
      <alignment horizontal="center" vertical="center" textRotation="0" wrapText="1" indent="0" justifyLastLine="0" shrinkToFit="0" readingOrder="0"/>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right style="thin">
          <color indexed="64"/>
        </right>
        <top/>
        <bottom/>
        <vertical/>
        <horizontal/>
      </border>
    </dxf>
    <dxf>
      <alignment horizontal="center" vertical="center" textRotation="0" wrapText="1" indent="0" justifyLastLine="0" shrinkToFit="0" readingOrder="0"/>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right style="thin">
          <color indexed="64"/>
        </right>
        <top/>
        <bottom/>
        <vertical/>
        <horizontal/>
      </border>
    </dxf>
    <dxf>
      <alignment horizontal="center" vertical="center" textRotation="0" wrapText="1" indent="0" justifyLastLine="0" shrinkToFit="0" readingOrder="0"/>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right style="thin">
          <color indexed="64"/>
        </right>
        <top/>
        <bottom/>
        <vertical/>
        <horizontal/>
      </border>
    </dxf>
    <dxf>
      <alignment horizontal="center" vertical="center" textRotation="0" wrapText="1" indent="0" justifyLastLine="0" shrinkToFit="0" readingOrder="0"/>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right style="thin">
          <color indexed="64"/>
        </right>
        <top/>
        <bottom/>
        <vertical/>
        <horizontal/>
      </border>
    </dxf>
    <dxf>
      <alignment horizontal="center" vertical="center" textRotation="0" wrapText="1" indent="0" justifyLastLine="0" shrinkToFit="0" readingOrder="0"/>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right style="thin">
          <color indexed="64"/>
        </right>
        <top/>
        <bottom/>
        <vertical/>
        <horizontal/>
      </border>
    </dxf>
    <dxf>
      <alignment horizontal="center" vertical="center" textRotation="0" wrapText="1" indent="0" justifyLastLine="0" shrinkToFit="0" readingOrder="0"/>
    </dxf>
    <dxf>
      <border diagonalUp="0" diagonalDown="0">
        <left style="thin">
          <color indexed="64"/>
        </left>
        <right style="thin">
          <color indexed="64"/>
        </right>
        <top/>
        <bottom/>
        <vertical/>
        <horizontal/>
      </border>
    </dxf>
    <dxf>
      <border diagonalUp="0" diagonalDown="0">
        <left/>
        <right style="thin">
          <color indexed="64"/>
        </right>
        <top/>
        <bottom/>
        <vertical/>
        <horizontal/>
      </border>
    </dxf>
    <dxf>
      <alignment horizontal="center" vertical="center" textRotation="0" wrapText="1" indent="0" justifyLastLine="0" shrinkToFit="0" readingOrder="0"/>
    </dxf>
    <dxf>
      <numFmt numFmtId="166" formatCode="&quot;£&quot;#,##0"/>
      <border diagonalUp="0" diagonalDown="0" outline="0">
        <left style="thin">
          <color indexed="64"/>
        </left>
        <right style="thin">
          <color indexed="64"/>
        </right>
      </border>
    </dxf>
    <dxf>
      <border diagonalUp="0" diagonalDown="0" outline="0">
        <left style="thin">
          <color indexed="64"/>
        </left>
        <right style="thin">
          <color indexed="64"/>
        </right>
      </border>
    </dxf>
    <dxf>
      <numFmt numFmtId="166" formatCode="&quot;£&quot;#,##0"/>
      <border diagonalUp="0" diagonalDown="0" outline="0">
        <left style="thin">
          <color indexed="64"/>
        </left>
        <right style="thin">
          <color indexed="64"/>
        </right>
      </border>
    </dxf>
    <dxf>
      <border diagonalUp="0" diagonalDown="0" outline="0">
        <left style="thin">
          <color indexed="64"/>
        </left>
        <right style="thin">
          <color indexed="64"/>
        </right>
      </border>
    </dxf>
    <dxf>
      <numFmt numFmtId="166" formatCode="&quot;£&quot;#,##0"/>
      <border diagonalUp="0" diagonalDown="0" outline="0">
        <left style="thin">
          <color indexed="64"/>
        </left>
        <right style="thin">
          <color indexed="64"/>
        </right>
      </border>
    </dxf>
    <dxf>
      <border diagonalUp="0" diagonalDown="0" outline="0">
        <left style="thin">
          <color indexed="64"/>
        </left>
        <right style="thin">
          <color indexed="64"/>
        </right>
      </border>
    </dxf>
    <dxf>
      <numFmt numFmtId="166" formatCode="&quot;£&quot;#,##0"/>
      <border diagonalUp="0" diagonalDown="0" outline="0">
        <left style="thin">
          <color indexed="64"/>
        </left>
        <right style="thin">
          <color indexed="64"/>
        </right>
      </border>
    </dxf>
    <dxf>
      <border diagonalUp="0" diagonalDown="0" outline="0">
        <left style="thin">
          <color indexed="64"/>
        </left>
        <right style="thin">
          <color indexed="64"/>
        </right>
      </border>
    </dxf>
    <dxf>
      <numFmt numFmtId="9" formatCode="&quot;£&quot;#,##0;\-&quot;£&quot;#,##0"/>
      <border diagonalUp="0" diagonalDown="0">
        <left style="thin">
          <color indexed="64"/>
        </left>
        <right style="thin">
          <color indexed="64"/>
        </right>
        <vertical/>
      </border>
    </dxf>
    <dxf>
      <border diagonalUp="0" diagonalDown="0">
        <left style="thin">
          <color indexed="64"/>
        </left>
        <right style="thin">
          <color indexed="64"/>
        </right>
        <vertical/>
      </border>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right style="thin">
          <color indexed="64"/>
        </right>
        <vertical/>
      </border>
    </dxf>
    <dxf>
      <alignment horizontal="center" vertical="center" textRotation="0" wrapText="1" indent="0" justifyLastLine="0" shrinkToFit="0" readingOrder="0"/>
    </dxf>
    <dxf>
      <numFmt numFmtId="166" formatCode="&quot;£&quot;#,##0"/>
      <border diagonalUp="0" diagonalDown="0" outline="0">
        <left style="thin">
          <color indexed="64"/>
        </left>
        <right style="thin">
          <color indexed="64"/>
        </right>
      </border>
    </dxf>
    <dxf>
      <border diagonalUp="0" diagonalDown="0" outline="0">
        <left style="thin">
          <color indexed="64"/>
        </left>
        <right style="thin">
          <color indexed="64"/>
        </right>
      </border>
    </dxf>
    <dxf>
      <border diagonalUp="0" diagonalDown="0">
        <left style="thin">
          <color indexed="64"/>
        </left>
        <right style="thin">
          <color indexed="64"/>
        </right>
        <vertical/>
      </border>
    </dxf>
    <dxf>
      <border diagonalUp="0" diagonalDown="0">
        <left style="thin">
          <color indexed="64"/>
        </left>
        <right style="thin">
          <color indexed="64"/>
        </right>
        <vertical/>
      </border>
    </dxf>
    <dxf>
      <numFmt numFmtId="9" formatCode="&quot;£&quot;#,##0;\-&quot;£&quot;#,##0"/>
      <border diagonalUp="0" diagonalDown="0">
        <left style="thin">
          <color indexed="64"/>
        </left>
        <right style="thin">
          <color indexed="64"/>
        </right>
        <vertical/>
      </border>
    </dxf>
    <dxf>
      <numFmt numFmtId="9" formatCode="&quot;£&quot;#,##0;\-&quot;£&quot;#,##0"/>
      <border diagonalUp="0" diagonalDown="0">
        <left style="thin">
          <color indexed="64"/>
        </left>
        <right style="thin">
          <color indexed="64"/>
        </right>
        <vertical/>
      </border>
    </dxf>
    <dxf>
      <numFmt numFmtId="9" formatCode="&quot;£&quot;#,##0;\-&quot;£&quot;#,##0"/>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right style="thin">
          <color indexed="64"/>
        </right>
        <vertical/>
      </border>
    </dxf>
    <dxf>
      <alignment horizontal="center" vertical="center" textRotation="0" wrapText="1" indent="0" justifyLastLine="0" shrinkToFit="0" readingOrder="0"/>
    </dxf>
    <dxf>
      <font>
        <b/>
        <family val="2"/>
      </font>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font>
        <b/>
        <family val="2"/>
      </font>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font>
        <b/>
        <family val="2"/>
      </font>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font>
        <b/>
        <family val="2"/>
      </font>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font>
        <b/>
        <family val="2"/>
      </font>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font>
        <b/>
        <family val="2"/>
      </font>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font>
        <b/>
        <family val="2"/>
      </font>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font>
        <b/>
        <family val="2"/>
      </font>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right style="thin">
          <color indexed="64"/>
        </right>
        <top/>
        <bottom/>
        <vertical/>
        <horizontal/>
      </border>
    </dxf>
    <dxf>
      <alignment horizontal="center" vertical="center" textRotation="0" wrapText="1" indent="0" justifyLastLine="0" shrinkToFit="0" readingOrder="0"/>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right style="thin">
          <color indexed="64"/>
        </right>
        <top/>
        <bottom/>
        <vertical/>
        <horizontal/>
      </border>
    </dxf>
    <dxf>
      <alignment horizontal="center" vertical="center" textRotation="0" wrapText="1" indent="0" justifyLastLine="0" shrinkToFit="0" readingOrder="0"/>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right style="thin">
          <color indexed="64"/>
        </right>
        <top/>
        <bottom/>
        <vertical/>
        <horizontal/>
      </border>
    </dxf>
    <dxf>
      <alignment horizontal="center" vertical="center" textRotation="0" wrapText="1" indent="0" justifyLastLine="0" shrinkToFit="0" readingOrder="0"/>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right style="thin">
          <color indexed="64"/>
        </right>
        <top/>
        <bottom/>
        <vertical/>
        <horizontal/>
      </border>
    </dxf>
    <dxf>
      <alignment horizontal="center" vertical="center" textRotation="0" wrapText="1" indent="0" justifyLastLine="0" shrinkToFit="0" readingOrder="0"/>
    </dxf>
    <dxf>
      <font>
        <b/>
        <family val="2"/>
      </font>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font>
        <b/>
        <family val="2"/>
      </font>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font>
        <b/>
        <family val="2"/>
      </font>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font>
        <b/>
        <family val="2"/>
      </font>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font>
        <b/>
        <family val="2"/>
      </font>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right style="thin">
          <color indexed="64"/>
        </right>
        <top/>
        <bottom/>
        <vertical/>
        <horizontal/>
      </border>
    </dxf>
    <dxf>
      <alignment horizontal="center" vertical="center" textRotation="0" wrapText="1" indent="0" justifyLastLine="0" shrinkToFit="0" readingOrder="0"/>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right style="thin">
          <color indexed="64"/>
        </right>
        <top/>
        <bottom/>
        <vertical/>
        <horizontal/>
      </border>
    </dxf>
    <dxf>
      <alignment horizontal="center" vertical="center" textRotation="0" wrapText="1" indent="0" justifyLastLine="0" shrinkToFit="0" readingOrder="0"/>
    </dxf>
    <dxf>
      <font>
        <b/>
        <family val="2"/>
      </font>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font>
        <b/>
        <family val="2"/>
      </font>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right style="thin">
          <color indexed="64"/>
        </right>
        <top/>
        <bottom/>
        <vertical/>
        <horizontal/>
      </border>
    </dxf>
    <dxf>
      <alignment horizontal="center" vertical="center" textRotation="0" wrapText="1" indent="0" justifyLastLine="0" shrinkToFit="0" readingOrder="0"/>
    </dxf>
    <dxf>
      <font>
        <b/>
        <family val="2"/>
      </font>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font>
        <b/>
        <family val="2"/>
      </font>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font>
        <b/>
        <family val="2"/>
      </font>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right style="thin">
          <color indexed="64"/>
        </right>
        <top/>
        <bottom/>
        <vertical/>
        <horizontal/>
      </border>
    </dxf>
    <dxf>
      <alignment horizontal="center" vertical="center" textRotation="0" wrapText="1" indent="0" justifyLastLine="0" shrinkToFit="0" readingOrder="0"/>
    </dxf>
    <dxf>
      <font>
        <b/>
        <family val="2"/>
      </font>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font>
        <b/>
        <family val="2"/>
      </font>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font>
        <b/>
        <family val="2"/>
      </font>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right style="thin">
          <color indexed="64"/>
        </right>
        <top/>
        <bottom/>
        <vertical/>
        <horizontal/>
      </border>
    </dxf>
    <dxf>
      <alignment horizontal="center" vertical="center" textRotation="0" wrapText="1" indent="0" justifyLastLine="0" shrinkToFit="0" readingOrder="0"/>
    </dxf>
    <dxf>
      <font>
        <b/>
        <family val="2"/>
      </font>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font>
        <b/>
        <family val="2"/>
      </font>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font>
        <b/>
        <family val="2"/>
      </font>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font>
        <b/>
        <family val="2"/>
      </font>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right style="thin">
          <color indexed="64"/>
        </right>
        <top/>
        <bottom/>
        <vertical/>
        <horizontal/>
      </border>
    </dxf>
    <dxf>
      <alignment horizontal="center" vertical="center" textRotation="0" wrapText="1" indent="0" justifyLastLine="0" shrinkToFit="0" readingOrder="0"/>
    </dxf>
    <dxf>
      <border diagonalUp="0" diagonalDown="0">
        <left style="thin">
          <color indexed="64"/>
        </left>
        <right style="thin">
          <color indexed="64"/>
        </right>
        <top/>
        <bottom/>
        <vertical/>
        <horizontal/>
      </border>
    </dxf>
    <dxf>
      <border diagonalUp="0" diagonalDown="0" outline="0">
        <left style="thin">
          <color indexed="64"/>
        </left>
        <right style="thin">
          <color indexed="64"/>
        </right>
        <top/>
        <bottom/>
      </border>
    </dxf>
    <dxf>
      <font>
        <strike val="0"/>
        <outline val="0"/>
        <shadow val="0"/>
        <u/>
        <vertAlign val="baseline"/>
        <sz val="12"/>
        <color auto="1"/>
        <name val="Calibri"/>
        <scheme val="none"/>
      </font>
      <border diagonalUp="0" diagonalDown="0" outline="0">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323548</xdr:colOff>
      <xdr:row>4</xdr:row>
      <xdr:rowOff>74429</xdr:rowOff>
    </xdr:from>
    <xdr:ext cx="6276254" cy="3954644"/>
    <xdr:pic>
      <xdr:nvPicPr>
        <xdr:cNvPr id="2" name="Picture 1">
          <a:extLst>
            <a:ext uri="{FF2B5EF4-FFF2-40B4-BE49-F238E27FC236}">
              <a16:creationId xmlns:a16="http://schemas.microsoft.com/office/drawing/2014/main" id="{E2B802A9-3A7A-4A2E-BE58-ED54CD28591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23548" y="884054"/>
          <a:ext cx="6276254" cy="3954644"/>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251704</xdr:colOff>
      <xdr:row>4</xdr:row>
      <xdr:rowOff>74430</xdr:rowOff>
    </xdr:from>
    <xdr:ext cx="5653876" cy="3467950"/>
    <xdr:pic>
      <xdr:nvPicPr>
        <xdr:cNvPr id="2" name="Picture 1">
          <a:extLst>
            <a:ext uri="{FF2B5EF4-FFF2-40B4-BE49-F238E27FC236}">
              <a16:creationId xmlns:a16="http://schemas.microsoft.com/office/drawing/2014/main" id="{65EE8809-3183-45C7-B4E0-A959D35DF9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51704" y="884055"/>
          <a:ext cx="5653876" cy="346795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11829</xdr:colOff>
      <xdr:row>4</xdr:row>
      <xdr:rowOff>74430</xdr:rowOff>
    </xdr:from>
    <xdr:ext cx="6139977" cy="3467950"/>
    <xdr:pic>
      <xdr:nvPicPr>
        <xdr:cNvPr id="2" name="Picture 1">
          <a:extLst>
            <a:ext uri="{FF2B5EF4-FFF2-40B4-BE49-F238E27FC236}">
              <a16:creationId xmlns:a16="http://schemas.microsoft.com/office/drawing/2014/main" id="{06C1D4AB-08D7-40DC-B0CB-B8803E4D22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8654" y="884055"/>
          <a:ext cx="6139977" cy="3467950"/>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3:C34" totalsRowShown="0">
  <tableColumns count="3">
    <tableColumn id="1" xr3:uid="{00000000-0010-0000-0000-000001000000}" name="Table Number" dataDxfId="343"/>
    <tableColumn id="2" xr3:uid="{00000000-0010-0000-0000-000002000000}" name="Description" dataDxfId="342"/>
    <tableColumn id="3" xr3:uid="{F3F93A5A-196F-486C-A1DA-FFB271951314}" name="Client type" dataDxfId="341"/>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9a" displayName="table_9a" ref="A7:K61" totalsRowShown="0" headerRowDxfId="254">
  <tableColumns count="11">
    <tableColumn id="1" xr3:uid="{00000000-0010-0000-0A00-000001000000}" name="Processing time by month [note 2] [note 4] [note 5] [note 6] [note 7] [note 8] [note 9] [note 10] [note 11][note 12] [note 15] [note 16]" dataDxfId="253"/>
    <tableColumn id="2" xr3:uid="{00000000-0010-0000-0A00-000002000000}" name="Total applications processed where a part 2 application date is available" dataDxfId="252"/>
    <tableColumn id="3" xr3:uid="{00000000-0010-0000-0A00-000003000000}" name="Applications processed in 0-20 working days" dataDxfId="251"/>
    <tableColumn id="4" xr3:uid="{00000000-0010-0000-0A00-000004000000}" name="Applications processed in 21-40 working days" dataDxfId="250"/>
    <tableColumn id="5" xr3:uid="{00000000-0010-0000-0A00-000005000000}" name="Applications processed in 41-60 working days" dataDxfId="249"/>
    <tableColumn id="6" xr3:uid="{00000000-0010-0000-0A00-000006000000}" name="Applications processed in 61-80 working days" dataDxfId="248"/>
    <tableColumn id="7" xr3:uid="{00000000-0010-0000-0A00-000007000000}" name="Applications processed in 81-100 working days" dataDxfId="247"/>
    <tableColumn id="8" xr3:uid="{00000000-0010-0000-0A00-000008000000}" name="Applications processed in 101-120 working days" dataDxfId="246"/>
    <tableColumn id="9" xr3:uid="{00000000-0010-0000-0A00-000009000000}" name="Applications processed in 121-140 working days" dataDxfId="245"/>
    <tableColumn id="10" xr3:uid="{00000000-0010-0000-0A00-00000A000000}" name="Applications processed in 141 or more working days" dataDxfId="244"/>
    <tableColumn id="11" xr3:uid="{00000000-0010-0000-0A00-00000B000000}" name="Median Average Processing Time in working days" dataDxfId="243"/>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9b" displayName="table_9b" ref="A64:J117" totalsRowShown="0" headerRowDxfId="242">
  <tableColumns count="10">
    <tableColumn id="1" xr3:uid="{00000000-0010-0000-0B00-000001000000}" name="Processing time by month" dataDxfId="241"/>
    <tableColumn id="2" xr3:uid="{00000000-0010-0000-0B00-000002000000}" name="Total applications processed where a part 2 application date is available" dataDxfId="240"/>
    <tableColumn id="3" xr3:uid="{00000000-0010-0000-0B00-000003000000}" name="Proportion of applications processed within 20 working days (within 1 month)" dataDxfId="239"/>
    <tableColumn id="4" xr3:uid="{00000000-0010-0000-0B00-000004000000}" name="Proportion of applications processed within 40 working days (within 2 months)" dataDxfId="238"/>
    <tableColumn id="5" xr3:uid="{00000000-0010-0000-0B00-000005000000}" name="Proportion of applications processed within 60 working days (within 3 months)" dataDxfId="237"/>
    <tableColumn id="6" xr3:uid="{00000000-0010-0000-0B00-000006000000}" name="Proportion of applications processed within 80 working days (within 4 months)" dataDxfId="236"/>
    <tableColumn id="7" xr3:uid="{00000000-0010-0000-0B00-000007000000}" name="Proportion of applications processed within 100 working days (within 5 months)" dataDxfId="235"/>
    <tableColumn id="8" xr3:uid="{00000000-0010-0000-0B00-000008000000}" name="Proportion of applications processed within 120 working days (within 6 months)" dataDxfId="234"/>
    <tableColumn id="9" xr3:uid="{00000000-0010-0000-0B00-000009000000}" name="Proportion of applications processed within 140 working days (within 7 months)" dataDxfId="233"/>
    <tableColumn id="10" xr3:uid="{00000000-0010-0000-0B00-00000A000000}" name="Proportion of applications processed in 141 or more working days" dataDxfId="232"/>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_10" displayName="table_10" ref="A6:L165" totalsRowShown="0" headerRowDxfId="231">
  <tableColumns count="12">
    <tableColumn id="1" xr3:uid="{00000000-0010-0000-0C00-000001000000}" name="Type of client" dataDxfId="230"/>
    <tableColumn id="2" xr3:uid="{00000000-0010-0000-0C00-000002000000}" name="Month [note 2] [note 4] [note 5] [note 6]" dataDxfId="229"/>
    <tableColumn id="3" xr3:uid="{00000000-0010-0000-0C00-000003000000}" name="Total number of payments [note 7] [note 8] [note 11]" dataDxfId="228"/>
    <tableColumn id="4" xr3:uid="{00000000-0010-0000-0C00-000004000000}" name="Number of care payments [note 7] [note 8]" dataDxfId="227"/>
    <tableColumn id="5" xr3:uid="{00000000-0010-0000-0C00-000005000000}" name="Number of mobility payments [note 7] [note 8] [note 10]" dataDxfId="226"/>
    <tableColumn id="6" xr3:uid="{00000000-0010-0000-0C00-000006000000}" name="Total value of payments" dataDxfId="225"/>
    <tableColumn id="7" xr3:uid="{00000000-0010-0000-0C00-000007000000}" name="Value of care payments" dataDxfId="224"/>
    <tableColumn id="8" xr3:uid="{00000000-0010-0000-0C00-000008000000}" name="Value of mobility payments [note 10]" dataDxfId="223"/>
    <tableColumn id="9" xr3:uid="{00000000-0010-0000-0C00-000009000000}" name="Percentage of number of care payments" dataDxfId="222"/>
    <tableColumn id="10" xr3:uid="{00000000-0010-0000-0C00-00000A000000}" name="Percentage of number of mobility payments [note 10]" dataDxfId="221"/>
    <tableColumn id="11" xr3:uid="{00000000-0010-0000-0C00-00000B000000}" name="Number of mobility payments which are for Accessible Vehicles and Equipment Scheme [note 10]" dataDxfId="220"/>
    <tableColumn id="12" xr3:uid="{00000000-0010-0000-0C00-00000C000000}" name="Value of mobility payments which are for Accessible Vehicles and Equipment Scheme [note 10]" dataDxfId="219"/>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_11" displayName="table_11" ref="A6:N40" totalsRowShown="0" headerRowDxfId="218">
  <tableColumns count="14">
    <tableColumn id="1" xr3:uid="{00000000-0010-0000-0D00-000001000000}" name="Local Authority area [note 2] [note 3] [note 4]" dataDxfId="217"/>
    <tableColumn id="2" xr3:uid="{00000000-0010-0000-0D00-000002000000}" name="Total number of payments [note 5] [note 6] [note 7]" dataDxfId="216"/>
    <tableColumn id="3" xr3:uid="{00000000-0010-0000-0D00-000003000000}" name="Total value of payments" dataDxfId="215"/>
    <tableColumn id="4" xr3:uid="{00000000-0010-0000-0D00-000004000000}" name="Percentage of value of total payments" dataDxfId="214"/>
    <tableColumn id="5" xr3:uid="{00000000-0010-0000-0D00-000005000000}" name="Number of payments made in Financial Year 2021 - 2022" dataDxfId="213"/>
    <tableColumn id="6" xr3:uid="{00000000-0010-0000-0D00-000006000000}" name="Value of payments in Financial Year 2021 - 2022" dataDxfId="212"/>
    <tableColumn id="7" xr3:uid="{00000000-0010-0000-0D00-000007000000}" name="Number of payments made in Financial Year 2022 - 2023" dataDxfId="211"/>
    <tableColumn id="8" xr3:uid="{00000000-0010-0000-0D00-000008000000}" name="Value of payments in Financial Year 2022 - 2023" dataDxfId="210"/>
    <tableColumn id="9" xr3:uid="{00000000-0010-0000-0D00-000009000000}" name="Number of payments made in Financial Year 2023 - 2024" dataDxfId="209"/>
    <tableColumn id="10" xr3:uid="{00000000-0010-0000-0D00-00000A000000}" name="Value of payments in Financial Year 2023 - 2024" dataDxfId="208"/>
    <tableColumn id="11" xr3:uid="{00000000-0010-0000-0D00-00000B000000}" name="Number of payments made in Financial Year 2024 - 2025" dataDxfId="207"/>
    <tableColumn id="12" xr3:uid="{00000000-0010-0000-0D00-00000C000000}" name="Value of payments in Financial Year 2024 - 2025" dataDxfId="206"/>
    <tableColumn id="13" xr3:uid="{00000000-0010-0000-0D00-00000D000000}" name="Number of payments made in Financial Year 2025 - 2026" dataDxfId="205"/>
    <tableColumn id="14" xr3:uid="{00000000-0010-0000-0D00-00000E000000}" name="Value of payments in Financial Year 2025 - 2026" dataDxfId="204"/>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_12" displayName="table_12" ref="A6:B12" totalsRowShown="0" headerRowDxfId="203">
  <tableColumns count="2">
    <tableColumn id="1" xr3:uid="{00000000-0010-0000-0E00-000001000000}" name="Year of Payment [note 1][note 2]" dataDxfId="202"/>
    <tableColumn id="2" xr3:uid="{00000000-0010-0000-0E00-000002000000}" name="Number of individual clients paid [note 3][note 4]" dataDxfId="201"/>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e_13" displayName="table_13" ref="A6:K126" totalsRowShown="0" headerRowDxfId="200">
  <tableColumns count="11">
    <tableColumn id="1" xr3:uid="{00000000-0010-0000-0F00-000001000000}" name="Type of client" dataDxfId="199"/>
    <tableColumn id="2" xr3:uid="{00000000-0010-0000-0F00-000002000000}" name="Month [note 3] [note 4] [note 5]" dataDxfId="198"/>
    <tableColumn id="3" xr3:uid="{00000000-0010-0000-0F00-000003000000}" name="Total number of children in receipt [note 4] [note 6]" dataDxfId="197"/>
    <tableColumn id="4" xr3:uid="{00000000-0010-0000-0F00-000004000000}" name="Number in receipt of care only" dataDxfId="196"/>
    <tableColumn id="5" xr3:uid="{00000000-0010-0000-0F00-000005000000}" name="Number in receipt of mobility only" dataDxfId="195"/>
    <tableColumn id="6" xr3:uid="{00000000-0010-0000-0F00-000006000000}" name="Number in receipt of both care and mobility" dataDxfId="194"/>
    <tableColumn id="7" xr3:uid="{00000000-0010-0000-0F00-000007000000}" name="Percent care only payment" dataDxfId="193"/>
    <tableColumn id="8" xr3:uid="{00000000-0010-0000-0F00-000008000000}" name="Percent mobility only payment" dataDxfId="192"/>
    <tableColumn id="9" xr3:uid="{00000000-0010-0000-0F00-000009000000}" name="Percent both care and mobility payment" dataDxfId="191"/>
    <tableColumn id="10" xr3:uid="{00000000-0010-0000-0F00-00000A000000}" name="Number in receipt of mobility award who receive Accessible Vehicles and Equipment payment [note 5]" dataDxfId="190"/>
    <tableColumn id="11" xr3:uid="{00000000-0010-0000-0F00-00000B000000}" name="Proportion in receipt of Mobility award who receive Accessible Vehicles and Equipment payment" dataDxfId="189"/>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table_14" displayName="table_14" ref="A6:K126" totalsRowShown="0" headerRowDxfId="188">
  <tableColumns count="11">
    <tableColumn id="1" xr3:uid="{00000000-0010-0000-1000-000001000000}" name="Type of client" dataDxfId="187"/>
    <tableColumn id="2" xr3:uid="{00000000-0010-0000-1000-000002000000}" name="Month [note 3] [note 4] [note 5]" dataDxfId="186"/>
    <tableColumn id="3" xr3:uid="{00000000-0010-0000-1000-000003000000}" name="Total number of children [note 2]" dataDxfId="185"/>
    <tableColumn id="4" xr3:uid="{00000000-0010-0000-1000-000004000000}" name="Number on highest care" dataDxfId="184"/>
    <tableColumn id="5" xr3:uid="{00000000-0010-0000-1000-000005000000}" name="Number on middle care" dataDxfId="183"/>
    <tableColumn id="6" xr3:uid="{00000000-0010-0000-1000-000006000000}" name="Number on lowest care" dataDxfId="182"/>
    <tableColumn id="7" xr3:uid="{00000000-0010-0000-1000-000007000000}" name="Number not awarded" dataDxfId="181"/>
    <tableColumn id="8" xr3:uid="{00000000-0010-0000-1000-000008000000}" name="Percentage highest care" dataDxfId="180"/>
    <tableColumn id="9" xr3:uid="{00000000-0010-0000-1000-000009000000}" name="Percentage middle care" dataDxfId="179"/>
    <tableColumn id="10" xr3:uid="{00000000-0010-0000-1000-00000A000000}" name="Percentage lowest care" dataDxfId="178"/>
    <tableColumn id="11" xr3:uid="{00000000-0010-0000-1000-00000B000000}" name="Percentage not awarded" dataDxfId="177"/>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table_15" displayName="table_15" ref="A6:I126" totalsRowShown="0" headerRowDxfId="176">
  <tableColumns count="9">
    <tableColumn id="1" xr3:uid="{00000000-0010-0000-1100-000001000000}" name="Type of client" dataDxfId="175"/>
    <tableColumn id="2" xr3:uid="{00000000-0010-0000-1100-000002000000}" name="Month [note 3] [note 4] [note 5]" dataDxfId="174"/>
    <tableColumn id="3" xr3:uid="{00000000-0010-0000-1100-000003000000}" name="Total number of children [note 2]" dataDxfId="173"/>
    <tableColumn id="4" xr3:uid="{00000000-0010-0000-1100-000004000000}" name="Number on higher mobility" dataDxfId="172"/>
    <tableColumn id="5" xr3:uid="{00000000-0010-0000-1100-000005000000}" name="Number on lower mobility" dataDxfId="171"/>
    <tableColumn id="6" xr3:uid="{00000000-0010-0000-1100-000006000000}" name="Number not awarded" dataDxfId="170"/>
    <tableColumn id="7" xr3:uid="{00000000-0010-0000-1100-000007000000}" name="Percentage higher mobility" dataDxfId="169"/>
    <tableColumn id="8" xr3:uid="{00000000-0010-0000-1100-000008000000}" name="Percentage lower mobility" dataDxfId="168"/>
    <tableColumn id="9" xr3:uid="{00000000-0010-0000-1100-000009000000}" name="Percentage not awarded" dataDxfId="167"/>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table_16" displayName="table_16" ref="A6:N126" totalsRowShown="0" headerRowDxfId="166">
  <tableColumns count="14">
    <tableColumn id="1" xr3:uid="{00000000-0010-0000-1200-000001000000}" name="Type of client" dataDxfId="165"/>
    <tableColumn id="2" xr3:uid="{00000000-0010-0000-1200-000002000000}" name="Month [note 3] [note 4] [note 5]" dataDxfId="164"/>
    <tableColumn id="3" xr3:uid="{00000000-0010-0000-1200-000003000000}" name="Total number of children in receipt [note 2] [note 3] [note 4] [note 5]" dataDxfId="163"/>
    <tableColumn id="4" xr3:uid="{00000000-0010-0000-1200-000004000000}" name="Mobility Higher Level - Care Highest Level" dataDxfId="162"/>
    <tableColumn id="5" xr3:uid="{00000000-0010-0000-1200-000005000000}" name="Mobility Higher Level - Care Middle Level" dataDxfId="161"/>
    <tableColumn id="6" xr3:uid="{00000000-0010-0000-1200-000006000000}" name="Mobility Higher Level - Care Lowest Level" dataDxfId="160"/>
    <tableColumn id="7" xr3:uid="{00000000-0010-0000-1200-000007000000}" name="Mobility Higher Level - Care Not Awarded" dataDxfId="159"/>
    <tableColumn id="8" xr3:uid="{00000000-0010-0000-1200-000008000000}" name="Mobility Lower Level - Care Highest Level" dataDxfId="158"/>
    <tableColumn id="9" xr3:uid="{00000000-0010-0000-1200-000009000000}" name="Mobility Lower Level - Care Middle Level" dataDxfId="157"/>
    <tableColumn id="10" xr3:uid="{00000000-0010-0000-1200-00000A000000}" name="Mobility Lower Level - Care Lowest Level" dataDxfId="156"/>
    <tableColumn id="11" xr3:uid="{00000000-0010-0000-1200-00000B000000}" name="Mobility Lower Level - Care Not Awarded" dataDxfId="155"/>
    <tableColumn id="12" xr3:uid="{00000000-0010-0000-1200-00000C000000}" name="Mobility Not Awarded - Care Highest Level" dataDxfId="154"/>
    <tableColumn id="13" xr3:uid="{00000000-0010-0000-1200-00000D000000}" name="Mobility Not Awarded - Care Middle Level" dataDxfId="153"/>
    <tableColumn id="14" xr3:uid="{00000000-0010-0000-1200-00000E000000}" name="Mobility Not Awarded - Care Lowest Level" dataDxfId="152"/>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3000000}" name="table_17" displayName="table_17" ref="A7:W127" totalsRowShown="0" headerRowDxfId="151">
  <tableColumns count="23">
    <tableColumn id="1" xr3:uid="{00000000-0010-0000-1300-000001000000}" name="Type of client" dataDxfId="150"/>
    <tableColumn id="2" xr3:uid="{00000000-0010-0000-1300-000002000000}" name="Month [note 2] [note 3]" dataDxfId="149"/>
    <tableColumn id="3" xr3:uid="{00000000-0010-0000-1300-000003000000}" name="Total number of children in receipt [note 4]" dataDxfId="148"/>
    <tableColumn id="4" xr3:uid="{00000000-0010-0000-1300-000004000000}" name="0" dataDxfId="147"/>
    <tableColumn id="5" xr3:uid="{00000000-0010-0000-1300-000005000000}" name="1" dataDxfId="146"/>
    <tableColumn id="6" xr3:uid="{00000000-0010-0000-1300-000006000000}" name="2" dataDxfId="145"/>
    <tableColumn id="7" xr3:uid="{00000000-0010-0000-1300-000007000000}" name="3" dataDxfId="144"/>
    <tableColumn id="8" xr3:uid="{00000000-0010-0000-1300-000008000000}" name="4" dataDxfId="143"/>
    <tableColumn id="9" xr3:uid="{00000000-0010-0000-1300-000009000000}" name="5" dataDxfId="142"/>
    <tableColumn id="10" xr3:uid="{00000000-0010-0000-1300-00000A000000}" name="6" dataDxfId="141"/>
    <tableColumn id="11" xr3:uid="{00000000-0010-0000-1300-00000B000000}" name="7" dataDxfId="140"/>
    <tableColumn id="12" xr3:uid="{00000000-0010-0000-1300-00000C000000}" name="8" dataDxfId="139"/>
    <tableColumn id="13" xr3:uid="{00000000-0010-0000-1300-00000D000000}" name="9" dataDxfId="138"/>
    <tableColumn id="14" xr3:uid="{00000000-0010-0000-1300-00000E000000}" name="10" dataDxfId="137"/>
    <tableColumn id="15" xr3:uid="{00000000-0010-0000-1300-00000F000000}" name="11" dataDxfId="136"/>
    <tableColumn id="16" xr3:uid="{00000000-0010-0000-1300-000010000000}" name="12" dataDxfId="135"/>
    <tableColumn id="17" xr3:uid="{00000000-0010-0000-1300-000011000000}" name="13" dataDxfId="134"/>
    <tableColumn id="18" xr3:uid="{00000000-0010-0000-1300-000012000000}" name="14" dataDxfId="133"/>
    <tableColumn id="19" xr3:uid="{00000000-0010-0000-1300-000013000000}" name="15" dataDxfId="132"/>
    <tableColumn id="20" xr3:uid="{00000000-0010-0000-1300-000014000000}" name="16" dataDxfId="131"/>
    <tableColumn id="21" xr3:uid="{00000000-0010-0000-1300-000015000000}" name="17" dataDxfId="130"/>
    <tableColumn id="22" xr3:uid="{00000000-0010-0000-1300-000016000000}" name="18" dataDxfId="129"/>
    <tableColumn id="23" xr3:uid="{00000000-0010-0000-1300-000017000000}" name="19" dataDxfId="128"/>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1" displayName="table_1" ref="A6:L60" totalsRowShown="0" headerRowDxfId="340">
  <tableColumns count="12">
    <tableColumn id="1" xr3:uid="{00000000-0010-0000-0200-000001000000}" name="Month [note 3] [note 4] [note 10]" dataDxfId="339"/>
    <tableColumn id="2" xr3:uid="{00000000-0010-0000-0200-000002000000}" name="Total part 1 applications registered [note 5]" dataDxfId="338"/>
    <tableColumn id="3" xr3:uid="{00000000-0010-0000-0200-000003000000}" name="Percentage of total part 1 applications registered" dataDxfId="337"/>
    <tableColumn id="4" xr3:uid="{00000000-0010-0000-0200-000004000000}" name="Total part 2 applications received [note 6] [note 7]" dataDxfId="336"/>
    <tableColumn id="5" xr3:uid="{00000000-0010-0000-0200-000005000000}" name="Percentage of total part 2 applications received" dataDxfId="335"/>
    <tableColumn id="6" xr3:uid="{00000000-0010-0000-0200-000006000000}" name="Total applications processed [note 8] [note 9]" dataDxfId="334"/>
    <tableColumn id="7" xr3:uid="{00000000-0010-0000-0200-000007000000}" name="Authorised applications [note 9]" dataDxfId="333"/>
    <tableColumn id="8" xr3:uid="{00000000-0010-0000-0200-000008000000}" name="Denied applications [note 9]" dataDxfId="332"/>
    <tableColumn id="9" xr3:uid="{00000000-0010-0000-0200-000009000000}" name="Withdrawn applications [note 9]" dataDxfId="331"/>
    <tableColumn id="10" xr3:uid="{00000000-0010-0000-0200-00000A000000}" name="Percentage of processed applications authorised" dataDxfId="330"/>
    <tableColumn id="11" xr3:uid="{00000000-0010-0000-0200-00000B000000}" name="Percentage of processed applications denied" dataDxfId="329"/>
    <tableColumn id="12" xr3:uid="{00000000-0010-0000-0200-00000C000000}" name="Percentage of processed applications withdrawn" dataDxfId="328"/>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4000000}" name="table_18a" displayName="table_18a" ref="A7:J76" totalsRowShown="0" headerRowDxfId="127">
  <tableColumns count="10">
    <tableColumn id="1" xr3:uid="{00000000-0010-0000-1400-000001000000}" name="Type of client" dataDxfId="126"/>
    <tableColumn id="2" xr3:uid="{00000000-0010-0000-1400-000002000000}" name="Condition Category [note 5] [note 6]" dataDxfId="125"/>
    <tableColumn id="3" xr3:uid="{00000000-0010-0000-1400-000003000000}" name="Total number of children in receipt [note 2] [note 3] [note 4] [note 5]" dataDxfId="124"/>
    <tableColumn id="4" xr3:uid="{00000000-0010-0000-1400-000004000000}" name="Percentage of children in receipt as of June 2025" dataDxfId="123"/>
    <tableColumn id="5" xr3:uid="{00000000-0010-0000-1400-000005000000}" name="Care only" dataDxfId="122"/>
    <tableColumn id="6" xr3:uid="{00000000-0010-0000-1400-000006000000}" name="Mobility only" dataDxfId="121"/>
    <tableColumn id="7" xr3:uid="{00000000-0010-0000-1400-000007000000}" name="Both care and mobility" dataDxfId="120"/>
    <tableColumn id="8" xr3:uid="{00000000-0010-0000-1400-000008000000}" name="Percent receiving care only" dataDxfId="119"/>
    <tableColumn id="9" xr3:uid="{00000000-0010-0000-1400-000009000000}" name="Percent receiving mobility only" dataDxfId="118"/>
    <tableColumn id="10" xr3:uid="{00000000-0010-0000-1400-00000A000000}" name="Percent receiving both care and mobility" dataDxfId="117"/>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5000000}" name="table_18b" displayName="table_18b" ref="A79:J91" totalsRowShown="0" headerRowDxfId="116">
  <tableColumns count="10">
    <tableColumn id="1" xr3:uid="{00000000-0010-0000-1500-000001000000}" name="Type of client" dataDxfId="115"/>
    <tableColumn id="2" xr3:uid="{00000000-0010-0000-1500-000002000000}" name="Condition Category [note 5] [note 6]" dataDxfId="114"/>
    <tableColumn id="3" xr3:uid="{00000000-0010-0000-1500-000003000000}" name="Total number of children in receipt [note 2] [note 3] [note 4] [note 5]" dataDxfId="113"/>
    <tableColumn id="4" xr3:uid="{00000000-0010-0000-1500-000004000000}" name="Percentage of children in receipt as of June 2025" dataDxfId="112"/>
    <tableColumn id="5" xr3:uid="{00000000-0010-0000-1500-000005000000}" name="Care only" dataDxfId="111"/>
    <tableColumn id="6" xr3:uid="{00000000-0010-0000-1500-000006000000}" name="Mobility only" dataDxfId="110"/>
    <tableColumn id="7" xr3:uid="{00000000-0010-0000-1500-000007000000}" name="Both care and mobility" dataDxfId="109"/>
    <tableColumn id="8" xr3:uid="{00000000-0010-0000-1500-000008000000}" name="Percent receiving care only" dataDxfId="108"/>
    <tableColumn id="9" xr3:uid="{00000000-0010-0000-1500-000009000000}" name="Percent receiving mobility only" dataDxfId="107"/>
    <tableColumn id="10" xr3:uid="{00000000-0010-0000-1500-00000A000000}" name="Percent receiving both care and mobility" dataDxfId="106"/>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6000000}" name="table_19a" displayName="table_19a" ref="A7:K76" totalsRowShown="0" headerRowDxfId="105">
  <tableColumns count="11">
    <tableColumn id="1" xr3:uid="{00000000-0010-0000-1600-000001000000}" name="Type of client" dataDxfId="104"/>
    <tableColumn id="2" xr3:uid="{00000000-0010-0000-1600-000002000000}" name="Condition Category [note 5] [note 6]" dataDxfId="103"/>
    <tableColumn id="3" xr3:uid="{00000000-0010-0000-1600-000003000000}" name="Total number of children in receipt [note 2] [note 3] [note 4] [note 5]" dataDxfId="102"/>
    <tableColumn id="4" xr3:uid="{00000000-0010-0000-1600-000004000000}" name="Care highest level" dataDxfId="101"/>
    <tableColumn id="5" xr3:uid="{00000000-0010-0000-1600-000005000000}" name="Care middle level" dataDxfId="100"/>
    <tableColumn id="6" xr3:uid="{00000000-0010-0000-1600-000006000000}" name="Care lowest level" dataDxfId="99"/>
    <tableColumn id="7" xr3:uid="{00000000-0010-0000-1600-000007000000}" name="Care not awarded" dataDxfId="98"/>
    <tableColumn id="8" xr3:uid="{00000000-0010-0000-1600-000008000000}" name="Percentage highest care" dataDxfId="97"/>
    <tableColumn id="9" xr3:uid="{00000000-0010-0000-1600-000009000000}" name="Percentage middle care" dataDxfId="96"/>
    <tableColumn id="10" xr3:uid="{00000000-0010-0000-1600-00000A000000}" name="Percentage lowest care" dataDxfId="95"/>
    <tableColumn id="11" xr3:uid="{00000000-0010-0000-1600-00000B000000}" name="Percentage not awarded" dataDxfId="94"/>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7000000}" name="table_19b" displayName="table_19b" ref="A79:K91" totalsRowShown="0" headerRowDxfId="93">
  <tableColumns count="11">
    <tableColumn id="1" xr3:uid="{00000000-0010-0000-1700-000001000000}" name="Type of client" dataDxfId="92"/>
    <tableColumn id="2" xr3:uid="{00000000-0010-0000-1700-000002000000}" name="Condition Category [note 5] [note 6]"/>
    <tableColumn id="3" xr3:uid="{00000000-0010-0000-1700-000003000000}" name="Total number of children in receipt [note 2] [note 3] [note 4] [note 5]" dataDxfId="91"/>
    <tableColumn id="4" xr3:uid="{00000000-0010-0000-1700-000004000000}" name="Care highest level" dataDxfId="90"/>
    <tableColumn id="5" xr3:uid="{00000000-0010-0000-1700-000005000000}" name="Care middle level" dataDxfId="89"/>
    <tableColumn id="6" xr3:uid="{00000000-0010-0000-1700-000006000000}" name="Care lowest level" dataDxfId="88"/>
    <tableColumn id="7" xr3:uid="{00000000-0010-0000-1700-000007000000}" name="Care not awarded" dataDxfId="87"/>
    <tableColumn id="8" xr3:uid="{00000000-0010-0000-1700-000008000000}" name="Percentage highest care" dataDxfId="86"/>
    <tableColumn id="9" xr3:uid="{00000000-0010-0000-1700-000009000000}" name="Percentage middle care" dataDxfId="85"/>
    <tableColumn id="10" xr3:uid="{00000000-0010-0000-1700-00000A000000}" name="Percentage lowest care" dataDxfId="84"/>
    <tableColumn id="11" xr3:uid="{00000000-0010-0000-1700-00000B000000}" name="Percentage not awarded" dataDxfId="83"/>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8000000}" name="table_20a" displayName="table_20a" ref="A7:I76" totalsRowShown="0" headerRowDxfId="82">
  <tableColumns count="9">
    <tableColumn id="1" xr3:uid="{00000000-0010-0000-1800-000001000000}" name="Type of client" dataDxfId="81"/>
    <tableColumn id="2" xr3:uid="{00000000-0010-0000-1800-000002000000}" name="Condition Category [note 5] [note 6]"/>
    <tableColumn id="3" xr3:uid="{00000000-0010-0000-1800-000003000000}" name="Total number of children [note 2]" dataDxfId="80"/>
    <tableColumn id="4" xr3:uid="{00000000-0010-0000-1800-000004000000}" name="Number on higher mobility" dataDxfId="79"/>
    <tableColumn id="5" xr3:uid="{00000000-0010-0000-1800-000005000000}" name="Number on lower mobility" dataDxfId="78"/>
    <tableColumn id="6" xr3:uid="{00000000-0010-0000-1800-000006000000}" name="Number not awarded" dataDxfId="77"/>
    <tableColumn id="7" xr3:uid="{00000000-0010-0000-1800-000007000000}" name="Percentage higher mobility" dataDxfId="76"/>
    <tableColumn id="8" xr3:uid="{00000000-0010-0000-1800-000008000000}" name="Percentage lower mobility" dataDxfId="75"/>
    <tableColumn id="9" xr3:uid="{00000000-0010-0000-1800-000009000000}" name="Percentage not awarded" dataDxfId="74"/>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9000000}" name="table_20b" displayName="table_20b" ref="A79:I91" totalsRowShown="0" headerRowDxfId="73">
  <tableColumns count="9">
    <tableColumn id="1" xr3:uid="{00000000-0010-0000-1900-000001000000}" name="Type of client" dataDxfId="72"/>
    <tableColumn id="2" xr3:uid="{00000000-0010-0000-1900-000002000000}" name="Condition Category [note 5] [note 6]" dataDxfId="71"/>
    <tableColumn id="3" xr3:uid="{00000000-0010-0000-1900-000003000000}" name="Total number of children [note 2]" dataDxfId="70"/>
    <tableColumn id="4" xr3:uid="{00000000-0010-0000-1900-000004000000}" name="Number on higher mobility" dataDxfId="69"/>
    <tableColumn id="5" xr3:uid="{00000000-0010-0000-1900-000005000000}" name="Number on lower mobility" dataDxfId="68"/>
    <tableColumn id="6" xr3:uid="{00000000-0010-0000-1900-000006000000}" name="Number not awarded" dataDxfId="67"/>
    <tableColumn id="7" xr3:uid="{00000000-0010-0000-1900-000007000000}" name="Percentage higher mobility" dataDxfId="66"/>
    <tableColumn id="8" xr3:uid="{00000000-0010-0000-1900-000008000000}" name="Percentage lower mobility" dataDxfId="65"/>
    <tableColumn id="9" xr3:uid="{00000000-0010-0000-1900-000009000000}" name="Percentage not awarded" dataDxfId="64"/>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A000000}" name="table_21" displayName="table_21" ref="A6:C9" totalsRowShown="0" headerRowDxfId="63">
  <tableColumns count="3">
    <tableColumn id="1" xr3:uid="{00000000-0010-0000-1A00-000001000000}" name="Type of Client" dataDxfId="62"/>
    <tableColumn id="2" xr3:uid="{00000000-0010-0000-1A00-000002000000}" name="Total number of children in receipt as of June 2025 [note 2] [note 3] [note 4]" dataDxfId="61"/>
    <tableColumn id="3" xr3:uid="{C9C68F37-800E-406D-A380-4263505845D6}" name="Percentage of children in receipt as of June 2025" dataDxfId="60"/>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B000000}" name="table_22" displayName="table_22" ref="A6:C15" totalsRowShown="0" headerRowDxfId="59">
  <tableColumns count="3">
    <tableColumn id="1" xr3:uid="{00000000-0010-0000-1B00-000001000000}" name="Duration on Caseload" dataDxfId="58"/>
    <tableColumn id="2" xr3:uid="{00000000-0010-0000-1B00-000002000000}" name="Total number of children in receipt as of June 2025" dataDxfId="57"/>
    <tableColumn id="3" xr3:uid="{00000000-0010-0000-1B00-000003000000}" name="Percentage of children in receipt as of June 2025" dataDxfId="56"/>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C000000}" name="table_23" displayName="table_23" ref="A6:C40" totalsRowShown="0" headerRowDxfId="55">
  <tableColumns count="3">
    <tableColumn id="1" xr3:uid="{00000000-0010-0000-1C00-000001000000}" name="Local Authority area [note 2] [note 3]" dataDxfId="54"/>
    <tableColumn id="2" xr3:uid="{00000000-0010-0000-1C00-000002000000}" name="Total number of children in receipt as of June 2025 [note 4] [note 5] [note 6]" dataDxfId="53"/>
    <tableColumn id="3" xr3:uid="{00000000-0010-0000-1C00-000003000000}" name="Percentage of children in receipt as of June 2025" dataDxfId="52"/>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D000000}" name="table_24" displayName="table_24" ref="A6:L162" totalsRowShown="0" headerRowDxfId="51">
  <tableColumns count="12">
    <tableColumn id="1" xr3:uid="{00000000-0010-0000-1D00-000001000000}" name="Type of client" dataDxfId="50"/>
    <tableColumn id="2" xr3:uid="{00000000-0010-0000-1D00-000002000000}" name="Month [note 2] [note 4] [note 5]" dataDxfId="49"/>
    <tableColumn id="3" xr3:uid="{00000000-0010-0000-1D00-000003000000}" name="Re-determinations received [note 6] [note 8]" dataDxfId="48"/>
    <tableColumn id="4" xr3:uid="{00000000-0010-0000-1D00-000004000000}" name="Re-determinations completed [note 7] [note 9]" dataDxfId="47"/>
    <tableColumn id="5" xr3:uid="{00000000-0010-0000-1D00-000005000000}" name="Completed re-determinations which are disallowed [note 7] [not 10]" dataDxfId="46"/>
    <tableColumn id="6" xr3:uid="{00000000-0010-0000-1D00-000006000000}" name="Completed re-determinations which are allowed [note 7] [note 11]" dataDxfId="45"/>
    <tableColumn id="7" xr3:uid="{00000000-0010-0000-1D00-000007000000}" name="Re-determination decision not made [note 7] [note 12] [note 13] [note 14]" dataDxfId="44"/>
    <tableColumn id="8" xr3:uid="{00000000-0010-0000-1D00-000008000000}" name="Percentage of completed re-determinations which are disallowed" dataDxfId="43"/>
    <tableColumn id="9" xr3:uid="{00000000-0010-0000-1D00-000009000000}" name="Percentage of completed re-determinations which are allowed" dataDxfId="42"/>
    <tableColumn id="10" xr3:uid="{00000000-0010-0000-1D00-00000A000000}" name="Percentage of completed re-determinations where re-determination decision not made" dataDxfId="41"/>
    <tableColumn id="11" xr3:uid="{00000000-0010-0000-1D00-00000B000000}" name="Median average number of days to respond [note 15] [note 17]" dataDxfId="40"/>
    <tableColumn id="12" xr3:uid="{00000000-0010-0000-1D00-00000C000000}" name="Percentage of re-determinations closed within 56 days [note 16] [note 17]" dataDxfId="39"/>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2" displayName="table_2" ref="A6:H59" totalsRowShown="0" headerRowDxfId="327">
  <tableColumns count="8">
    <tableColumn id="1" xr3:uid="{00000000-0010-0000-0300-000001000000}" name="Month [note 3] [note 4] [note 5] [note 6]" dataDxfId="326"/>
    <tableColumn id="2" xr3:uid="{00000000-0010-0000-0300-000002000000}" name="Total [note 7]" dataDxfId="325"/>
    <tableColumn id="3" xr3:uid="{00000000-0010-0000-0300-000003000000}" name="Care only [note 7]" dataDxfId="324"/>
    <tableColumn id="4" xr3:uid="{00000000-0010-0000-0300-000004000000}" name="Mobility only [note 7]" dataDxfId="323"/>
    <tableColumn id="5" xr3:uid="{00000000-0010-0000-0300-000005000000}" name="Both care and mobility [note 7]" dataDxfId="322"/>
    <tableColumn id="6" xr3:uid="{00000000-0010-0000-0300-000006000000}" name="Percent receiving care only" dataDxfId="321"/>
    <tableColumn id="7" xr3:uid="{00000000-0010-0000-0300-000007000000}" name="Percent receiving mobility only" dataDxfId="320"/>
    <tableColumn id="8" xr3:uid="{00000000-0010-0000-0300-000008000000}" name="Percent receiving both care and mobility" dataDxfId="319"/>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E000000}" name="table_25" displayName="table_25" ref="A6:H144" totalsRowShown="0" headerRowDxfId="38">
  <tableColumns count="8">
    <tableColumn id="1" xr3:uid="{00000000-0010-0000-1E00-000001000000}" name="Type of client" dataDxfId="37"/>
    <tableColumn id="2" xr3:uid="{00000000-0010-0000-1E00-000002000000}" name="Month [note 4] [note 5]" dataDxfId="36"/>
    <tableColumn id="3" xr3:uid="{00000000-0010-0000-1E00-000003000000}" name="Appeals received [note 6]" dataDxfId="35"/>
    <tableColumn id="4" xr3:uid="{00000000-0010-0000-1E00-000004000000}" name="Appeals decisions made [note 7] [note 8] [note 9]" dataDxfId="34"/>
    <tableColumn id="5" xr3:uid="{00000000-0010-0000-1E00-000005000000}" name="Completed appeals upheld [note 7] [note 8] [note 9] [note 10]" dataDxfId="33"/>
    <tableColumn id="6" xr3:uid="{00000000-0010-0000-1E00-000006000000}" name="Completed appeals not upheld [note 7] [note 8] [note 9] [note 10]" dataDxfId="32"/>
    <tableColumn id="7" xr3:uid="{00000000-0010-0000-1E00-000007000000}" name="Percentage of completed appeals upheld" dataDxfId="31"/>
    <tableColumn id="8" xr3:uid="{00000000-0010-0000-1E00-000008000000}" name="Percentage of completed appeals not upheld" dataDxfId="30"/>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F000000}" name="table_26" displayName="table_26" ref="A6:I156" totalsRowShown="0" headerRowDxfId="29">
  <tableColumns count="9">
    <tableColumn id="1" xr3:uid="{00000000-0010-0000-1F00-000001000000}" name="Review Type [note 4] [note 5]" dataDxfId="28"/>
    <tableColumn id="2" xr3:uid="{00000000-0010-0000-1F00-000002000000}" name="Month [note 3]" dataDxfId="27"/>
    <tableColumn id="3" xr3:uid="{00000000-0010-0000-1F00-000003000000}" name="Total Reviews Completed [note 6]" dataDxfId="26"/>
    <tableColumn id="4" xr3:uid="{00000000-0010-0000-1F00-000004000000}" name="Decreased [note 7] [note 8]" dataDxfId="25"/>
    <tableColumn id="5" xr3:uid="{00000000-0010-0000-1F00-000005000000}" name="Increased [note 7]" dataDxfId="24"/>
    <tableColumn id="6" xr3:uid="{00000000-0010-0000-1F00-000006000000}" name="No Change [note 7]" dataDxfId="23"/>
    <tableColumn id="7" xr3:uid="{00000000-0010-0000-1F00-000007000000}" name="Percent Decreased" dataDxfId="22"/>
    <tableColumn id="8" xr3:uid="{00000000-0010-0000-1F00-000008000000}" name="Percent Increased" dataDxfId="21"/>
    <tableColumn id="9" xr3:uid="{00000000-0010-0000-1F00-000009000000}" name="Percent No Change" dataDxfId="20"/>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0000000}" name="table_27" displayName="table_27" ref="A6:I156" totalsRowShown="0" headerRowDxfId="19">
  <tableColumns count="9">
    <tableColumn id="1" xr3:uid="{00000000-0010-0000-2000-000001000000}" name="Review Type [note 4] [note 5]" dataDxfId="18"/>
    <tableColumn id="2" xr3:uid="{00000000-0010-0000-2000-000002000000}" name="Month [note 3]" dataDxfId="17"/>
    <tableColumn id="3" xr3:uid="{00000000-0010-0000-2000-000003000000}" name="Total Reviews Completed [note 6] [note 7]" dataDxfId="16"/>
    <tableColumn id="4" xr3:uid="{00000000-0010-0000-2000-000004000000}" name="Decreased [note 8] [note 9]" dataDxfId="15"/>
    <tableColumn id="5" xr3:uid="{00000000-0010-0000-2000-000005000000}" name="Increased [note 8]" dataDxfId="14"/>
    <tableColumn id="6" xr3:uid="{00000000-0010-0000-2000-000006000000}" name="No Change [note 8]" dataDxfId="13"/>
    <tableColumn id="7" xr3:uid="{00000000-0010-0000-2000-000007000000}" name="Percent Decreased" dataDxfId="12"/>
    <tableColumn id="8" xr3:uid="{00000000-0010-0000-2000-000008000000}" name="Percent Increased" dataDxfId="11"/>
    <tableColumn id="9" xr3:uid="{00000000-0010-0000-2000-000009000000}" name="Percent No Change" dataDxfId="10"/>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1000000}" name="table_28" displayName="table_28" ref="A6:I156" totalsRowShown="0" headerRowDxfId="9">
  <tableColumns count="9">
    <tableColumn id="1" xr3:uid="{00000000-0010-0000-2100-000001000000}" name="Review Type [note 4] [note 5]" dataDxfId="8"/>
    <tableColumn id="2" xr3:uid="{00000000-0010-0000-2100-000002000000}" name="Month [note 3]" dataDxfId="7"/>
    <tableColumn id="3" xr3:uid="{00000000-0010-0000-2100-000003000000}" name="Total Reviews Completed [note 6] [note 7]" dataDxfId="6"/>
    <tableColumn id="4" xr3:uid="{00000000-0010-0000-2100-000004000000}" name="Decreased [note 8] [note 9] " dataDxfId="5"/>
    <tableColumn id="5" xr3:uid="{00000000-0010-0000-2100-000005000000}" name="Increased [note 8]" dataDxfId="4"/>
    <tableColumn id="6" xr3:uid="{00000000-0010-0000-2100-000006000000}" name="No Change [note 8]" dataDxfId="3"/>
    <tableColumn id="7" xr3:uid="{00000000-0010-0000-2100-000007000000}" name="Percent Decreased" dataDxfId="2"/>
    <tableColumn id="8" xr3:uid="{00000000-0010-0000-2100-000008000000}" name="Percent Increased" dataDxfId="1"/>
    <tableColumn id="9" xr3:uid="{00000000-0010-0000-2100-000009000000}" name="Percent No Change" dataDxfId="0"/>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3" displayName="table_3" ref="A6:H59" totalsRowShown="0" headerRowDxfId="318">
  <tableColumns count="8">
    <tableColumn id="1" xr3:uid="{00000000-0010-0000-0400-000001000000}" name="Month [note 2] [note 3] [note 4] [note 5]" dataDxfId="317"/>
    <tableColumn id="2" xr3:uid="{00000000-0010-0000-0400-000002000000}" name="Total [note 6]" dataDxfId="316"/>
    <tableColumn id="3" xr3:uid="{00000000-0010-0000-0400-000003000000}" name="Highest level [note 6]" dataDxfId="315"/>
    <tableColumn id="4" xr3:uid="{00000000-0010-0000-0400-000004000000}" name="Middle level [note 6]" dataDxfId="314"/>
    <tableColumn id="5" xr3:uid="{00000000-0010-0000-0400-000005000000}" name="Lowest level [note 6]" dataDxfId="313"/>
    <tableColumn id="6" xr3:uid="{00000000-0010-0000-0400-000006000000}" name="Percent highest level" dataDxfId="312"/>
    <tableColumn id="7" xr3:uid="{00000000-0010-0000-0400-000007000000}" name="Percent middle level" dataDxfId="311"/>
    <tableColumn id="8" xr3:uid="{00000000-0010-0000-0400-000008000000}" name="Percent Lowest Level" dataDxfId="310"/>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4" displayName="table_4" ref="A6:F59" totalsRowShown="0" headerRowDxfId="309">
  <tableColumns count="6">
    <tableColumn id="1" xr3:uid="{00000000-0010-0000-0500-000001000000}" name="Month [note 3] [note 4] [note 5] [note 6]" dataDxfId="308"/>
    <tableColumn id="2" xr3:uid="{00000000-0010-0000-0500-000002000000}" name="Total [note 7]" dataDxfId="307"/>
    <tableColumn id="3" xr3:uid="{00000000-0010-0000-0500-000003000000}" name="Higher level [note 7]" dataDxfId="306"/>
    <tableColumn id="4" xr3:uid="{00000000-0010-0000-0500-000004000000}" name="Lower level [note 7]" dataDxfId="305"/>
    <tableColumn id="5" xr3:uid="{00000000-0010-0000-0500-000005000000}" name="Percentage higher level" dataDxfId="304"/>
    <tableColumn id="6" xr3:uid="{00000000-0010-0000-0500-000006000000}" name="Percentage lower level" dataDxfId="303"/>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5" displayName="table_5" ref="A6:L29" totalsRowShown="0" headerRowDxfId="302">
  <tableColumns count="12">
    <tableColumn id="1" xr3:uid="{00000000-0010-0000-0600-000001000000}" name="Condition Category [note 5] [note 6]" dataDxfId="301"/>
    <tableColumn id="2" xr3:uid="{00000000-0010-0000-0600-000002000000}" name="Total part 1 applications registered" dataDxfId="300"/>
    <tableColumn id="3" xr3:uid="{00000000-0010-0000-0600-000003000000}" name="Percentage of total part 1 applications registered" dataDxfId="299"/>
    <tableColumn id="4" xr3:uid="{00000000-0010-0000-0600-000004000000}" name="Total part 2 applications received" dataDxfId="298"/>
    <tableColumn id="5" xr3:uid="{00000000-0010-0000-0600-000005000000}" name="Percentage of total part 2 applications received" dataDxfId="297"/>
    <tableColumn id="6" xr3:uid="{00000000-0010-0000-0600-000006000000}" name="Total applications processed" dataDxfId="296"/>
    <tableColumn id="7" xr3:uid="{00000000-0010-0000-0600-000007000000}" name="Authorised applications" dataDxfId="295"/>
    <tableColumn id="8" xr3:uid="{00000000-0010-0000-0600-000008000000}" name="Denied applications" dataDxfId="294"/>
    <tableColumn id="9" xr3:uid="{00000000-0010-0000-0600-000009000000}" name="Withdrawn applications" dataDxfId="293"/>
    <tableColumn id="10" xr3:uid="{00000000-0010-0000-0600-00000A000000}" name="Percentage of processed applications authorised" dataDxfId="292"/>
    <tableColumn id="11" xr3:uid="{00000000-0010-0000-0600-00000B000000}" name="Percentage of processed applications denied" dataDxfId="291"/>
    <tableColumn id="12" xr3:uid="{00000000-0010-0000-0600-00000C000000}" name="Percentage of processed applications withdrawn" dataDxfId="290"/>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6" displayName="table_6" ref="A6:L60" totalsRowShown="0" headerRowDxfId="289">
  <tableColumns count="12">
    <tableColumn id="1" xr3:uid="{00000000-0010-0000-0700-000001000000}" name="Month [note 2] [note 3] [note 4]" dataDxfId="288"/>
    <tableColumn id="2" xr3:uid="{00000000-0010-0000-0700-000002000000}" name="Total [note 6]" dataDxfId="287"/>
    <tableColumn id="3" xr3:uid="{00000000-0010-0000-0700-000003000000}" name="Online applications" dataDxfId="286"/>
    <tableColumn id="4" xr3:uid="{00000000-0010-0000-0700-000004000000}" name="Phone applications" dataDxfId="285"/>
    <tableColumn id="5" xr3:uid="{00000000-0010-0000-0700-000005000000}" name="Alternative applications [note 7]" dataDxfId="284"/>
    <tableColumn id="6" xr3:uid="{00000000-0010-0000-0700-000006000000}" name="Paper applications [note 8]" dataDxfId="283"/>
    <tableColumn id="7" xr3:uid="{00000000-0010-0000-0700-000007000000}" name="Other channel [note 9]" dataDxfId="282"/>
    <tableColumn id="8" xr3:uid="{00000000-0010-0000-0700-000008000000}" name="Percentage of online applications" dataDxfId="281"/>
    <tableColumn id="9" xr3:uid="{00000000-0010-0000-0700-000009000000}" name="Percentage of phone applications" dataDxfId="280"/>
    <tableColumn id="10" xr3:uid="{00000000-0010-0000-0700-00000A000000}" name="Percentage of alternative applications" dataDxfId="279"/>
    <tableColumn id="11" xr3:uid="{00000000-0010-0000-0700-00000B000000}" name="Percentage of paper applications" dataDxfId="278"/>
    <tableColumn id="12" xr3:uid="{00000000-0010-0000-0700-00000C000000}" name="Percentage of other applications" dataDxfId="277"/>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7" displayName="table_7" ref="A6:J12" totalsRowShown="0" headerRowDxfId="276">
  <tableColumns count="10">
    <tableColumn id="1" xr3:uid="{00000000-0010-0000-0800-000001000000}" name="Age band [note 2] [note 4]" dataDxfId="275"/>
    <tableColumn id="2" xr3:uid="{00000000-0010-0000-0800-000002000000}" name="Total applications received" dataDxfId="274"/>
    <tableColumn id="3" xr3:uid="{00000000-0010-0000-0800-000003000000}" name="Percentage of total applications received" dataDxfId="273"/>
    <tableColumn id="4" xr3:uid="{00000000-0010-0000-0800-000004000000}" name="Total applications processed [note 3]" dataDxfId="272"/>
    <tableColumn id="5" xr3:uid="{00000000-0010-0000-0800-000005000000}" name="Authorised applications" dataDxfId="271"/>
    <tableColumn id="6" xr3:uid="{00000000-0010-0000-0800-000006000000}" name="Denied applications" dataDxfId="270"/>
    <tableColumn id="7" xr3:uid="{00000000-0010-0000-0800-000007000000}" name="Withdrawn applications" dataDxfId="269"/>
    <tableColumn id="8" xr3:uid="{00000000-0010-0000-0800-000008000000}" name="Percentage of processed applications authorised" dataDxfId="268"/>
    <tableColumn id="9" xr3:uid="{00000000-0010-0000-0800-000009000000}" name="Percentage of processed applications denied" dataDxfId="267"/>
    <tableColumn id="10" xr3:uid="{00000000-0010-0000-0800-00000A000000}" name="Percentage of processed applications withdrawn" dataDxfId="266"/>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8" displayName="table_8" ref="A6:J40" totalsRowShown="0" headerRowDxfId="265">
  <tableColumns count="10">
    <tableColumn id="1" xr3:uid="{00000000-0010-0000-0900-000001000000}" name="Local authority area [note 2] [note 5] [note 6]" dataDxfId="264"/>
    <tableColumn id="2" xr3:uid="{00000000-0010-0000-0900-000002000000}" name="Total applications received [note 7]" dataDxfId="263"/>
    <tableColumn id="3" xr3:uid="{00000000-0010-0000-0900-000003000000}" name="Percentage of total applications received" dataDxfId="262"/>
    <tableColumn id="4" xr3:uid="{00000000-0010-0000-0900-000004000000}" name="Total applications processed [note 3]" dataDxfId="261"/>
    <tableColumn id="5" xr3:uid="{00000000-0010-0000-0900-000005000000}" name="Authorised applications" dataDxfId="260"/>
    <tableColumn id="6" xr3:uid="{00000000-0010-0000-0900-000006000000}" name="Denied applications" dataDxfId="259"/>
    <tableColumn id="7" xr3:uid="{00000000-0010-0000-0900-000007000000}" name="Withdrawn applications" dataDxfId="258"/>
    <tableColumn id="8" xr3:uid="{00000000-0010-0000-0900-000008000000}" name="Percentage of processed applications authorised" dataDxfId="257"/>
    <tableColumn id="9" xr3:uid="{00000000-0010-0000-0900-000009000000}" name="Percentage of processed applications denied" dataDxfId="256"/>
    <tableColumn id="10" xr3:uid="{00000000-0010-0000-0900-00000A000000}" name="Percentage of processed applications withdrawn" dataDxfId="255"/>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19.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table" Target="../tables/table20.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0.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table" Target="../tables/table22.xml"/></Relationships>
</file>

<file path=xl/worksheets/_rels/sheet21.xml.rels><?xml version="1.0" encoding="UTF-8" standalone="yes"?>
<Relationships xmlns="http://schemas.openxmlformats.org/package/2006/relationships"><Relationship Id="rId2" Type="http://schemas.openxmlformats.org/officeDocument/2006/relationships/table" Target="../tables/table25.xml"/><Relationship Id="rId1" Type="http://schemas.openxmlformats.org/officeDocument/2006/relationships/table" Target="../tables/table24.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26.xml"/></Relationships>
</file>

<file path=xl/worksheets/_rels/sheet23.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24.xml.rels><?xml version="1.0" encoding="UTF-8" standalone="yes"?>
<Relationships xmlns="http://schemas.openxmlformats.org/package/2006/relationships"><Relationship Id="rId1" Type="http://schemas.openxmlformats.org/officeDocument/2006/relationships/table" Target="../tables/table28.xml"/></Relationships>
</file>

<file path=xl/worksheets/_rels/sheet25.xml.rels><?xml version="1.0" encoding="UTF-8" standalone="yes"?>
<Relationships xmlns="http://schemas.openxmlformats.org/package/2006/relationships"><Relationship Id="rId1" Type="http://schemas.openxmlformats.org/officeDocument/2006/relationships/table" Target="../tables/table29.xml"/></Relationships>
</file>

<file path=xl/worksheets/_rels/sheet26.xml.rels><?xml version="1.0" encoding="UTF-8" standalone="yes"?>
<Relationships xmlns="http://schemas.openxmlformats.org/package/2006/relationships"><Relationship Id="rId1" Type="http://schemas.openxmlformats.org/officeDocument/2006/relationships/table" Target="../tables/table30.xml"/></Relationships>
</file>

<file path=xl/worksheets/_rels/sheet27.xml.rels><?xml version="1.0" encoding="UTF-8" standalone="yes"?>
<Relationships xmlns="http://schemas.openxmlformats.org/package/2006/relationships"><Relationship Id="rId1" Type="http://schemas.openxmlformats.org/officeDocument/2006/relationships/table" Target="../tables/table31.xml"/></Relationships>
</file>

<file path=xl/worksheets/_rels/sheet28.xml.rels><?xml version="1.0" encoding="UTF-8" standalone="yes"?>
<Relationships xmlns="http://schemas.openxmlformats.org/package/2006/relationships"><Relationship Id="rId1" Type="http://schemas.openxmlformats.org/officeDocument/2006/relationships/table" Target="../tables/table32.xml"/></Relationships>
</file>

<file path=xl/worksheets/_rels/sheet29.xml.rels><?xml version="1.0" encoding="UTF-8" standalone="yes"?>
<Relationships xmlns="http://schemas.openxmlformats.org/package/2006/relationships"><Relationship Id="rId1" Type="http://schemas.openxmlformats.org/officeDocument/2006/relationships/table" Target="../tables/table33.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4"/>
  <sheetViews>
    <sheetView showGridLines="0" tabSelected="1" workbookViewId="0"/>
  </sheetViews>
  <sheetFormatPr defaultColWidth="10.6640625" defaultRowHeight="15.5" x14ac:dyDescent="0.35"/>
  <cols>
    <col min="1" max="1" width="26.33203125" customWidth="1"/>
    <col min="2" max="2" width="116.6640625" customWidth="1"/>
    <col min="3" max="3" width="30.25" customWidth="1"/>
  </cols>
  <sheetData>
    <row r="1" spans="1:3" ht="21" x14ac:dyDescent="0.5">
      <c r="A1" s="69" t="s">
        <v>549</v>
      </c>
    </row>
    <row r="2" spans="1:3" x14ac:dyDescent="0.35">
      <c r="A2" t="s">
        <v>0</v>
      </c>
    </row>
    <row r="3" spans="1:3" x14ac:dyDescent="0.35">
      <c r="A3" s="4" t="s">
        <v>1</v>
      </c>
      <c r="B3" s="6" t="s">
        <v>2</v>
      </c>
      <c r="C3" s="7" t="s">
        <v>403</v>
      </c>
    </row>
    <row r="4" spans="1:3" x14ac:dyDescent="0.35">
      <c r="A4" s="52" t="str">
        <f>HYPERLINK("#'T1 Applications by decision'!A1","T1 Applications by decision")</f>
        <v>T1 Applications by decision</v>
      </c>
      <c r="B4" s="6" t="s">
        <v>3</v>
      </c>
      <c r="C4" s="7" t="s">
        <v>273</v>
      </c>
    </row>
    <row r="5" spans="1:3" x14ac:dyDescent="0.35">
      <c r="A5" s="52" t="str">
        <f>HYPERLINK("#'T2 Decisions by award type'!A1", "T2 Decisions by award type")</f>
        <v>T2 Decisions by award type</v>
      </c>
      <c r="B5" s="6" t="s">
        <v>4</v>
      </c>
      <c r="C5" s="6" t="s">
        <v>273</v>
      </c>
    </row>
    <row r="6" spans="1:3" x14ac:dyDescent="0.35">
      <c r="A6" s="5" t="str">
        <f>HYPERLINK("#'T3 Care awards by level'!A1", "T3 Care awards by level")</f>
        <v>T3 Care awards by level</v>
      </c>
      <c r="B6" s="6" t="s">
        <v>5</v>
      </c>
      <c r="C6" s="6" t="s">
        <v>273</v>
      </c>
    </row>
    <row r="7" spans="1:3" x14ac:dyDescent="0.35">
      <c r="A7" s="5" t="str">
        <f>HYPERLINK("#'T4 Mobility awards by level'!A1", "T4 Mobility awards by level")</f>
        <v>T4 Mobility awards by level</v>
      </c>
      <c r="B7" s="6" t="s">
        <v>6</v>
      </c>
      <c r="C7" s="6" t="s">
        <v>273</v>
      </c>
    </row>
    <row r="8" spans="1:3" x14ac:dyDescent="0.35">
      <c r="A8" s="5" t="str">
        <f>HYPERLINK("#'T5 Applications by condition'!A1", "T5 Applications by condition")</f>
        <v>T5 Applications by condition</v>
      </c>
      <c r="B8" s="6" t="s">
        <v>7</v>
      </c>
      <c r="C8" s="6" t="s">
        <v>273</v>
      </c>
    </row>
    <row r="9" spans="1:3" x14ac:dyDescent="0.35">
      <c r="A9" s="5" t="str">
        <f>HYPERLINK("#'T6 Applications by channel'!A1", "T6 Applications by channel")</f>
        <v>T6 Applications by channel</v>
      </c>
      <c r="B9" s="6" t="s">
        <v>8</v>
      </c>
      <c r="C9" s="6" t="s">
        <v>273</v>
      </c>
    </row>
    <row r="10" spans="1:3" x14ac:dyDescent="0.35">
      <c r="A10" s="5" t="str">
        <f>HYPERLINK("#'T7 Applications by age'!A1", "T7 Applications by age")</f>
        <v>T7 Applications by age</v>
      </c>
      <c r="B10" s="6" t="s">
        <v>9</v>
      </c>
      <c r="C10" s="6" t="s">
        <v>273</v>
      </c>
    </row>
    <row r="11" spans="1:3" x14ac:dyDescent="0.35">
      <c r="A11" s="5" t="str">
        <f>HYPERLINK("#'T8 Applications by LA'!A1", "T8 Applications by LA")</f>
        <v>T8 Applications by LA</v>
      </c>
      <c r="B11" s="6" t="s">
        <v>10</v>
      </c>
      <c r="C11" s="6" t="s">
        <v>273</v>
      </c>
    </row>
    <row r="12" spans="1:3" x14ac:dyDescent="0.35">
      <c r="A12" s="5" t="str">
        <f>HYPERLINK("#'T9 Application processing times'!A1", "T9 Application processing times")</f>
        <v>T9 Application processing times</v>
      </c>
      <c r="B12" s="6" t="s">
        <v>11</v>
      </c>
      <c r="C12" s="6" t="s">
        <v>273</v>
      </c>
    </row>
    <row r="13" spans="1:3" x14ac:dyDescent="0.35">
      <c r="A13" s="5" t="str">
        <f>HYPERLINK("#'T10 Payments'!A1", "T10 Payments")</f>
        <v>T10 Payments</v>
      </c>
      <c r="B13" s="6" t="s">
        <v>12</v>
      </c>
      <c r="C13" s="7" t="s">
        <v>404</v>
      </c>
    </row>
    <row r="14" spans="1:3" x14ac:dyDescent="0.35">
      <c r="A14" s="5" t="str">
        <f>HYPERLINK("#'T11 Payments by LA'!A1", "T11 Payments by LA")</f>
        <v>T11 Payments by LA</v>
      </c>
      <c r="B14" s="6" t="s">
        <v>13</v>
      </c>
      <c r="C14" s="6" t="s">
        <v>404</v>
      </c>
    </row>
    <row r="15" spans="1:3" x14ac:dyDescent="0.35">
      <c r="A15" s="5" t="str">
        <f>HYPERLINK("#'T12 Number of individuals paid'!A1", "T12 Number of individuals paid")</f>
        <v>T12 Number of individuals paid</v>
      </c>
      <c r="B15" s="6" t="s">
        <v>14</v>
      </c>
      <c r="C15" s="6" t="s">
        <v>404</v>
      </c>
    </row>
    <row r="16" spans="1:3" x14ac:dyDescent="0.35">
      <c r="A16" s="5" t="str">
        <f>HYPERLINK("#'T13 Caseload by award type'!A1", "T13 Caseload by award type")</f>
        <v>T13 Caseload by award type</v>
      </c>
      <c r="B16" s="6" t="s">
        <v>15</v>
      </c>
      <c r="C16" s="6" t="s">
        <v>404</v>
      </c>
    </row>
    <row r="17" spans="1:3" x14ac:dyDescent="0.35">
      <c r="A17" s="5" t="str">
        <f>HYPERLINK("#'T14 Caseload by care level'!A1", "T14 Caseload by care level")</f>
        <v>T14 Caseload by care level</v>
      </c>
      <c r="B17" s="6" t="s">
        <v>16</v>
      </c>
      <c r="C17" s="6" t="s">
        <v>404</v>
      </c>
    </row>
    <row r="18" spans="1:3" x14ac:dyDescent="0.35">
      <c r="A18" s="5" t="str">
        <f>HYPERLINK("#'T15 Caseload by mob level'!A1", "T15 Caseload by mob level")</f>
        <v>T15 Caseload by mob level</v>
      </c>
      <c r="B18" s="6" t="s">
        <v>17</v>
      </c>
      <c r="C18" s="6" t="s">
        <v>404</v>
      </c>
    </row>
    <row r="19" spans="1:3" x14ac:dyDescent="0.35">
      <c r="A19" s="5" t="str">
        <f>HYPERLINK("#'T16 Caseload by award level'!A1", "T16 Caseload by award level")</f>
        <v>T16 Caseload by award level</v>
      </c>
      <c r="B19" s="6" t="s">
        <v>18</v>
      </c>
      <c r="C19" s="6" t="s">
        <v>404</v>
      </c>
    </row>
    <row r="20" spans="1:3" x14ac:dyDescent="0.35">
      <c r="A20" s="5" t="str">
        <f>HYPERLINK("#'T17 Caseload by age'!A1", "T17 Caseload by age")</f>
        <v>T17 Caseload by age</v>
      </c>
      <c r="B20" s="6" t="s">
        <v>19</v>
      </c>
      <c r="C20" s="6" t="s">
        <v>404</v>
      </c>
    </row>
    <row r="21" spans="1:3" x14ac:dyDescent="0.35">
      <c r="A21" s="5" t="str">
        <f>HYPERLINK("#'T18 Caseload by cond and award'!A1", "T18 Caseload by cond and award")</f>
        <v>T18 Caseload by cond and award</v>
      </c>
      <c r="B21" s="6" t="s">
        <v>20</v>
      </c>
      <c r="C21" s="6" t="s">
        <v>404</v>
      </c>
    </row>
    <row r="22" spans="1:3" x14ac:dyDescent="0.35">
      <c r="A22" s="5" t="str">
        <f>HYPERLINK("#'T19 Caseload by cond and care'!A1", "T19 Caseload by cond and care")</f>
        <v>T19 Caseload by cond and care</v>
      </c>
      <c r="B22" s="6" t="s">
        <v>21</v>
      </c>
      <c r="C22" s="6" t="s">
        <v>404</v>
      </c>
    </row>
    <row r="23" spans="1:3" x14ac:dyDescent="0.35">
      <c r="A23" s="5" t="str">
        <f>HYPERLINK("#'T20 Caseload by cond and mob'!A1", "T20 Caseload by cond and mob")</f>
        <v>T20 Caseload by cond and mob</v>
      </c>
      <c r="B23" s="6" t="s">
        <v>22</v>
      </c>
      <c r="C23" s="6" t="s">
        <v>404</v>
      </c>
    </row>
    <row r="24" spans="1:3" x14ac:dyDescent="0.35">
      <c r="A24" s="5" t="str">
        <f>HYPERLINK("#'T21 Caseload by SRTI'!A1", "T21 Caseload by SRTI")</f>
        <v>T21 Caseload by SRTI</v>
      </c>
      <c r="B24" s="6" t="s">
        <v>23</v>
      </c>
      <c r="C24" s="6" t="s">
        <v>404</v>
      </c>
    </row>
    <row r="25" spans="1:3" x14ac:dyDescent="0.35">
      <c r="A25" s="5" t="str">
        <f>HYPERLINK("#'T22 Caseload by duration'!A1", "T22 Caseload by duration")</f>
        <v>T22 Caseload by duration</v>
      </c>
      <c r="B25" s="6" t="s">
        <v>24</v>
      </c>
      <c r="C25" s="6" t="s">
        <v>404</v>
      </c>
    </row>
    <row r="26" spans="1:3" x14ac:dyDescent="0.35">
      <c r="A26" s="5" t="str">
        <f>HYPERLINK("#'T23 Caseload by LA'!A1", "T23 Caseload by LA")</f>
        <v>T23 Caseload by LA</v>
      </c>
      <c r="B26" s="6" t="s">
        <v>25</v>
      </c>
      <c r="C26" s="6" t="s">
        <v>404</v>
      </c>
    </row>
    <row r="27" spans="1:3" x14ac:dyDescent="0.35">
      <c r="A27" s="5" t="str">
        <f>HYPERLINK("#'T24 Redeterminations'!A1", "T24 Redeterminations")</f>
        <v>T24 Redeterminations</v>
      </c>
      <c r="B27" s="6" t="s">
        <v>26</v>
      </c>
      <c r="C27" s="6" t="s">
        <v>404</v>
      </c>
    </row>
    <row r="28" spans="1:3" x14ac:dyDescent="0.35">
      <c r="A28" s="5" t="str">
        <f>HYPERLINK("#'T25 Appeals'!A1", "T25 Appeals")</f>
        <v>T25 Appeals</v>
      </c>
      <c r="B28" s="6" t="s">
        <v>27</v>
      </c>
      <c r="C28" s="6" t="s">
        <v>404</v>
      </c>
    </row>
    <row r="29" spans="1:3" x14ac:dyDescent="0.35">
      <c r="A29" s="5" t="str">
        <f>HYPERLINK("#'T26 Reviews'!A1", "T26 Reviews")</f>
        <v>T26 Reviews</v>
      </c>
      <c r="B29" s="6" t="s">
        <v>28</v>
      </c>
      <c r="C29" s="6" t="s">
        <v>404</v>
      </c>
    </row>
    <row r="30" spans="1:3" x14ac:dyDescent="0.35">
      <c r="A30" s="5" t="str">
        <f>HYPERLINK("#'T27 New applicant reviews'!A1", "T27 New applicant reviews")</f>
        <v>T27 New applicant reviews</v>
      </c>
      <c r="B30" s="6" t="s">
        <v>29</v>
      </c>
      <c r="C30" s="7" t="s">
        <v>273</v>
      </c>
    </row>
    <row r="31" spans="1:3" x14ac:dyDescent="0.35">
      <c r="A31" s="5" t="str">
        <f>HYPERLINK("#'T28 Case transfer reviews'!A1", "T28 Case transfer reviews")</f>
        <v>T28 Case transfer reviews</v>
      </c>
      <c r="B31" s="6" t="s">
        <v>30</v>
      </c>
      <c r="C31" s="7" t="s">
        <v>274</v>
      </c>
    </row>
    <row r="32" spans="1:3" x14ac:dyDescent="0.35">
      <c r="A32" t="str">
        <f>HYPERLINK("#'Chart 1'!A1","Chart 1")</f>
        <v>Chart 1</v>
      </c>
      <c r="B32" t="s">
        <v>542</v>
      </c>
      <c r="C32" t="s">
        <v>273</v>
      </c>
    </row>
    <row r="33" spans="1:3" x14ac:dyDescent="0.35">
      <c r="A33" s="52" t="str">
        <f>HYPERLINK("#'Chart 2'!A1","Chart 2")</f>
        <v>Chart 2</v>
      </c>
      <c r="B33" s="6" t="s">
        <v>548</v>
      </c>
      <c r="C33" s="7" t="s">
        <v>273</v>
      </c>
    </row>
    <row r="34" spans="1:3" x14ac:dyDescent="0.35">
      <c r="A34" s="52" t="str">
        <f>HYPERLINK("#'Chart 3'!A1","Chart 3")</f>
        <v>Chart 3</v>
      </c>
      <c r="B34" s="6" t="s">
        <v>547</v>
      </c>
      <c r="C34" s="6" t="s">
        <v>404</v>
      </c>
    </row>
  </sheetData>
  <hyperlinks>
    <hyperlink ref="A33" location="'Chart 2'!A1" display="Chart 2" xr:uid="{1FACC2AB-02A5-4ADF-9BB4-A63F7A2FD691}"/>
    <hyperlink ref="A34" location="'Chart 3'!A1" display="Chart 3" xr:uid="{302BB856-0C38-40FA-A498-A2E081BDE8F8}"/>
  </hyperlinks>
  <pageMargins left="0.7" right="0.7" top="0.75" bottom="0.75" header="0.3" footer="0.3"/>
  <pageSetup paperSize="9" orientation="portrait" horizontalDpi="300" verticalDpi="300"/>
  <tableParts count="1">
    <tablePart r:id="rId1"/>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135"/>
  <sheetViews>
    <sheetView showGridLines="0" workbookViewId="0"/>
  </sheetViews>
  <sheetFormatPr defaultColWidth="10.6640625" defaultRowHeight="15.5" x14ac:dyDescent="0.35"/>
  <cols>
    <col min="1" max="1" width="37.08203125" customWidth="1"/>
    <col min="2" max="11" width="18.9140625" customWidth="1"/>
  </cols>
  <sheetData>
    <row r="1" spans="1:11" ht="19.5" x14ac:dyDescent="0.45">
      <c r="A1" s="1" t="s">
        <v>528</v>
      </c>
    </row>
    <row r="2" spans="1:11" x14ac:dyDescent="0.35">
      <c r="A2" t="s">
        <v>229</v>
      </c>
    </row>
    <row r="3" spans="1:11" x14ac:dyDescent="0.35">
      <c r="A3" t="s">
        <v>230</v>
      </c>
    </row>
    <row r="4" spans="1:11" x14ac:dyDescent="0.35">
      <c r="A4" t="s">
        <v>526</v>
      </c>
    </row>
    <row r="5" spans="1:11" x14ac:dyDescent="0.35">
      <c r="A5" t="s">
        <v>51</v>
      </c>
    </row>
    <row r="6" spans="1:11" x14ac:dyDescent="0.35">
      <c r="A6" s="2" t="s">
        <v>246</v>
      </c>
    </row>
    <row r="7" spans="1:11" ht="62" x14ac:dyDescent="0.35">
      <c r="A7" s="56" t="s">
        <v>231</v>
      </c>
      <c r="B7" s="57" t="s">
        <v>232</v>
      </c>
      <c r="C7" s="57" t="s">
        <v>233</v>
      </c>
      <c r="D7" s="57" t="s">
        <v>234</v>
      </c>
      <c r="E7" s="57" t="s">
        <v>235</v>
      </c>
      <c r="F7" s="57" t="s">
        <v>236</v>
      </c>
      <c r="G7" s="57" t="s">
        <v>237</v>
      </c>
      <c r="H7" s="57" t="s">
        <v>238</v>
      </c>
      <c r="I7" s="57" t="s">
        <v>239</v>
      </c>
      <c r="J7" s="57" t="s">
        <v>240</v>
      </c>
      <c r="K7" s="57" t="s">
        <v>241</v>
      </c>
    </row>
    <row r="8" spans="1:11" x14ac:dyDescent="0.35">
      <c r="A8" s="14" t="s">
        <v>64</v>
      </c>
      <c r="B8" s="15">
        <v>63895</v>
      </c>
      <c r="C8" s="15">
        <v>4940</v>
      </c>
      <c r="D8" s="15">
        <v>8885</v>
      </c>
      <c r="E8" s="15">
        <v>9990</v>
      </c>
      <c r="F8" s="15">
        <v>10675</v>
      </c>
      <c r="G8" s="15">
        <v>9445</v>
      </c>
      <c r="H8" s="15">
        <v>8565</v>
      </c>
      <c r="I8" s="15">
        <v>4930</v>
      </c>
      <c r="J8" s="15">
        <v>6470</v>
      </c>
      <c r="K8" s="18">
        <v>76</v>
      </c>
    </row>
    <row r="9" spans="1:11" x14ac:dyDescent="0.35">
      <c r="A9" s="54" t="s">
        <v>515</v>
      </c>
      <c r="B9" s="62">
        <v>1</v>
      </c>
      <c r="C9" s="62">
        <v>7.0000000000000007E-2</v>
      </c>
      <c r="D9" s="62">
        <v>0.14000000000000001</v>
      </c>
      <c r="E9" s="62">
        <v>0.16</v>
      </c>
      <c r="F9" s="62">
        <v>0.17</v>
      </c>
      <c r="G9" s="62">
        <v>0.15</v>
      </c>
      <c r="H9" s="62">
        <v>0.13</v>
      </c>
      <c r="I9" s="62">
        <v>0.08</v>
      </c>
      <c r="J9" s="62">
        <v>0.1</v>
      </c>
      <c r="K9" s="62" t="s">
        <v>66</v>
      </c>
    </row>
    <row r="10" spans="1:11" x14ac:dyDescent="0.35">
      <c r="A10" s="3" t="s">
        <v>67</v>
      </c>
      <c r="B10" s="10">
        <v>20</v>
      </c>
      <c r="C10" s="10">
        <v>20</v>
      </c>
      <c r="D10" s="10">
        <v>5</v>
      </c>
      <c r="E10" s="10">
        <v>0</v>
      </c>
      <c r="F10" s="10">
        <v>0</v>
      </c>
      <c r="G10" s="10">
        <v>0</v>
      </c>
      <c r="H10" s="10">
        <v>0</v>
      </c>
      <c r="I10" s="10">
        <v>0</v>
      </c>
      <c r="J10" s="10">
        <v>0</v>
      </c>
      <c r="K10" s="6">
        <v>16.5</v>
      </c>
    </row>
    <row r="11" spans="1:11" x14ac:dyDescent="0.35">
      <c r="A11" s="3" t="s">
        <v>68</v>
      </c>
      <c r="B11" s="10">
        <v>50</v>
      </c>
      <c r="C11" s="10">
        <v>20</v>
      </c>
      <c r="D11" s="10">
        <v>25</v>
      </c>
      <c r="E11" s="10">
        <v>5</v>
      </c>
      <c r="F11" s="10">
        <v>0</v>
      </c>
      <c r="G11" s="10">
        <v>0</v>
      </c>
      <c r="H11" s="10">
        <v>0</v>
      </c>
      <c r="I11" s="10">
        <v>0</v>
      </c>
      <c r="J11" s="10">
        <v>0</v>
      </c>
      <c r="K11" s="6">
        <v>23</v>
      </c>
    </row>
    <row r="12" spans="1:11" x14ac:dyDescent="0.35">
      <c r="A12" s="3" t="s">
        <v>69</v>
      </c>
      <c r="B12" s="10">
        <v>90</v>
      </c>
      <c r="C12" s="10">
        <v>30</v>
      </c>
      <c r="D12" s="10">
        <v>40</v>
      </c>
      <c r="E12" s="10">
        <v>15</v>
      </c>
      <c r="F12" s="10">
        <v>5</v>
      </c>
      <c r="G12" s="10">
        <v>0</v>
      </c>
      <c r="H12" s="10">
        <v>0</v>
      </c>
      <c r="I12" s="10">
        <v>0</v>
      </c>
      <c r="J12" s="10">
        <v>0</v>
      </c>
      <c r="K12" s="6">
        <v>25</v>
      </c>
    </row>
    <row r="13" spans="1:11" x14ac:dyDescent="0.35">
      <c r="A13" s="3" t="s">
        <v>70</v>
      </c>
      <c r="B13" s="10">
        <v>100</v>
      </c>
      <c r="C13" s="10">
        <v>40</v>
      </c>
      <c r="D13" s="10">
        <v>25</v>
      </c>
      <c r="E13" s="10">
        <v>10</v>
      </c>
      <c r="F13" s="10">
        <v>15</v>
      </c>
      <c r="G13" s="10">
        <v>5</v>
      </c>
      <c r="H13" s="10">
        <v>0</v>
      </c>
      <c r="I13" s="10">
        <v>0</v>
      </c>
      <c r="J13" s="10">
        <v>0</v>
      </c>
      <c r="K13" s="6">
        <v>25.5</v>
      </c>
    </row>
    <row r="14" spans="1:11" x14ac:dyDescent="0.35">
      <c r="A14" s="3" t="s">
        <v>71</v>
      </c>
      <c r="B14" s="10">
        <v>350</v>
      </c>
      <c r="C14" s="10">
        <v>245</v>
      </c>
      <c r="D14" s="10">
        <v>50</v>
      </c>
      <c r="E14" s="10">
        <v>25</v>
      </c>
      <c r="F14" s="10">
        <v>15</v>
      </c>
      <c r="G14" s="10">
        <v>10</v>
      </c>
      <c r="H14" s="10">
        <v>5</v>
      </c>
      <c r="I14" s="10">
        <v>0</v>
      </c>
      <c r="J14" s="10">
        <v>0</v>
      </c>
      <c r="K14" s="6">
        <v>15</v>
      </c>
    </row>
    <row r="15" spans="1:11" x14ac:dyDescent="0.35">
      <c r="A15" s="3" t="s">
        <v>72</v>
      </c>
      <c r="B15" s="10">
        <v>495</v>
      </c>
      <c r="C15" s="10">
        <v>75</v>
      </c>
      <c r="D15" s="10">
        <v>375</v>
      </c>
      <c r="E15" s="10">
        <v>30</v>
      </c>
      <c r="F15" s="10">
        <v>5</v>
      </c>
      <c r="G15" s="10">
        <v>5</v>
      </c>
      <c r="H15" s="10">
        <v>5</v>
      </c>
      <c r="I15" s="10">
        <v>5</v>
      </c>
      <c r="J15" s="10">
        <v>0</v>
      </c>
      <c r="K15" s="6">
        <v>28</v>
      </c>
    </row>
    <row r="16" spans="1:11" x14ac:dyDescent="0.35">
      <c r="A16" s="3" t="s">
        <v>73</v>
      </c>
      <c r="B16" s="10">
        <v>690</v>
      </c>
      <c r="C16" s="10">
        <v>30</v>
      </c>
      <c r="D16" s="10">
        <v>430</v>
      </c>
      <c r="E16" s="10">
        <v>205</v>
      </c>
      <c r="F16" s="10">
        <v>15</v>
      </c>
      <c r="G16" s="10">
        <v>5</v>
      </c>
      <c r="H16" s="10" t="s">
        <v>114</v>
      </c>
      <c r="I16" s="10">
        <v>5</v>
      </c>
      <c r="J16" s="10" t="s">
        <v>114</v>
      </c>
      <c r="K16" s="6">
        <v>34</v>
      </c>
    </row>
    <row r="17" spans="1:11" x14ac:dyDescent="0.35">
      <c r="A17" s="3" t="s">
        <v>74</v>
      </c>
      <c r="B17" s="10">
        <v>1015</v>
      </c>
      <c r="C17" s="10">
        <v>25</v>
      </c>
      <c r="D17" s="10">
        <v>500</v>
      </c>
      <c r="E17" s="10">
        <v>355</v>
      </c>
      <c r="F17" s="10">
        <v>120</v>
      </c>
      <c r="G17" s="10">
        <v>15</v>
      </c>
      <c r="H17" s="10" t="s">
        <v>114</v>
      </c>
      <c r="I17" s="10">
        <v>0</v>
      </c>
      <c r="J17" s="10">
        <v>0</v>
      </c>
      <c r="K17" s="6">
        <v>40</v>
      </c>
    </row>
    <row r="18" spans="1:11" x14ac:dyDescent="0.35">
      <c r="A18" s="3" t="s">
        <v>75</v>
      </c>
      <c r="B18" s="10">
        <v>980</v>
      </c>
      <c r="C18" s="10">
        <v>20</v>
      </c>
      <c r="D18" s="10">
        <v>340</v>
      </c>
      <c r="E18" s="10">
        <v>395</v>
      </c>
      <c r="F18" s="10">
        <v>145</v>
      </c>
      <c r="G18" s="10">
        <v>55</v>
      </c>
      <c r="H18" s="10">
        <v>10</v>
      </c>
      <c r="I18" s="10" t="s">
        <v>114</v>
      </c>
      <c r="J18" s="10" t="s">
        <v>114</v>
      </c>
      <c r="K18" s="6">
        <v>46</v>
      </c>
    </row>
    <row r="19" spans="1:11" x14ac:dyDescent="0.35">
      <c r="A19" s="3" t="s">
        <v>76</v>
      </c>
      <c r="B19" s="10">
        <v>1030</v>
      </c>
      <c r="C19" s="10">
        <v>15</v>
      </c>
      <c r="D19" s="10">
        <v>245</v>
      </c>
      <c r="E19" s="10">
        <v>415</v>
      </c>
      <c r="F19" s="10">
        <v>220</v>
      </c>
      <c r="G19" s="10">
        <v>90</v>
      </c>
      <c r="H19" s="10">
        <v>40</v>
      </c>
      <c r="I19" s="10">
        <v>5</v>
      </c>
      <c r="J19" s="10" t="s">
        <v>114</v>
      </c>
      <c r="K19" s="6">
        <v>53</v>
      </c>
    </row>
    <row r="20" spans="1:11" x14ac:dyDescent="0.35">
      <c r="A20" s="3" t="s">
        <v>77</v>
      </c>
      <c r="B20" s="10">
        <v>1230</v>
      </c>
      <c r="C20" s="10">
        <v>15</v>
      </c>
      <c r="D20" s="10">
        <v>215</v>
      </c>
      <c r="E20" s="10">
        <v>425</v>
      </c>
      <c r="F20" s="10">
        <v>350</v>
      </c>
      <c r="G20" s="10">
        <v>135</v>
      </c>
      <c r="H20" s="10">
        <v>55</v>
      </c>
      <c r="I20" s="10">
        <v>25</v>
      </c>
      <c r="J20" s="10">
        <v>5</v>
      </c>
      <c r="K20" s="6">
        <v>59</v>
      </c>
    </row>
    <row r="21" spans="1:11" x14ac:dyDescent="0.35">
      <c r="A21" s="3" t="s">
        <v>78</v>
      </c>
      <c r="B21" s="10">
        <v>1180</v>
      </c>
      <c r="C21" s="10">
        <v>10</v>
      </c>
      <c r="D21" s="10">
        <v>160</v>
      </c>
      <c r="E21" s="10">
        <v>345</v>
      </c>
      <c r="F21" s="10">
        <v>415</v>
      </c>
      <c r="G21" s="10">
        <v>150</v>
      </c>
      <c r="H21" s="10">
        <v>65</v>
      </c>
      <c r="I21" s="10">
        <v>15</v>
      </c>
      <c r="J21" s="10">
        <v>10</v>
      </c>
      <c r="K21" s="6">
        <v>63</v>
      </c>
    </row>
    <row r="22" spans="1:11" x14ac:dyDescent="0.35">
      <c r="A22" s="3" t="s">
        <v>79</v>
      </c>
      <c r="B22" s="10">
        <v>1265</v>
      </c>
      <c r="C22" s="10">
        <v>20</v>
      </c>
      <c r="D22" s="10">
        <v>85</v>
      </c>
      <c r="E22" s="10">
        <v>310</v>
      </c>
      <c r="F22" s="10">
        <v>490</v>
      </c>
      <c r="G22" s="10">
        <v>225</v>
      </c>
      <c r="H22" s="10">
        <v>80</v>
      </c>
      <c r="I22" s="10">
        <v>30</v>
      </c>
      <c r="J22" s="10">
        <v>25</v>
      </c>
      <c r="K22" s="6">
        <v>69</v>
      </c>
    </row>
    <row r="23" spans="1:11" x14ac:dyDescent="0.35">
      <c r="A23" s="3" t="s">
        <v>80</v>
      </c>
      <c r="B23" s="10">
        <v>1175</v>
      </c>
      <c r="C23" s="10">
        <v>20</v>
      </c>
      <c r="D23" s="10">
        <v>50</v>
      </c>
      <c r="E23" s="10">
        <v>210</v>
      </c>
      <c r="F23" s="10">
        <v>425</v>
      </c>
      <c r="G23" s="10">
        <v>250</v>
      </c>
      <c r="H23" s="10">
        <v>120</v>
      </c>
      <c r="I23" s="10">
        <v>50</v>
      </c>
      <c r="J23" s="10">
        <v>45</v>
      </c>
      <c r="K23" s="6">
        <v>76</v>
      </c>
    </row>
    <row r="24" spans="1:11" x14ac:dyDescent="0.35">
      <c r="A24" s="3" t="s">
        <v>81</v>
      </c>
      <c r="B24" s="10">
        <v>1005</v>
      </c>
      <c r="C24" s="10">
        <v>10</v>
      </c>
      <c r="D24" s="10">
        <v>35</v>
      </c>
      <c r="E24" s="10">
        <v>160</v>
      </c>
      <c r="F24" s="10">
        <v>280</v>
      </c>
      <c r="G24" s="10">
        <v>270</v>
      </c>
      <c r="H24" s="10">
        <v>120</v>
      </c>
      <c r="I24" s="10">
        <v>75</v>
      </c>
      <c r="J24" s="10">
        <v>60</v>
      </c>
      <c r="K24" s="6">
        <v>82</v>
      </c>
    </row>
    <row r="25" spans="1:11" x14ac:dyDescent="0.35">
      <c r="A25" s="3" t="s">
        <v>82</v>
      </c>
      <c r="B25" s="10">
        <v>1075</v>
      </c>
      <c r="C25" s="10">
        <v>10</v>
      </c>
      <c r="D25" s="10">
        <v>30</v>
      </c>
      <c r="E25" s="10">
        <v>170</v>
      </c>
      <c r="F25" s="10">
        <v>255</v>
      </c>
      <c r="G25" s="10">
        <v>280</v>
      </c>
      <c r="H25" s="10">
        <v>170</v>
      </c>
      <c r="I25" s="10">
        <v>85</v>
      </c>
      <c r="J25" s="10">
        <v>85</v>
      </c>
      <c r="K25" s="6">
        <v>86</v>
      </c>
    </row>
    <row r="26" spans="1:11" x14ac:dyDescent="0.35">
      <c r="A26" s="3" t="s">
        <v>83</v>
      </c>
      <c r="B26" s="10">
        <v>955</v>
      </c>
      <c r="C26" s="10">
        <v>10</v>
      </c>
      <c r="D26" s="10">
        <v>20</v>
      </c>
      <c r="E26" s="10">
        <v>105</v>
      </c>
      <c r="F26" s="10">
        <v>205</v>
      </c>
      <c r="G26" s="10">
        <v>295</v>
      </c>
      <c r="H26" s="10">
        <v>145</v>
      </c>
      <c r="I26" s="10">
        <v>80</v>
      </c>
      <c r="J26" s="10">
        <v>95</v>
      </c>
      <c r="K26" s="6">
        <v>90</v>
      </c>
    </row>
    <row r="27" spans="1:11" x14ac:dyDescent="0.35">
      <c r="A27" s="3" t="s">
        <v>84</v>
      </c>
      <c r="B27" s="10">
        <v>1050</v>
      </c>
      <c r="C27" s="10">
        <v>5</v>
      </c>
      <c r="D27" s="10">
        <v>5</v>
      </c>
      <c r="E27" s="10">
        <v>60</v>
      </c>
      <c r="F27" s="10">
        <v>155</v>
      </c>
      <c r="G27" s="10">
        <v>375</v>
      </c>
      <c r="H27" s="10">
        <v>230</v>
      </c>
      <c r="I27" s="10">
        <v>90</v>
      </c>
      <c r="J27" s="10">
        <v>125</v>
      </c>
      <c r="K27" s="6">
        <v>95</v>
      </c>
    </row>
    <row r="28" spans="1:11" x14ac:dyDescent="0.35">
      <c r="A28" s="3" t="s">
        <v>85</v>
      </c>
      <c r="B28" s="10">
        <v>1210</v>
      </c>
      <c r="C28" s="10">
        <v>15</v>
      </c>
      <c r="D28" s="10">
        <v>30</v>
      </c>
      <c r="E28" s="10">
        <v>60</v>
      </c>
      <c r="F28" s="10">
        <v>210</v>
      </c>
      <c r="G28" s="10">
        <v>315</v>
      </c>
      <c r="H28" s="10">
        <v>280</v>
      </c>
      <c r="I28" s="10">
        <v>155</v>
      </c>
      <c r="J28" s="10">
        <v>140</v>
      </c>
      <c r="K28" s="6">
        <v>99</v>
      </c>
    </row>
    <row r="29" spans="1:11" x14ac:dyDescent="0.35">
      <c r="A29" s="3" t="s">
        <v>86</v>
      </c>
      <c r="B29" s="10">
        <v>1550</v>
      </c>
      <c r="C29" s="10">
        <v>10</v>
      </c>
      <c r="D29" s="10">
        <v>15</v>
      </c>
      <c r="E29" s="10">
        <v>50</v>
      </c>
      <c r="F29" s="10">
        <v>185</v>
      </c>
      <c r="G29" s="10">
        <v>345</v>
      </c>
      <c r="H29" s="10">
        <v>515</v>
      </c>
      <c r="I29" s="10">
        <v>255</v>
      </c>
      <c r="J29" s="10">
        <v>175</v>
      </c>
      <c r="K29" s="6">
        <v>106</v>
      </c>
    </row>
    <row r="30" spans="1:11" x14ac:dyDescent="0.35">
      <c r="A30" s="3" t="s">
        <v>87</v>
      </c>
      <c r="B30" s="10">
        <v>1200</v>
      </c>
      <c r="C30" s="10">
        <v>20</v>
      </c>
      <c r="D30" s="10">
        <v>5</v>
      </c>
      <c r="E30" s="10">
        <v>20</v>
      </c>
      <c r="F30" s="10">
        <v>150</v>
      </c>
      <c r="G30" s="10">
        <v>225</v>
      </c>
      <c r="H30" s="10">
        <v>355</v>
      </c>
      <c r="I30" s="10">
        <v>200</v>
      </c>
      <c r="J30" s="10">
        <v>220</v>
      </c>
      <c r="K30" s="6">
        <v>109</v>
      </c>
    </row>
    <row r="31" spans="1:11" x14ac:dyDescent="0.35">
      <c r="A31" s="3" t="s">
        <v>88</v>
      </c>
      <c r="B31" s="10">
        <v>1550</v>
      </c>
      <c r="C31" s="10">
        <v>15</v>
      </c>
      <c r="D31" s="10">
        <v>15</v>
      </c>
      <c r="E31" s="10">
        <v>50</v>
      </c>
      <c r="F31" s="10">
        <v>135</v>
      </c>
      <c r="G31" s="10">
        <v>290</v>
      </c>
      <c r="H31" s="10">
        <v>445</v>
      </c>
      <c r="I31" s="10">
        <v>325</v>
      </c>
      <c r="J31" s="10">
        <v>275</v>
      </c>
      <c r="K31" s="6">
        <v>114</v>
      </c>
    </row>
    <row r="32" spans="1:11" x14ac:dyDescent="0.35">
      <c r="A32" s="3" t="s">
        <v>89</v>
      </c>
      <c r="B32" s="10">
        <v>1845</v>
      </c>
      <c r="C32" s="10">
        <v>15</v>
      </c>
      <c r="D32" s="10">
        <v>45</v>
      </c>
      <c r="E32" s="10">
        <v>60</v>
      </c>
      <c r="F32" s="10">
        <v>195</v>
      </c>
      <c r="G32" s="10">
        <v>475</v>
      </c>
      <c r="H32" s="10">
        <v>450</v>
      </c>
      <c r="I32" s="10">
        <v>260</v>
      </c>
      <c r="J32" s="10">
        <v>340</v>
      </c>
      <c r="K32" s="6">
        <v>105</v>
      </c>
    </row>
    <row r="33" spans="1:11" x14ac:dyDescent="0.35">
      <c r="A33" s="3" t="s">
        <v>90</v>
      </c>
      <c r="B33" s="10">
        <v>1470</v>
      </c>
      <c r="C33" s="10">
        <v>20</v>
      </c>
      <c r="D33" s="10">
        <v>30</v>
      </c>
      <c r="E33" s="10">
        <v>45</v>
      </c>
      <c r="F33" s="10">
        <v>145</v>
      </c>
      <c r="G33" s="10">
        <v>310</v>
      </c>
      <c r="H33" s="10">
        <v>375</v>
      </c>
      <c r="I33" s="10">
        <v>260</v>
      </c>
      <c r="J33" s="10">
        <v>285</v>
      </c>
      <c r="K33" s="6">
        <v>108.5</v>
      </c>
    </row>
    <row r="34" spans="1:11" x14ac:dyDescent="0.35">
      <c r="A34" s="3" t="s">
        <v>91</v>
      </c>
      <c r="B34" s="10">
        <v>1820</v>
      </c>
      <c r="C34" s="10">
        <v>20</v>
      </c>
      <c r="D34" s="10">
        <v>70</v>
      </c>
      <c r="E34" s="10">
        <v>50</v>
      </c>
      <c r="F34" s="10">
        <v>120</v>
      </c>
      <c r="G34" s="10">
        <v>415</v>
      </c>
      <c r="H34" s="10">
        <v>535</v>
      </c>
      <c r="I34" s="10">
        <v>270</v>
      </c>
      <c r="J34" s="10">
        <v>345</v>
      </c>
      <c r="K34" s="6">
        <v>107</v>
      </c>
    </row>
    <row r="35" spans="1:11" x14ac:dyDescent="0.35">
      <c r="A35" s="3" t="s">
        <v>92</v>
      </c>
      <c r="B35" s="10">
        <v>1800</v>
      </c>
      <c r="C35" s="10">
        <v>15</v>
      </c>
      <c r="D35" s="10">
        <v>35</v>
      </c>
      <c r="E35" s="10">
        <v>65</v>
      </c>
      <c r="F35" s="10">
        <v>180</v>
      </c>
      <c r="G35" s="10">
        <v>460</v>
      </c>
      <c r="H35" s="10">
        <v>450</v>
      </c>
      <c r="I35" s="10">
        <v>275</v>
      </c>
      <c r="J35" s="10">
        <v>315</v>
      </c>
      <c r="K35" s="6">
        <v>106</v>
      </c>
    </row>
    <row r="36" spans="1:11" x14ac:dyDescent="0.35">
      <c r="A36" s="3" t="s">
        <v>93</v>
      </c>
      <c r="B36" s="10">
        <v>2025</v>
      </c>
      <c r="C36" s="10">
        <v>275</v>
      </c>
      <c r="D36" s="10">
        <v>260</v>
      </c>
      <c r="E36" s="10">
        <v>135</v>
      </c>
      <c r="F36" s="10">
        <v>210</v>
      </c>
      <c r="G36" s="10">
        <v>280</v>
      </c>
      <c r="H36" s="10">
        <v>340</v>
      </c>
      <c r="I36" s="10">
        <v>225</v>
      </c>
      <c r="J36" s="10">
        <v>305</v>
      </c>
      <c r="K36" s="6">
        <v>89</v>
      </c>
    </row>
    <row r="37" spans="1:11" x14ac:dyDescent="0.35">
      <c r="A37" s="3" t="s">
        <v>94</v>
      </c>
      <c r="B37" s="10">
        <v>2210</v>
      </c>
      <c r="C37" s="10">
        <v>130</v>
      </c>
      <c r="D37" s="10">
        <v>225</v>
      </c>
      <c r="E37" s="10">
        <v>185</v>
      </c>
      <c r="F37" s="10">
        <v>410</v>
      </c>
      <c r="G37" s="10">
        <v>230</v>
      </c>
      <c r="H37" s="10">
        <v>285</v>
      </c>
      <c r="I37" s="10">
        <v>280</v>
      </c>
      <c r="J37" s="10">
        <v>465</v>
      </c>
      <c r="K37" s="6">
        <v>95</v>
      </c>
    </row>
    <row r="38" spans="1:11" x14ac:dyDescent="0.35">
      <c r="A38" s="3" t="s">
        <v>95</v>
      </c>
      <c r="B38" s="10">
        <v>1950</v>
      </c>
      <c r="C38" s="10">
        <v>270</v>
      </c>
      <c r="D38" s="10">
        <v>140</v>
      </c>
      <c r="E38" s="10">
        <v>175</v>
      </c>
      <c r="F38" s="10">
        <v>205</v>
      </c>
      <c r="G38" s="10">
        <v>250</v>
      </c>
      <c r="H38" s="10">
        <v>340</v>
      </c>
      <c r="I38" s="10">
        <v>200</v>
      </c>
      <c r="J38" s="10">
        <v>370</v>
      </c>
      <c r="K38" s="6">
        <v>96</v>
      </c>
    </row>
    <row r="39" spans="1:11" x14ac:dyDescent="0.35">
      <c r="A39" s="3" t="s">
        <v>96</v>
      </c>
      <c r="B39" s="10">
        <v>2165</v>
      </c>
      <c r="C39" s="10">
        <v>190</v>
      </c>
      <c r="D39" s="10">
        <v>280</v>
      </c>
      <c r="E39" s="10">
        <v>255</v>
      </c>
      <c r="F39" s="10">
        <v>240</v>
      </c>
      <c r="G39" s="10">
        <v>225</v>
      </c>
      <c r="H39" s="10">
        <v>285</v>
      </c>
      <c r="I39" s="10">
        <v>210</v>
      </c>
      <c r="J39" s="10">
        <v>485</v>
      </c>
      <c r="K39" s="6">
        <v>91</v>
      </c>
    </row>
    <row r="40" spans="1:11" x14ac:dyDescent="0.35">
      <c r="A40" s="3" t="s">
        <v>97</v>
      </c>
      <c r="B40" s="10">
        <v>2585</v>
      </c>
      <c r="C40" s="10">
        <v>370</v>
      </c>
      <c r="D40" s="10">
        <v>280</v>
      </c>
      <c r="E40" s="10">
        <v>380</v>
      </c>
      <c r="F40" s="10">
        <v>440</v>
      </c>
      <c r="G40" s="10">
        <v>250</v>
      </c>
      <c r="H40" s="10">
        <v>260</v>
      </c>
      <c r="I40" s="10">
        <v>165</v>
      </c>
      <c r="J40" s="10">
        <v>435</v>
      </c>
      <c r="K40" s="6">
        <v>70</v>
      </c>
    </row>
    <row r="41" spans="1:11" x14ac:dyDescent="0.35">
      <c r="A41" s="3" t="s">
        <v>98</v>
      </c>
      <c r="B41" s="10">
        <v>2450</v>
      </c>
      <c r="C41" s="10">
        <v>330</v>
      </c>
      <c r="D41" s="10">
        <v>335</v>
      </c>
      <c r="E41" s="10">
        <v>425</v>
      </c>
      <c r="F41" s="10">
        <v>385</v>
      </c>
      <c r="G41" s="10">
        <v>260</v>
      </c>
      <c r="H41" s="10">
        <v>200</v>
      </c>
      <c r="I41" s="10">
        <v>150</v>
      </c>
      <c r="J41" s="10">
        <v>370</v>
      </c>
      <c r="K41" s="6">
        <v>68</v>
      </c>
    </row>
    <row r="42" spans="1:11" x14ac:dyDescent="0.35">
      <c r="A42" s="3" t="s">
        <v>99</v>
      </c>
      <c r="B42" s="10">
        <v>2470</v>
      </c>
      <c r="C42" s="10">
        <v>460</v>
      </c>
      <c r="D42" s="10">
        <v>625</v>
      </c>
      <c r="E42" s="10">
        <v>460</v>
      </c>
      <c r="F42" s="10">
        <v>265</v>
      </c>
      <c r="G42" s="10">
        <v>160</v>
      </c>
      <c r="H42" s="10">
        <v>150</v>
      </c>
      <c r="I42" s="10">
        <v>120</v>
      </c>
      <c r="J42" s="10">
        <v>235</v>
      </c>
      <c r="K42" s="6">
        <v>47</v>
      </c>
    </row>
    <row r="43" spans="1:11" x14ac:dyDescent="0.35">
      <c r="A43" s="3" t="s">
        <v>100</v>
      </c>
      <c r="B43" s="10">
        <v>2415</v>
      </c>
      <c r="C43" s="10">
        <v>410</v>
      </c>
      <c r="D43" s="10">
        <v>620</v>
      </c>
      <c r="E43" s="10">
        <v>445</v>
      </c>
      <c r="F43" s="10">
        <v>350</v>
      </c>
      <c r="G43" s="10">
        <v>150</v>
      </c>
      <c r="H43" s="10">
        <v>115</v>
      </c>
      <c r="I43" s="10">
        <v>105</v>
      </c>
      <c r="J43" s="10">
        <v>220</v>
      </c>
      <c r="K43" s="6">
        <v>48</v>
      </c>
    </row>
    <row r="44" spans="1:11" x14ac:dyDescent="0.35">
      <c r="A44" s="3" t="s">
        <v>101</v>
      </c>
      <c r="B44" s="10">
        <v>2095</v>
      </c>
      <c r="C44" s="10">
        <v>395</v>
      </c>
      <c r="D44" s="10">
        <v>540</v>
      </c>
      <c r="E44" s="10">
        <v>435</v>
      </c>
      <c r="F44" s="10">
        <v>260</v>
      </c>
      <c r="G44" s="10">
        <v>165</v>
      </c>
      <c r="H44" s="10">
        <v>80</v>
      </c>
      <c r="I44" s="10">
        <v>40</v>
      </c>
      <c r="J44" s="10">
        <v>180</v>
      </c>
      <c r="K44" s="6">
        <v>45</v>
      </c>
    </row>
    <row r="45" spans="1:11" x14ac:dyDescent="0.35">
      <c r="A45" s="3" t="s">
        <v>102</v>
      </c>
      <c r="B45" s="10">
        <v>1735</v>
      </c>
      <c r="C45" s="10">
        <v>180</v>
      </c>
      <c r="D45" s="10">
        <v>620</v>
      </c>
      <c r="E45" s="10">
        <v>430</v>
      </c>
      <c r="F45" s="10">
        <v>205</v>
      </c>
      <c r="G45" s="10">
        <v>105</v>
      </c>
      <c r="H45" s="10">
        <v>80</v>
      </c>
      <c r="I45" s="10">
        <v>40</v>
      </c>
      <c r="J45" s="10">
        <v>75</v>
      </c>
      <c r="K45" s="6">
        <v>43</v>
      </c>
    </row>
    <row r="46" spans="1:11" x14ac:dyDescent="0.35">
      <c r="A46" s="3" t="s">
        <v>103</v>
      </c>
      <c r="B46" s="10">
        <v>1810</v>
      </c>
      <c r="C46" s="10">
        <v>165</v>
      </c>
      <c r="D46" s="10">
        <v>500</v>
      </c>
      <c r="E46" s="10">
        <v>470</v>
      </c>
      <c r="F46" s="10">
        <v>310</v>
      </c>
      <c r="G46" s="10">
        <v>150</v>
      </c>
      <c r="H46" s="10">
        <v>75</v>
      </c>
      <c r="I46" s="10">
        <v>75</v>
      </c>
      <c r="J46" s="10">
        <v>70</v>
      </c>
      <c r="K46" s="6">
        <v>50</v>
      </c>
    </row>
    <row r="47" spans="1:11" x14ac:dyDescent="0.35">
      <c r="A47" s="3" t="s">
        <v>104</v>
      </c>
      <c r="B47" s="10">
        <v>1185</v>
      </c>
      <c r="C47" s="10">
        <v>35</v>
      </c>
      <c r="D47" s="10">
        <v>140</v>
      </c>
      <c r="E47" s="10">
        <v>485</v>
      </c>
      <c r="F47" s="10">
        <v>225</v>
      </c>
      <c r="G47" s="10">
        <v>135</v>
      </c>
      <c r="H47" s="10">
        <v>70</v>
      </c>
      <c r="I47" s="10">
        <v>30</v>
      </c>
      <c r="J47" s="10">
        <v>65</v>
      </c>
      <c r="K47" s="6">
        <v>56</v>
      </c>
    </row>
    <row r="48" spans="1:11" x14ac:dyDescent="0.35">
      <c r="A48" s="3" t="s">
        <v>105</v>
      </c>
      <c r="B48" s="10">
        <v>1295</v>
      </c>
      <c r="C48" s="10">
        <v>20</v>
      </c>
      <c r="D48" s="10">
        <v>20</v>
      </c>
      <c r="E48" s="10">
        <v>615</v>
      </c>
      <c r="F48" s="10">
        <v>265</v>
      </c>
      <c r="G48" s="10">
        <v>185</v>
      </c>
      <c r="H48" s="10">
        <v>100</v>
      </c>
      <c r="I48" s="10">
        <v>45</v>
      </c>
      <c r="J48" s="10">
        <v>40</v>
      </c>
      <c r="K48" s="6">
        <v>60</v>
      </c>
    </row>
    <row r="49" spans="1:11" x14ac:dyDescent="0.35">
      <c r="A49" s="3" t="s">
        <v>106</v>
      </c>
      <c r="B49" s="10">
        <v>1175</v>
      </c>
      <c r="C49" s="10">
        <v>20</v>
      </c>
      <c r="D49" s="10">
        <v>20</v>
      </c>
      <c r="E49" s="10">
        <v>455</v>
      </c>
      <c r="F49" s="10">
        <v>405</v>
      </c>
      <c r="G49" s="10">
        <v>140</v>
      </c>
      <c r="H49" s="10">
        <v>75</v>
      </c>
      <c r="I49" s="10">
        <v>30</v>
      </c>
      <c r="J49" s="10">
        <v>25</v>
      </c>
      <c r="K49" s="6">
        <v>63</v>
      </c>
    </row>
    <row r="50" spans="1:11" x14ac:dyDescent="0.35">
      <c r="A50" s="3" t="s">
        <v>107</v>
      </c>
      <c r="B50" s="10">
        <v>880</v>
      </c>
      <c r="C50" s="10">
        <v>20</v>
      </c>
      <c r="D50" s="10">
        <v>35</v>
      </c>
      <c r="E50" s="10">
        <v>70</v>
      </c>
      <c r="F50" s="10">
        <v>480</v>
      </c>
      <c r="G50" s="10">
        <v>175</v>
      </c>
      <c r="H50" s="10">
        <v>40</v>
      </c>
      <c r="I50" s="10">
        <v>30</v>
      </c>
      <c r="J50" s="10">
        <v>35</v>
      </c>
      <c r="K50" s="6">
        <v>73</v>
      </c>
    </row>
    <row r="51" spans="1:11" x14ac:dyDescent="0.35">
      <c r="A51" s="3" t="s">
        <v>108</v>
      </c>
      <c r="B51" s="10">
        <v>1240</v>
      </c>
      <c r="C51" s="10">
        <v>120</v>
      </c>
      <c r="D51" s="10">
        <v>10</v>
      </c>
      <c r="E51" s="10">
        <v>20</v>
      </c>
      <c r="F51" s="10">
        <v>545</v>
      </c>
      <c r="G51" s="10">
        <v>385</v>
      </c>
      <c r="H51" s="10">
        <v>95</v>
      </c>
      <c r="I51" s="10">
        <v>30</v>
      </c>
      <c r="J51" s="10">
        <v>35</v>
      </c>
      <c r="K51" s="6">
        <v>78</v>
      </c>
    </row>
    <row r="52" spans="1:11" x14ac:dyDescent="0.35">
      <c r="A52" s="3" t="s">
        <v>109</v>
      </c>
      <c r="B52" s="10">
        <v>1505</v>
      </c>
      <c r="C52" s="10">
        <v>190</v>
      </c>
      <c r="D52" s="10">
        <v>265</v>
      </c>
      <c r="E52" s="10">
        <v>145</v>
      </c>
      <c r="F52" s="10">
        <v>285</v>
      </c>
      <c r="G52" s="10">
        <v>405</v>
      </c>
      <c r="H52" s="10">
        <v>160</v>
      </c>
      <c r="I52" s="10">
        <v>25</v>
      </c>
      <c r="J52" s="10">
        <v>30</v>
      </c>
      <c r="K52" s="6">
        <v>74</v>
      </c>
    </row>
    <row r="53" spans="1:11" x14ac:dyDescent="0.35">
      <c r="A53" s="3" t="s">
        <v>110</v>
      </c>
      <c r="B53" s="10">
        <v>1675</v>
      </c>
      <c r="C53" s="10">
        <v>20</v>
      </c>
      <c r="D53" s="10">
        <v>165</v>
      </c>
      <c r="E53" s="10">
        <v>230</v>
      </c>
      <c r="F53" s="10">
        <v>480</v>
      </c>
      <c r="G53" s="10">
        <v>320</v>
      </c>
      <c r="H53" s="10">
        <v>250</v>
      </c>
      <c r="I53" s="10">
        <v>140</v>
      </c>
      <c r="J53" s="10">
        <v>75</v>
      </c>
      <c r="K53" s="6">
        <v>79</v>
      </c>
    </row>
    <row r="54" spans="1:11" x14ac:dyDescent="0.35">
      <c r="A54" s="3" t="s">
        <v>111</v>
      </c>
      <c r="B54" s="10">
        <v>1550</v>
      </c>
      <c r="C54" s="10">
        <v>200</v>
      </c>
      <c r="D54" s="10">
        <v>290</v>
      </c>
      <c r="E54" s="10">
        <v>130</v>
      </c>
      <c r="F54" s="10">
        <v>35</v>
      </c>
      <c r="G54" s="10">
        <v>140</v>
      </c>
      <c r="H54" s="10">
        <v>460</v>
      </c>
      <c r="I54" s="10">
        <v>205</v>
      </c>
      <c r="J54" s="10">
        <v>85</v>
      </c>
      <c r="K54" s="6">
        <v>100</v>
      </c>
    </row>
    <row r="55" spans="1:11" x14ac:dyDescent="0.35">
      <c r="A55" s="3" t="s">
        <v>112</v>
      </c>
      <c r="B55" s="10">
        <v>1550</v>
      </c>
      <c r="C55" s="10">
        <v>100</v>
      </c>
      <c r="D55" s="10">
        <v>310</v>
      </c>
      <c r="E55" s="10">
        <v>255</v>
      </c>
      <c r="F55" s="10">
        <v>85</v>
      </c>
      <c r="G55" s="10">
        <v>130</v>
      </c>
      <c r="H55" s="10">
        <v>320</v>
      </c>
      <c r="I55" s="10">
        <v>185</v>
      </c>
      <c r="J55" s="10">
        <v>160</v>
      </c>
      <c r="K55" s="6">
        <v>92.5</v>
      </c>
    </row>
    <row r="56" spans="1:11" x14ac:dyDescent="0.35">
      <c r="A56" s="3" t="s">
        <v>113</v>
      </c>
      <c r="B56" s="10">
        <v>1720</v>
      </c>
      <c r="C56" s="10">
        <v>280</v>
      </c>
      <c r="D56" s="10">
        <v>305</v>
      </c>
      <c r="E56" s="10">
        <v>135</v>
      </c>
      <c r="F56" s="10">
        <v>165</v>
      </c>
      <c r="G56" s="10">
        <v>200</v>
      </c>
      <c r="H56" s="10">
        <v>335</v>
      </c>
      <c r="I56" s="10">
        <v>135</v>
      </c>
      <c r="J56" s="10">
        <v>170</v>
      </c>
      <c r="K56" s="6">
        <v>78</v>
      </c>
    </row>
    <row r="57" spans="1:11" x14ac:dyDescent="0.35">
      <c r="A57" s="12" t="s">
        <v>242</v>
      </c>
      <c r="B57" s="13">
        <v>2810</v>
      </c>
      <c r="C57" s="13">
        <v>485</v>
      </c>
      <c r="D57" s="13">
        <v>1450</v>
      </c>
      <c r="E57" s="13">
        <v>640</v>
      </c>
      <c r="F57" s="13">
        <v>175</v>
      </c>
      <c r="G57" s="13">
        <v>40</v>
      </c>
      <c r="H57" s="13">
        <v>10</v>
      </c>
      <c r="I57" s="13">
        <v>10</v>
      </c>
      <c r="J57" s="13" t="s">
        <v>114</v>
      </c>
      <c r="K57" s="19">
        <v>33</v>
      </c>
    </row>
    <row r="58" spans="1:11" x14ac:dyDescent="0.35">
      <c r="A58" s="8" t="s">
        <v>243</v>
      </c>
      <c r="B58" s="9">
        <v>13710</v>
      </c>
      <c r="C58" s="9">
        <v>170</v>
      </c>
      <c r="D58" s="9">
        <v>1240</v>
      </c>
      <c r="E58" s="9">
        <v>2715</v>
      </c>
      <c r="F58" s="9">
        <v>3330</v>
      </c>
      <c r="G58" s="9">
        <v>2790</v>
      </c>
      <c r="H58" s="9">
        <v>1835</v>
      </c>
      <c r="I58" s="9">
        <v>865</v>
      </c>
      <c r="J58" s="9">
        <v>770</v>
      </c>
      <c r="K58" s="17">
        <v>77</v>
      </c>
    </row>
    <row r="59" spans="1:11" x14ac:dyDescent="0.35">
      <c r="A59" s="8" t="s">
        <v>244</v>
      </c>
      <c r="B59" s="9">
        <v>23070</v>
      </c>
      <c r="C59" s="9">
        <v>1665</v>
      </c>
      <c r="D59" s="9">
        <v>1730</v>
      </c>
      <c r="E59" s="9">
        <v>1850</v>
      </c>
      <c r="F59" s="9">
        <v>2820</v>
      </c>
      <c r="G59" s="9">
        <v>3665</v>
      </c>
      <c r="H59" s="9">
        <v>4320</v>
      </c>
      <c r="I59" s="9">
        <v>2830</v>
      </c>
      <c r="J59" s="9">
        <v>4200</v>
      </c>
      <c r="K59" s="17">
        <v>100</v>
      </c>
    </row>
    <row r="60" spans="1:11" x14ac:dyDescent="0.35">
      <c r="A60" s="8" t="s">
        <v>245</v>
      </c>
      <c r="B60" s="9">
        <v>19480</v>
      </c>
      <c r="C60" s="9">
        <v>2040</v>
      </c>
      <c r="D60" s="9">
        <v>3560</v>
      </c>
      <c r="E60" s="9">
        <v>4265</v>
      </c>
      <c r="F60" s="9">
        <v>4065</v>
      </c>
      <c r="G60" s="9">
        <v>2480</v>
      </c>
      <c r="H60" s="9">
        <v>1285</v>
      </c>
      <c r="I60" s="9">
        <v>710</v>
      </c>
      <c r="J60" s="9">
        <v>1085</v>
      </c>
      <c r="K60" s="17">
        <v>60</v>
      </c>
    </row>
    <row r="61" spans="1:11" x14ac:dyDescent="0.35">
      <c r="A61" s="16" t="s">
        <v>405</v>
      </c>
      <c r="B61" s="9">
        <v>4825</v>
      </c>
      <c r="C61" s="9">
        <v>580</v>
      </c>
      <c r="D61" s="9">
        <v>910</v>
      </c>
      <c r="E61" s="9">
        <v>520</v>
      </c>
      <c r="F61" s="9">
        <v>285</v>
      </c>
      <c r="G61" s="9">
        <v>470</v>
      </c>
      <c r="H61" s="9">
        <v>1115</v>
      </c>
      <c r="I61" s="9">
        <v>520</v>
      </c>
      <c r="J61" s="9">
        <v>420</v>
      </c>
      <c r="K61" s="17">
        <v>90</v>
      </c>
    </row>
    <row r="63" spans="1:11" x14ac:dyDescent="0.35">
      <c r="A63" s="2" t="s">
        <v>256</v>
      </c>
    </row>
    <row r="64" spans="1:11" ht="77.5" x14ac:dyDescent="0.35">
      <c r="A64" s="56" t="s">
        <v>247</v>
      </c>
      <c r="B64" s="57" t="s">
        <v>232</v>
      </c>
      <c r="C64" s="57" t="s">
        <v>248</v>
      </c>
      <c r="D64" s="57" t="s">
        <v>249</v>
      </c>
      <c r="E64" s="57" t="s">
        <v>250</v>
      </c>
      <c r="F64" s="57" t="s">
        <v>251</v>
      </c>
      <c r="G64" s="57" t="s">
        <v>252</v>
      </c>
      <c r="H64" s="57" t="s">
        <v>253</v>
      </c>
      <c r="I64" s="57" t="s">
        <v>254</v>
      </c>
      <c r="J64" s="57" t="s">
        <v>255</v>
      </c>
    </row>
    <row r="65" spans="1:10" x14ac:dyDescent="0.35">
      <c r="A65" s="14" t="s">
        <v>64</v>
      </c>
      <c r="B65" s="15">
        <v>63895</v>
      </c>
      <c r="C65" s="62">
        <v>0.08</v>
      </c>
      <c r="D65" s="62">
        <v>0.22</v>
      </c>
      <c r="E65" s="62">
        <v>0.37</v>
      </c>
      <c r="F65" s="62">
        <v>0.54</v>
      </c>
      <c r="G65" s="62">
        <v>0.69</v>
      </c>
      <c r="H65" s="62">
        <v>0.82</v>
      </c>
      <c r="I65" s="62">
        <v>0.9</v>
      </c>
      <c r="J65" s="62">
        <v>1</v>
      </c>
    </row>
    <row r="66" spans="1:10" x14ac:dyDescent="0.35">
      <c r="A66" s="3" t="s">
        <v>67</v>
      </c>
      <c r="B66" s="10">
        <v>20</v>
      </c>
      <c r="C66" s="11">
        <v>0.82</v>
      </c>
      <c r="D66" s="11">
        <v>1</v>
      </c>
      <c r="E66" s="11">
        <v>1</v>
      </c>
      <c r="F66" s="11">
        <v>1</v>
      </c>
      <c r="G66" s="11">
        <v>1</v>
      </c>
      <c r="H66" s="11">
        <v>1</v>
      </c>
      <c r="I66" s="11">
        <v>1</v>
      </c>
      <c r="J66" s="11">
        <v>1</v>
      </c>
    </row>
    <row r="67" spans="1:10" x14ac:dyDescent="0.35">
      <c r="A67" s="3" t="s">
        <v>68</v>
      </c>
      <c r="B67" s="10">
        <v>50</v>
      </c>
      <c r="C67" s="11">
        <v>0.4</v>
      </c>
      <c r="D67" s="11">
        <v>0.92</v>
      </c>
      <c r="E67" s="11">
        <v>1</v>
      </c>
      <c r="F67" s="11">
        <v>1</v>
      </c>
      <c r="G67" s="11">
        <v>1</v>
      </c>
      <c r="H67" s="11">
        <v>1</v>
      </c>
      <c r="I67" s="11">
        <v>1</v>
      </c>
      <c r="J67" s="11">
        <v>1</v>
      </c>
    </row>
    <row r="68" spans="1:10" x14ac:dyDescent="0.35">
      <c r="A68" s="3" t="s">
        <v>69</v>
      </c>
      <c r="B68" s="10">
        <v>90</v>
      </c>
      <c r="C68" s="11">
        <v>0.35</v>
      </c>
      <c r="D68" s="11">
        <v>0.81</v>
      </c>
      <c r="E68" s="11">
        <v>0.97</v>
      </c>
      <c r="F68" s="11">
        <v>1</v>
      </c>
      <c r="G68" s="11">
        <v>1</v>
      </c>
      <c r="H68" s="11">
        <v>1</v>
      </c>
      <c r="I68" s="11">
        <v>1</v>
      </c>
      <c r="J68" s="11">
        <v>1</v>
      </c>
    </row>
    <row r="69" spans="1:10" x14ac:dyDescent="0.35">
      <c r="A69" s="3" t="s">
        <v>70</v>
      </c>
      <c r="B69" s="10">
        <v>100</v>
      </c>
      <c r="C69" s="11">
        <v>0.4</v>
      </c>
      <c r="D69" s="11">
        <v>0.67</v>
      </c>
      <c r="E69" s="11">
        <v>0.8</v>
      </c>
      <c r="F69" s="11">
        <v>0.95</v>
      </c>
      <c r="G69" s="11">
        <v>1</v>
      </c>
      <c r="H69" s="11">
        <v>1</v>
      </c>
      <c r="I69" s="11">
        <v>1</v>
      </c>
      <c r="J69" s="11">
        <v>1</v>
      </c>
    </row>
    <row r="70" spans="1:10" x14ac:dyDescent="0.35">
      <c r="A70" s="3" t="s">
        <v>71</v>
      </c>
      <c r="B70" s="10">
        <v>350</v>
      </c>
      <c r="C70" s="11">
        <v>0.7</v>
      </c>
      <c r="D70" s="11">
        <v>0.85</v>
      </c>
      <c r="E70" s="11">
        <v>0.91</v>
      </c>
      <c r="F70" s="11">
        <v>0.95</v>
      </c>
      <c r="G70" s="11">
        <v>0.99</v>
      </c>
      <c r="H70" s="11">
        <v>1</v>
      </c>
      <c r="I70" s="11">
        <v>1</v>
      </c>
      <c r="J70" s="11">
        <v>1</v>
      </c>
    </row>
    <row r="71" spans="1:10" x14ac:dyDescent="0.35">
      <c r="A71" s="3" t="s">
        <v>72</v>
      </c>
      <c r="B71" s="10">
        <v>495</v>
      </c>
      <c r="C71" s="11">
        <v>0.15</v>
      </c>
      <c r="D71" s="11">
        <v>0.91</v>
      </c>
      <c r="E71" s="11">
        <v>0.97</v>
      </c>
      <c r="F71" s="11">
        <v>0.97</v>
      </c>
      <c r="G71" s="11">
        <v>0.98</v>
      </c>
      <c r="H71" s="11">
        <v>0.99</v>
      </c>
      <c r="I71" s="11">
        <v>1</v>
      </c>
      <c r="J71" s="11">
        <v>1</v>
      </c>
    </row>
    <row r="72" spans="1:10" x14ac:dyDescent="0.35">
      <c r="A72" s="3" t="s">
        <v>73</v>
      </c>
      <c r="B72" s="10">
        <v>690</v>
      </c>
      <c r="C72" s="11">
        <v>0.05</v>
      </c>
      <c r="D72" s="11">
        <v>0.67</v>
      </c>
      <c r="E72" s="11">
        <v>0.96</v>
      </c>
      <c r="F72" s="11">
        <v>0.99</v>
      </c>
      <c r="G72" s="11">
        <v>0.99</v>
      </c>
      <c r="H72" s="11">
        <v>0.99</v>
      </c>
      <c r="I72" s="11">
        <v>1</v>
      </c>
      <c r="J72" s="11">
        <v>1</v>
      </c>
    </row>
    <row r="73" spans="1:10" x14ac:dyDescent="0.35">
      <c r="A73" s="3" t="s">
        <v>74</v>
      </c>
      <c r="B73" s="10">
        <v>1015</v>
      </c>
      <c r="C73" s="11">
        <v>0.02</v>
      </c>
      <c r="D73" s="11">
        <v>0.52</v>
      </c>
      <c r="E73" s="11">
        <v>0.87</v>
      </c>
      <c r="F73" s="11">
        <v>0.98</v>
      </c>
      <c r="G73" s="11">
        <v>1</v>
      </c>
      <c r="H73" s="11">
        <v>1</v>
      </c>
      <c r="I73" s="11">
        <v>1</v>
      </c>
      <c r="J73" s="11">
        <v>1</v>
      </c>
    </row>
    <row r="74" spans="1:10" x14ac:dyDescent="0.35">
      <c r="A74" s="3" t="s">
        <v>75</v>
      </c>
      <c r="B74" s="10">
        <v>980</v>
      </c>
      <c r="C74" s="11">
        <v>0.02</v>
      </c>
      <c r="D74" s="11">
        <v>0.37</v>
      </c>
      <c r="E74" s="11">
        <v>0.78</v>
      </c>
      <c r="F74" s="11">
        <v>0.93</v>
      </c>
      <c r="G74" s="11">
        <v>0.99</v>
      </c>
      <c r="H74" s="11">
        <v>1</v>
      </c>
      <c r="I74" s="11">
        <v>1</v>
      </c>
      <c r="J74" s="11">
        <v>1</v>
      </c>
    </row>
    <row r="75" spans="1:10" x14ac:dyDescent="0.35">
      <c r="A75" s="3" t="s">
        <v>76</v>
      </c>
      <c r="B75" s="10">
        <v>1030</v>
      </c>
      <c r="C75" s="11">
        <v>0.01</v>
      </c>
      <c r="D75" s="11">
        <v>0.25</v>
      </c>
      <c r="E75" s="11">
        <v>0.65</v>
      </c>
      <c r="F75" s="11">
        <v>0.87</v>
      </c>
      <c r="G75" s="11">
        <v>0.95</v>
      </c>
      <c r="H75" s="11">
        <v>0.99</v>
      </c>
      <c r="I75" s="11">
        <v>1</v>
      </c>
      <c r="J75" s="11">
        <v>1</v>
      </c>
    </row>
    <row r="76" spans="1:10" x14ac:dyDescent="0.35">
      <c r="A76" s="3" t="s">
        <v>77</v>
      </c>
      <c r="B76" s="10">
        <v>1230</v>
      </c>
      <c r="C76" s="11">
        <v>0.01</v>
      </c>
      <c r="D76" s="11">
        <v>0.19</v>
      </c>
      <c r="E76" s="11">
        <v>0.54</v>
      </c>
      <c r="F76" s="11">
        <v>0.82</v>
      </c>
      <c r="G76" s="11">
        <v>0.93</v>
      </c>
      <c r="H76" s="11">
        <v>0.98</v>
      </c>
      <c r="I76" s="11">
        <v>1</v>
      </c>
      <c r="J76" s="11">
        <v>1</v>
      </c>
    </row>
    <row r="77" spans="1:10" x14ac:dyDescent="0.35">
      <c r="A77" s="3" t="s">
        <v>78</v>
      </c>
      <c r="B77" s="10">
        <v>1180</v>
      </c>
      <c r="C77" s="11">
        <v>0.01</v>
      </c>
      <c r="D77" s="11">
        <v>0.15</v>
      </c>
      <c r="E77" s="11">
        <v>0.44</v>
      </c>
      <c r="F77" s="11">
        <v>0.79</v>
      </c>
      <c r="G77" s="11">
        <v>0.92</v>
      </c>
      <c r="H77" s="11">
        <v>0.98</v>
      </c>
      <c r="I77" s="11">
        <v>0.99</v>
      </c>
      <c r="J77" s="11">
        <v>1</v>
      </c>
    </row>
    <row r="78" spans="1:10" x14ac:dyDescent="0.35">
      <c r="A78" s="3" t="s">
        <v>79</v>
      </c>
      <c r="B78" s="10">
        <v>1265</v>
      </c>
      <c r="C78" s="11">
        <v>0.01</v>
      </c>
      <c r="D78" s="11">
        <v>0.08</v>
      </c>
      <c r="E78" s="11">
        <v>0.33</v>
      </c>
      <c r="F78" s="11">
        <v>0.72</v>
      </c>
      <c r="G78" s="11">
        <v>0.89</v>
      </c>
      <c r="H78" s="11">
        <v>0.96</v>
      </c>
      <c r="I78" s="11">
        <v>0.98</v>
      </c>
      <c r="J78" s="11">
        <v>1</v>
      </c>
    </row>
    <row r="79" spans="1:10" x14ac:dyDescent="0.35">
      <c r="A79" s="3" t="s">
        <v>80</v>
      </c>
      <c r="B79" s="10">
        <v>1175</v>
      </c>
      <c r="C79" s="11">
        <v>0.02</v>
      </c>
      <c r="D79" s="11">
        <v>0.06</v>
      </c>
      <c r="E79" s="11">
        <v>0.24</v>
      </c>
      <c r="F79" s="11">
        <v>0.6</v>
      </c>
      <c r="G79" s="11">
        <v>0.81</v>
      </c>
      <c r="H79" s="11">
        <v>0.92</v>
      </c>
      <c r="I79" s="11">
        <v>0.96</v>
      </c>
      <c r="J79" s="11">
        <v>1</v>
      </c>
    </row>
    <row r="80" spans="1:10" x14ac:dyDescent="0.35">
      <c r="A80" s="3" t="s">
        <v>81</v>
      </c>
      <c r="B80" s="10">
        <v>1005</v>
      </c>
      <c r="C80" s="11">
        <v>0.01</v>
      </c>
      <c r="D80" s="11">
        <v>0.04</v>
      </c>
      <c r="E80" s="11">
        <v>0.2</v>
      </c>
      <c r="F80" s="11">
        <v>0.48</v>
      </c>
      <c r="G80" s="11">
        <v>0.75</v>
      </c>
      <c r="H80" s="11">
        <v>0.87</v>
      </c>
      <c r="I80" s="11">
        <v>0.94</v>
      </c>
      <c r="J80" s="11">
        <v>1</v>
      </c>
    </row>
    <row r="81" spans="1:10" x14ac:dyDescent="0.35">
      <c r="A81" s="3" t="s">
        <v>82</v>
      </c>
      <c r="B81" s="10">
        <v>1075</v>
      </c>
      <c r="C81" s="11">
        <v>0.01</v>
      </c>
      <c r="D81" s="11">
        <v>0.03</v>
      </c>
      <c r="E81" s="11">
        <v>0.19</v>
      </c>
      <c r="F81" s="11">
        <v>0.43</v>
      </c>
      <c r="G81" s="11">
        <v>0.69</v>
      </c>
      <c r="H81" s="11">
        <v>0.84</v>
      </c>
      <c r="I81" s="11">
        <v>0.92</v>
      </c>
      <c r="J81" s="11">
        <v>1</v>
      </c>
    </row>
    <row r="82" spans="1:10" x14ac:dyDescent="0.35">
      <c r="A82" s="3" t="s">
        <v>83</v>
      </c>
      <c r="B82" s="10">
        <v>955</v>
      </c>
      <c r="C82" s="11">
        <v>0.01</v>
      </c>
      <c r="D82" s="11">
        <v>0.03</v>
      </c>
      <c r="E82" s="11">
        <v>0.15</v>
      </c>
      <c r="F82" s="11">
        <v>0.36</v>
      </c>
      <c r="G82" s="11">
        <v>0.67</v>
      </c>
      <c r="H82" s="11">
        <v>0.82</v>
      </c>
      <c r="I82" s="11">
        <v>0.9</v>
      </c>
      <c r="J82" s="11">
        <v>1</v>
      </c>
    </row>
    <row r="83" spans="1:10" x14ac:dyDescent="0.35">
      <c r="A83" s="3" t="s">
        <v>84</v>
      </c>
      <c r="B83" s="10">
        <v>1050</v>
      </c>
      <c r="C83" s="11">
        <v>0.01</v>
      </c>
      <c r="D83" s="11">
        <v>0.01</v>
      </c>
      <c r="E83" s="11">
        <v>7.0000000000000007E-2</v>
      </c>
      <c r="F83" s="11">
        <v>0.22</v>
      </c>
      <c r="G83" s="11">
        <v>0.56999999999999995</v>
      </c>
      <c r="H83" s="11">
        <v>0.79</v>
      </c>
      <c r="I83" s="11">
        <v>0.88</v>
      </c>
      <c r="J83" s="11">
        <v>1</v>
      </c>
    </row>
    <row r="84" spans="1:10" x14ac:dyDescent="0.35">
      <c r="A84" s="3" t="s">
        <v>85</v>
      </c>
      <c r="B84" s="10">
        <v>1210</v>
      </c>
      <c r="C84" s="11">
        <v>0.01</v>
      </c>
      <c r="D84" s="11">
        <v>0.04</v>
      </c>
      <c r="E84" s="11">
        <v>0.09</v>
      </c>
      <c r="F84" s="11">
        <v>0.26</v>
      </c>
      <c r="G84" s="11">
        <v>0.52</v>
      </c>
      <c r="H84" s="11">
        <v>0.76</v>
      </c>
      <c r="I84" s="11">
        <v>0.88</v>
      </c>
      <c r="J84" s="11">
        <v>1</v>
      </c>
    </row>
    <row r="85" spans="1:10" x14ac:dyDescent="0.35">
      <c r="A85" s="3" t="s">
        <v>86</v>
      </c>
      <c r="B85" s="10">
        <v>1550</v>
      </c>
      <c r="C85" s="11">
        <v>0.01</v>
      </c>
      <c r="D85" s="11">
        <v>0.02</v>
      </c>
      <c r="E85" s="11">
        <v>0.05</v>
      </c>
      <c r="F85" s="11">
        <v>0.17</v>
      </c>
      <c r="G85" s="11">
        <v>0.39</v>
      </c>
      <c r="H85" s="11">
        <v>0.72</v>
      </c>
      <c r="I85" s="11">
        <v>0.89</v>
      </c>
      <c r="J85" s="11">
        <v>1</v>
      </c>
    </row>
    <row r="86" spans="1:10" x14ac:dyDescent="0.35">
      <c r="A86" s="3" t="s">
        <v>87</v>
      </c>
      <c r="B86" s="10">
        <v>1200</v>
      </c>
      <c r="C86" s="11">
        <v>0.02</v>
      </c>
      <c r="D86" s="11">
        <v>0.02</v>
      </c>
      <c r="E86" s="11">
        <v>0.04</v>
      </c>
      <c r="F86" s="11">
        <v>0.17</v>
      </c>
      <c r="G86" s="11">
        <v>0.35</v>
      </c>
      <c r="H86" s="11">
        <v>0.65</v>
      </c>
      <c r="I86" s="11">
        <v>0.82</v>
      </c>
      <c r="J86" s="11">
        <v>1</v>
      </c>
    </row>
    <row r="87" spans="1:10" x14ac:dyDescent="0.35">
      <c r="A87" s="3" t="s">
        <v>88</v>
      </c>
      <c r="B87" s="10">
        <v>1550</v>
      </c>
      <c r="C87" s="11">
        <v>0.01</v>
      </c>
      <c r="D87" s="11">
        <v>0.02</v>
      </c>
      <c r="E87" s="11">
        <v>0.05</v>
      </c>
      <c r="F87" s="11">
        <v>0.14000000000000001</v>
      </c>
      <c r="G87" s="11">
        <v>0.33</v>
      </c>
      <c r="H87" s="11">
        <v>0.61</v>
      </c>
      <c r="I87" s="11">
        <v>0.82</v>
      </c>
      <c r="J87" s="11">
        <v>1</v>
      </c>
    </row>
    <row r="88" spans="1:10" x14ac:dyDescent="0.35">
      <c r="A88" s="3" t="s">
        <v>89</v>
      </c>
      <c r="B88" s="10">
        <v>1845</v>
      </c>
      <c r="C88" s="11">
        <v>0.01</v>
      </c>
      <c r="D88" s="11">
        <v>0.03</v>
      </c>
      <c r="E88" s="11">
        <v>7.0000000000000007E-2</v>
      </c>
      <c r="F88" s="11">
        <v>0.17</v>
      </c>
      <c r="G88" s="11">
        <v>0.43</v>
      </c>
      <c r="H88" s="11">
        <v>0.68</v>
      </c>
      <c r="I88" s="11">
        <v>0.82</v>
      </c>
      <c r="J88" s="11">
        <v>1</v>
      </c>
    </row>
    <row r="89" spans="1:10" x14ac:dyDescent="0.35">
      <c r="A89" s="3" t="s">
        <v>90</v>
      </c>
      <c r="B89" s="10">
        <v>1470</v>
      </c>
      <c r="C89" s="11">
        <v>0.01</v>
      </c>
      <c r="D89" s="11">
        <v>0.03</v>
      </c>
      <c r="E89" s="11">
        <v>7.0000000000000007E-2</v>
      </c>
      <c r="F89" s="11">
        <v>0.16</v>
      </c>
      <c r="G89" s="11">
        <v>0.37</v>
      </c>
      <c r="H89" s="11">
        <v>0.63</v>
      </c>
      <c r="I89" s="11">
        <v>0.81</v>
      </c>
      <c r="J89" s="11">
        <v>1</v>
      </c>
    </row>
    <row r="90" spans="1:10" x14ac:dyDescent="0.35">
      <c r="A90" s="3" t="s">
        <v>91</v>
      </c>
      <c r="B90" s="10">
        <v>1820</v>
      </c>
      <c r="C90" s="11">
        <v>0.01</v>
      </c>
      <c r="D90" s="11">
        <v>0.05</v>
      </c>
      <c r="E90" s="11">
        <v>0.08</v>
      </c>
      <c r="F90" s="11">
        <v>0.14000000000000001</v>
      </c>
      <c r="G90" s="11">
        <v>0.37</v>
      </c>
      <c r="H90" s="11">
        <v>0.66</v>
      </c>
      <c r="I90" s="11">
        <v>0.81</v>
      </c>
      <c r="J90" s="11">
        <v>1</v>
      </c>
    </row>
    <row r="91" spans="1:10" x14ac:dyDescent="0.35">
      <c r="A91" s="3" t="s">
        <v>92</v>
      </c>
      <c r="B91" s="10">
        <v>1800</v>
      </c>
      <c r="C91" s="11">
        <v>0.01</v>
      </c>
      <c r="D91" s="11">
        <v>0.03</v>
      </c>
      <c r="E91" s="11">
        <v>0.06</v>
      </c>
      <c r="F91" s="11">
        <v>0.16</v>
      </c>
      <c r="G91" s="11">
        <v>0.42</v>
      </c>
      <c r="H91" s="11">
        <v>0.67</v>
      </c>
      <c r="I91" s="11">
        <v>0.82</v>
      </c>
      <c r="J91" s="11">
        <v>1</v>
      </c>
    </row>
    <row r="92" spans="1:10" x14ac:dyDescent="0.35">
      <c r="A92" s="3" t="s">
        <v>93</v>
      </c>
      <c r="B92" s="10">
        <v>2025</v>
      </c>
      <c r="C92" s="11">
        <v>0.13</v>
      </c>
      <c r="D92" s="11">
        <v>0.26</v>
      </c>
      <c r="E92" s="11">
        <v>0.33</v>
      </c>
      <c r="F92" s="11">
        <v>0.43</v>
      </c>
      <c r="G92" s="11">
        <v>0.56999999999999995</v>
      </c>
      <c r="H92" s="11">
        <v>0.74</v>
      </c>
      <c r="I92" s="11">
        <v>0.85</v>
      </c>
      <c r="J92" s="11">
        <v>1</v>
      </c>
    </row>
    <row r="93" spans="1:10" x14ac:dyDescent="0.35">
      <c r="A93" s="3" t="s">
        <v>94</v>
      </c>
      <c r="B93" s="10">
        <v>2210</v>
      </c>
      <c r="C93" s="11">
        <v>0.06</v>
      </c>
      <c r="D93" s="11">
        <v>0.16</v>
      </c>
      <c r="E93" s="11">
        <v>0.24</v>
      </c>
      <c r="F93" s="11">
        <v>0.43</v>
      </c>
      <c r="G93" s="11">
        <v>0.53</v>
      </c>
      <c r="H93" s="11">
        <v>0.66</v>
      </c>
      <c r="I93" s="11">
        <v>0.79</v>
      </c>
      <c r="J93" s="11">
        <v>1</v>
      </c>
    </row>
    <row r="94" spans="1:10" x14ac:dyDescent="0.35">
      <c r="A94" s="3" t="s">
        <v>95</v>
      </c>
      <c r="B94" s="10">
        <v>1950</v>
      </c>
      <c r="C94" s="11">
        <v>0.14000000000000001</v>
      </c>
      <c r="D94" s="11">
        <v>0.21</v>
      </c>
      <c r="E94" s="11">
        <v>0.3</v>
      </c>
      <c r="F94" s="11">
        <v>0.41</v>
      </c>
      <c r="G94" s="11">
        <v>0.53</v>
      </c>
      <c r="H94" s="11">
        <v>0.71</v>
      </c>
      <c r="I94" s="11">
        <v>0.81</v>
      </c>
      <c r="J94" s="11">
        <v>1</v>
      </c>
    </row>
    <row r="95" spans="1:10" x14ac:dyDescent="0.35">
      <c r="A95" s="3" t="s">
        <v>96</v>
      </c>
      <c r="B95" s="10">
        <v>2165</v>
      </c>
      <c r="C95" s="11">
        <v>0.09</v>
      </c>
      <c r="D95" s="11">
        <v>0.22</v>
      </c>
      <c r="E95" s="11">
        <v>0.33</v>
      </c>
      <c r="F95" s="11">
        <v>0.44</v>
      </c>
      <c r="G95" s="11">
        <v>0.55000000000000004</v>
      </c>
      <c r="H95" s="11">
        <v>0.68</v>
      </c>
      <c r="I95" s="11">
        <v>0.78</v>
      </c>
      <c r="J95" s="11">
        <v>1</v>
      </c>
    </row>
    <row r="96" spans="1:10" x14ac:dyDescent="0.35">
      <c r="A96" s="3" t="s">
        <v>97</v>
      </c>
      <c r="B96" s="10">
        <v>2585</v>
      </c>
      <c r="C96" s="11">
        <v>0.14000000000000001</v>
      </c>
      <c r="D96" s="11">
        <v>0.25</v>
      </c>
      <c r="E96" s="11">
        <v>0.4</v>
      </c>
      <c r="F96" s="11">
        <v>0.56999999999999995</v>
      </c>
      <c r="G96" s="11">
        <v>0.67</v>
      </c>
      <c r="H96" s="11">
        <v>0.77</v>
      </c>
      <c r="I96" s="11">
        <v>0.83</v>
      </c>
      <c r="J96" s="11">
        <v>1</v>
      </c>
    </row>
    <row r="97" spans="1:10" x14ac:dyDescent="0.35">
      <c r="A97" s="3" t="s">
        <v>98</v>
      </c>
      <c r="B97" s="10">
        <v>2450</v>
      </c>
      <c r="C97" s="11">
        <v>0.13</v>
      </c>
      <c r="D97" s="11">
        <v>0.27</v>
      </c>
      <c r="E97" s="11">
        <v>0.44</v>
      </c>
      <c r="F97" s="11">
        <v>0.6</v>
      </c>
      <c r="G97" s="11">
        <v>0.71</v>
      </c>
      <c r="H97" s="11">
        <v>0.79</v>
      </c>
      <c r="I97" s="11">
        <v>0.85</v>
      </c>
      <c r="J97" s="11">
        <v>1</v>
      </c>
    </row>
    <row r="98" spans="1:10" x14ac:dyDescent="0.35">
      <c r="A98" s="3" t="s">
        <v>99</v>
      </c>
      <c r="B98" s="10">
        <v>2470</v>
      </c>
      <c r="C98" s="11">
        <v>0.19</v>
      </c>
      <c r="D98" s="11">
        <v>0.44</v>
      </c>
      <c r="E98" s="11">
        <v>0.63</v>
      </c>
      <c r="F98" s="11">
        <v>0.73</v>
      </c>
      <c r="G98" s="11">
        <v>0.8</v>
      </c>
      <c r="H98" s="11">
        <v>0.86</v>
      </c>
      <c r="I98" s="11">
        <v>0.91</v>
      </c>
      <c r="J98" s="11">
        <v>1</v>
      </c>
    </row>
    <row r="99" spans="1:10" x14ac:dyDescent="0.35">
      <c r="A99" s="3" t="s">
        <v>100</v>
      </c>
      <c r="B99" s="10">
        <v>2415</v>
      </c>
      <c r="C99" s="11">
        <v>0.17</v>
      </c>
      <c r="D99" s="11">
        <v>0.43</v>
      </c>
      <c r="E99" s="11">
        <v>0.61</v>
      </c>
      <c r="F99" s="11">
        <v>0.75</v>
      </c>
      <c r="G99" s="11">
        <v>0.82</v>
      </c>
      <c r="H99" s="11">
        <v>0.87</v>
      </c>
      <c r="I99" s="11">
        <v>0.91</v>
      </c>
      <c r="J99" s="11">
        <v>1</v>
      </c>
    </row>
    <row r="100" spans="1:10" x14ac:dyDescent="0.35">
      <c r="A100" s="3" t="s">
        <v>101</v>
      </c>
      <c r="B100" s="10">
        <v>2095</v>
      </c>
      <c r="C100" s="11">
        <v>0.19</v>
      </c>
      <c r="D100" s="11">
        <v>0.45</v>
      </c>
      <c r="E100" s="11">
        <v>0.65</v>
      </c>
      <c r="F100" s="11">
        <v>0.78</v>
      </c>
      <c r="G100" s="11">
        <v>0.86</v>
      </c>
      <c r="H100" s="11">
        <v>0.9</v>
      </c>
      <c r="I100" s="11">
        <v>0.92</v>
      </c>
      <c r="J100" s="11">
        <v>1</v>
      </c>
    </row>
    <row r="101" spans="1:10" x14ac:dyDescent="0.35">
      <c r="A101" s="3" t="s">
        <v>102</v>
      </c>
      <c r="B101" s="10">
        <v>1735</v>
      </c>
      <c r="C101" s="11">
        <v>0.11</v>
      </c>
      <c r="D101" s="11">
        <v>0.46</v>
      </c>
      <c r="E101" s="11">
        <v>0.71</v>
      </c>
      <c r="F101" s="11">
        <v>0.83</v>
      </c>
      <c r="G101" s="11">
        <v>0.89</v>
      </c>
      <c r="H101" s="11">
        <v>0.94</v>
      </c>
      <c r="I101" s="11">
        <v>0.96</v>
      </c>
      <c r="J101" s="11">
        <v>1</v>
      </c>
    </row>
    <row r="102" spans="1:10" x14ac:dyDescent="0.35">
      <c r="A102" s="3" t="s">
        <v>103</v>
      </c>
      <c r="B102" s="10">
        <v>1810</v>
      </c>
      <c r="C102" s="11">
        <v>0.09</v>
      </c>
      <c r="D102" s="11">
        <v>0.37</v>
      </c>
      <c r="E102" s="11">
        <v>0.63</v>
      </c>
      <c r="F102" s="11">
        <v>0.8</v>
      </c>
      <c r="G102" s="11">
        <v>0.88</v>
      </c>
      <c r="H102" s="11">
        <v>0.92</v>
      </c>
      <c r="I102" s="11">
        <v>0.96</v>
      </c>
      <c r="J102" s="11">
        <v>1</v>
      </c>
    </row>
    <row r="103" spans="1:10" x14ac:dyDescent="0.35">
      <c r="A103" s="3" t="s">
        <v>104</v>
      </c>
      <c r="B103" s="10">
        <v>1185</v>
      </c>
      <c r="C103" s="11">
        <v>0.03</v>
      </c>
      <c r="D103" s="11">
        <v>0.15</v>
      </c>
      <c r="E103" s="11">
        <v>0.56000000000000005</v>
      </c>
      <c r="F103" s="11">
        <v>0.75</v>
      </c>
      <c r="G103" s="11">
        <v>0.86</v>
      </c>
      <c r="H103" s="11">
        <v>0.92</v>
      </c>
      <c r="I103" s="11">
        <v>0.95</v>
      </c>
      <c r="J103" s="11">
        <v>1</v>
      </c>
    </row>
    <row r="104" spans="1:10" x14ac:dyDescent="0.35">
      <c r="A104" s="3" t="s">
        <v>105</v>
      </c>
      <c r="B104" s="10">
        <v>1295</v>
      </c>
      <c r="C104" s="11">
        <v>0.02</v>
      </c>
      <c r="D104" s="11">
        <v>0.03</v>
      </c>
      <c r="E104" s="11">
        <v>0.51</v>
      </c>
      <c r="F104" s="11">
        <v>0.71</v>
      </c>
      <c r="G104" s="11">
        <v>0.86</v>
      </c>
      <c r="H104" s="11">
        <v>0.93</v>
      </c>
      <c r="I104" s="11">
        <v>0.97</v>
      </c>
      <c r="J104" s="11">
        <v>1</v>
      </c>
    </row>
    <row r="105" spans="1:10" x14ac:dyDescent="0.35">
      <c r="A105" s="3" t="s">
        <v>106</v>
      </c>
      <c r="B105" s="10">
        <v>1175</v>
      </c>
      <c r="C105" s="11">
        <v>0.02</v>
      </c>
      <c r="D105" s="11">
        <v>0.04</v>
      </c>
      <c r="E105" s="11">
        <v>0.42</v>
      </c>
      <c r="F105" s="11">
        <v>0.77</v>
      </c>
      <c r="G105" s="11">
        <v>0.89</v>
      </c>
      <c r="H105" s="11">
        <v>0.95</v>
      </c>
      <c r="I105" s="11">
        <v>0.98</v>
      </c>
      <c r="J105" s="11">
        <v>1</v>
      </c>
    </row>
    <row r="106" spans="1:10" x14ac:dyDescent="0.35">
      <c r="A106" s="3" t="s">
        <v>107</v>
      </c>
      <c r="B106" s="10">
        <v>880</v>
      </c>
      <c r="C106" s="11">
        <v>0.02</v>
      </c>
      <c r="D106" s="11">
        <v>0.06</v>
      </c>
      <c r="E106" s="11">
        <v>0.14000000000000001</v>
      </c>
      <c r="F106" s="11">
        <v>0.69</v>
      </c>
      <c r="G106" s="11">
        <v>0.88</v>
      </c>
      <c r="H106" s="11">
        <v>0.93</v>
      </c>
      <c r="I106" s="11">
        <v>0.96</v>
      </c>
      <c r="J106" s="11">
        <v>1</v>
      </c>
    </row>
    <row r="107" spans="1:10" x14ac:dyDescent="0.35">
      <c r="A107" s="3" t="s">
        <v>108</v>
      </c>
      <c r="B107" s="10">
        <v>1240</v>
      </c>
      <c r="C107" s="11">
        <v>0.1</v>
      </c>
      <c r="D107" s="11">
        <v>0.1</v>
      </c>
      <c r="E107" s="11">
        <v>0.12</v>
      </c>
      <c r="F107" s="11">
        <v>0.56000000000000005</v>
      </c>
      <c r="G107" s="11">
        <v>0.87</v>
      </c>
      <c r="H107" s="11">
        <v>0.95</v>
      </c>
      <c r="I107" s="11">
        <v>0.97</v>
      </c>
      <c r="J107" s="11">
        <v>1</v>
      </c>
    </row>
    <row r="108" spans="1:10" x14ac:dyDescent="0.35">
      <c r="A108" s="3" t="s">
        <v>109</v>
      </c>
      <c r="B108" s="10">
        <v>1505</v>
      </c>
      <c r="C108" s="11">
        <v>0.13</v>
      </c>
      <c r="D108" s="11">
        <v>0.3</v>
      </c>
      <c r="E108" s="11">
        <v>0.4</v>
      </c>
      <c r="F108" s="11">
        <v>0.59</v>
      </c>
      <c r="G108" s="11">
        <v>0.86</v>
      </c>
      <c r="H108" s="11">
        <v>0.96</v>
      </c>
      <c r="I108" s="11">
        <v>0.98</v>
      </c>
      <c r="J108" s="11">
        <v>1</v>
      </c>
    </row>
    <row r="109" spans="1:10" x14ac:dyDescent="0.35">
      <c r="A109" s="3" t="s">
        <v>110</v>
      </c>
      <c r="B109" s="10">
        <v>1675</v>
      </c>
      <c r="C109" s="11">
        <v>0.01</v>
      </c>
      <c r="D109" s="11">
        <v>0.11</v>
      </c>
      <c r="E109" s="11">
        <v>0.25</v>
      </c>
      <c r="F109" s="11">
        <v>0.53</v>
      </c>
      <c r="G109" s="11">
        <v>0.72</v>
      </c>
      <c r="H109" s="11">
        <v>0.87</v>
      </c>
      <c r="I109" s="11">
        <v>0.95</v>
      </c>
      <c r="J109" s="11">
        <v>1</v>
      </c>
    </row>
    <row r="110" spans="1:10" x14ac:dyDescent="0.35">
      <c r="A110" s="3" t="s">
        <v>111</v>
      </c>
      <c r="B110" s="10">
        <v>1550</v>
      </c>
      <c r="C110" s="11">
        <v>0.13</v>
      </c>
      <c r="D110" s="11">
        <v>0.32</v>
      </c>
      <c r="E110" s="11">
        <v>0.4</v>
      </c>
      <c r="F110" s="11">
        <v>0.43</v>
      </c>
      <c r="G110" s="11">
        <v>0.52</v>
      </c>
      <c r="H110" s="11">
        <v>0.81</v>
      </c>
      <c r="I110" s="11">
        <v>0.94</v>
      </c>
      <c r="J110" s="11">
        <v>1</v>
      </c>
    </row>
    <row r="111" spans="1:10" x14ac:dyDescent="0.35">
      <c r="A111" s="3" t="s">
        <v>112</v>
      </c>
      <c r="B111" s="10">
        <v>1550</v>
      </c>
      <c r="C111" s="41">
        <v>7.0000000000000007E-2</v>
      </c>
      <c r="D111" s="41">
        <v>0.27</v>
      </c>
      <c r="E111" s="41">
        <v>0.43</v>
      </c>
      <c r="F111" s="41">
        <v>0.49</v>
      </c>
      <c r="G111" s="41">
        <v>0.56999999999999995</v>
      </c>
      <c r="H111" s="41">
        <v>0.78</v>
      </c>
      <c r="I111" s="41">
        <v>0.9</v>
      </c>
      <c r="J111" s="41">
        <v>1</v>
      </c>
    </row>
    <row r="112" spans="1:10" x14ac:dyDescent="0.35">
      <c r="A112" s="3" t="s">
        <v>113</v>
      </c>
      <c r="B112" s="10">
        <v>1720</v>
      </c>
      <c r="C112" s="41">
        <v>0.16</v>
      </c>
      <c r="D112" s="41">
        <v>0.34</v>
      </c>
      <c r="E112" s="41">
        <v>0.42</v>
      </c>
      <c r="F112" s="41">
        <v>0.51</v>
      </c>
      <c r="G112" s="41">
        <v>0.63</v>
      </c>
      <c r="H112" s="41">
        <v>0.82</v>
      </c>
      <c r="I112" s="41">
        <v>0.9</v>
      </c>
      <c r="J112" s="41">
        <v>1</v>
      </c>
    </row>
    <row r="113" spans="1:10" x14ac:dyDescent="0.35">
      <c r="A113" s="12" t="s">
        <v>242</v>
      </c>
      <c r="B113" s="13">
        <v>2810</v>
      </c>
      <c r="C113" s="63">
        <v>0.17</v>
      </c>
      <c r="D113" s="63">
        <v>0.69</v>
      </c>
      <c r="E113" s="63">
        <v>0.92</v>
      </c>
      <c r="F113" s="63">
        <v>0.98</v>
      </c>
      <c r="G113" s="63">
        <v>0.99</v>
      </c>
      <c r="H113" s="63">
        <v>1</v>
      </c>
      <c r="I113" s="63">
        <v>1</v>
      </c>
      <c r="J113" s="63">
        <v>1</v>
      </c>
    </row>
    <row r="114" spans="1:10" x14ac:dyDescent="0.35">
      <c r="A114" s="8" t="s">
        <v>243</v>
      </c>
      <c r="B114" s="9">
        <v>13710</v>
      </c>
      <c r="C114" s="64">
        <v>0.01</v>
      </c>
      <c r="D114" s="64">
        <v>0.1</v>
      </c>
      <c r="E114" s="64">
        <v>0.3</v>
      </c>
      <c r="F114" s="64">
        <v>0.54</v>
      </c>
      <c r="G114" s="64">
        <v>0.75</v>
      </c>
      <c r="H114" s="64">
        <v>0.88</v>
      </c>
      <c r="I114" s="64">
        <v>0.94</v>
      </c>
      <c r="J114" s="64">
        <v>1</v>
      </c>
    </row>
    <row r="115" spans="1:10" x14ac:dyDescent="0.35">
      <c r="A115" s="8" t="s">
        <v>244</v>
      </c>
      <c r="B115" s="9">
        <v>23070</v>
      </c>
      <c r="C115" s="64">
        <v>7.0000000000000007E-2</v>
      </c>
      <c r="D115" s="64">
        <v>0.15</v>
      </c>
      <c r="E115" s="64">
        <v>0.23</v>
      </c>
      <c r="F115" s="64">
        <v>0.35</v>
      </c>
      <c r="G115" s="64">
        <v>0.51</v>
      </c>
      <c r="H115" s="64">
        <v>0.7</v>
      </c>
      <c r="I115" s="64">
        <v>0.82</v>
      </c>
      <c r="J115" s="64">
        <v>1</v>
      </c>
    </row>
    <row r="116" spans="1:10" x14ac:dyDescent="0.35">
      <c r="A116" s="8" t="s">
        <v>245</v>
      </c>
      <c r="B116" s="9">
        <v>19480</v>
      </c>
      <c r="C116" s="64">
        <v>0.1</v>
      </c>
      <c r="D116" s="64">
        <v>0.28999999999999998</v>
      </c>
      <c r="E116" s="64">
        <v>0.51</v>
      </c>
      <c r="F116" s="64">
        <v>0.71</v>
      </c>
      <c r="G116" s="64">
        <v>0.84</v>
      </c>
      <c r="H116" s="64">
        <v>0.91</v>
      </c>
      <c r="I116" s="64">
        <v>0.94</v>
      </c>
      <c r="J116" s="64">
        <v>1</v>
      </c>
    </row>
    <row r="117" spans="1:10" x14ac:dyDescent="0.35">
      <c r="A117" s="8" t="s">
        <v>405</v>
      </c>
      <c r="B117" s="9">
        <v>4825</v>
      </c>
      <c r="C117" s="64">
        <v>0.12</v>
      </c>
      <c r="D117" s="64">
        <v>0.31</v>
      </c>
      <c r="E117" s="64">
        <v>0.42</v>
      </c>
      <c r="F117" s="64">
        <v>0.48</v>
      </c>
      <c r="G117" s="64">
        <v>0.56999999999999995</v>
      </c>
      <c r="H117" s="64">
        <v>0.81</v>
      </c>
      <c r="I117" s="64">
        <v>0.91</v>
      </c>
      <c r="J117" s="64">
        <v>1</v>
      </c>
    </row>
    <row r="118" spans="1:10" x14ac:dyDescent="0.35">
      <c r="A118" t="s">
        <v>31</v>
      </c>
      <c r="B118" s="46" t="s">
        <v>423</v>
      </c>
    </row>
    <row r="119" spans="1:10" x14ac:dyDescent="0.35">
      <c r="A119" t="s">
        <v>32</v>
      </c>
      <c r="B119" t="s">
        <v>425</v>
      </c>
    </row>
    <row r="120" spans="1:10" x14ac:dyDescent="0.35">
      <c r="A120" t="s">
        <v>33</v>
      </c>
      <c r="B120" t="s">
        <v>424</v>
      </c>
    </row>
    <row r="121" spans="1:10" x14ac:dyDescent="0.35">
      <c r="A121" t="s">
        <v>34</v>
      </c>
      <c r="B121" t="s">
        <v>431</v>
      </c>
    </row>
    <row r="122" spans="1:10" x14ac:dyDescent="0.35">
      <c r="A122" t="s">
        <v>35</v>
      </c>
      <c r="B122" s="53" t="s">
        <v>508</v>
      </c>
    </row>
    <row r="123" spans="1:10" x14ac:dyDescent="0.35">
      <c r="A123" t="s">
        <v>36</v>
      </c>
      <c r="B123" t="s">
        <v>446</v>
      </c>
    </row>
    <row r="124" spans="1:10" x14ac:dyDescent="0.35">
      <c r="A124" t="s">
        <v>37</v>
      </c>
      <c r="B124" s="53" t="s">
        <v>509</v>
      </c>
    </row>
    <row r="125" spans="1:10" x14ac:dyDescent="0.35">
      <c r="A125" t="s">
        <v>38</v>
      </c>
      <c r="B125" t="s">
        <v>447</v>
      </c>
    </row>
    <row r="126" spans="1:10" x14ac:dyDescent="0.35">
      <c r="A126" t="s">
        <v>39</v>
      </c>
      <c r="B126" t="s">
        <v>448</v>
      </c>
    </row>
    <row r="127" spans="1:10" x14ac:dyDescent="0.35">
      <c r="A127" t="s">
        <v>40</v>
      </c>
      <c r="B127" s="53" t="s">
        <v>507</v>
      </c>
    </row>
    <row r="128" spans="1:10" x14ac:dyDescent="0.35">
      <c r="A128" t="s">
        <v>41</v>
      </c>
      <c r="B128" t="s">
        <v>449</v>
      </c>
    </row>
    <row r="129" spans="1:2" x14ac:dyDescent="0.35">
      <c r="A129" t="s">
        <v>42</v>
      </c>
      <c r="B129" t="s">
        <v>450</v>
      </c>
    </row>
    <row r="130" spans="1:2" x14ac:dyDescent="0.35">
      <c r="A130" t="s">
        <v>43</v>
      </c>
      <c r="B130" t="s">
        <v>451</v>
      </c>
    </row>
    <row r="131" spans="1:2" x14ac:dyDescent="0.35">
      <c r="A131" t="s">
        <v>44</v>
      </c>
      <c r="B131" t="s">
        <v>452</v>
      </c>
    </row>
    <row r="132" spans="1:2" x14ac:dyDescent="0.35">
      <c r="A132" t="s">
        <v>45</v>
      </c>
      <c r="B132" t="s">
        <v>453</v>
      </c>
    </row>
    <row r="133" spans="1:2" x14ac:dyDescent="0.35">
      <c r="A133" t="s">
        <v>46</v>
      </c>
      <c r="B133" t="s">
        <v>454</v>
      </c>
    </row>
    <row r="134" spans="1:2" x14ac:dyDescent="0.35">
      <c r="A134" t="s">
        <v>257</v>
      </c>
      <c r="B134" t="s">
        <v>455</v>
      </c>
    </row>
    <row r="135" spans="1:2" x14ac:dyDescent="0.35">
      <c r="A135" t="s">
        <v>527</v>
      </c>
      <c r="B135" t="s">
        <v>456</v>
      </c>
    </row>
  </sheetData>
  <conditionalFormatting sqref="B9:K9">
    <cfRule type="dataBar" priority="5">
      <dataBar>
        <cfvo type="num" val="0"/>
        <cfvo type="num" val="1"/>
        <color rgb="FFB1A0C7"/>
      </dataBar>
      <extLst>
        <ext xmlns:x14="http://schemas.microsoft.com/office/spreadsheetml/2009/9/main" uri="{B025F937-C7B1-47D3-B67F-A62EFF666E3E}">
          <x14:id>{BC7E9E6E-7BBD-4566-8C2C-AC2E1CF53B59}</x14:id>
        </ext>
      </extLst>
    </cfRule>
  </conditionalFormatting>
  <conditionalFormatting sqref="C65:C110 C115:C117">
    <cfRule type="dataBar" priority="4">
      <dataBar>
        <cfvo type="num" val="0"/>
        <cfvo type="num" val="1"/>
        <color rgb="FFB1A0C7"/>
      </dataBar>
      <extLst>
        <ext xmlns:x14="http://schemas.microsoft.com/office/spreadsheetml/2009/9/main" uri="{B025F937-C7B1-47D3-B67F-A62EFF666E3E}">
          <x14:id>{1E474509-0DA2-41C8-9165-098A38F6CB1C}</x14:id>
        </ext>
      </extLst>
    </cfRule>
  </conditionalFormatting>
  <conditionalFormatting sqref="C111:C114">
    <cfRule type="dataBar" priority="3">
      <dataBar>
        <cfvo type="num" val="0"/>
        <cfvo type="num" val="1"/>
        <color rgb="FFB1A0C7"/>
      </dataBar>
      <extLst>
        <ext xmlns:x14="http://schemas.microsoft.com/office/spreadsheetml/2009/9/main" uri="{B025F937-C7B1-47D3-B67F-A62EFF666E3E}">
          <x14:id>{CB57A991-39B7-4239-B825-6F22535B61ED}</x14:id>
        </ext>
      </extLst>
    </cfRule>
  </conditionalFormatting>
  <conditionalFormatting sqref="D65:J110 D115:J117">
    <cfRule type="dataBar" priority="2">
      <dataBar>
        <cfvo type="num" val="0"/>
        <cfvo type="num" val="1"/>
        <color rgb="FFB1A0C7"/>
      </dataBar>
      <extLst>
        <ext xmlns:x14="http://schemas.microsoft.com/office/spreadsheetml/2009/9/main" uri="{B025F937-C7B1-47D3-B67F-A62EFF666E3E}">
          <x14:id>{78A4B930-DC7F-401B-BB7C-864FCF8D886F}</x14:id>
        </ext>
      </extLst>
    </cfRule>
  </conditionalFormatting>
  <conditionalFormatting sqref="D111:J114">
    <cfRule type="dataBar" priority="1">
      <dataBar>
        <cfvo type="num" val="0"/>
        <cfvo type="num" val="1"/>
        <color rgb="FFB1A0C7"/>
      </dataBar>
      <extLst>
        <ext xmlns:x14="http://schemas.microsoft.com/office/spreadsheetml/2009/9/main" uri="{B025F937-C7B1-47D3-B67F-A62EFF666E3E}">
          <x14:id>{CFF822E3-2D8D-4BE2-AF70-7962C210D047}</x14:id>
        </ext>
      </extLst>
    </cfRule>
  </conditionalFormatting>
  <pageMargins left="0.7" right="0.7" top="0.75" bottom="0.75" header="0.3" footer="0.3"/>
  <pageSetup paperSize="9" orientation="portrait" horizontalDpi="300" verticalDpi="300"/>
  <tableParts count="2">
    <tablePart r:id="rId1"/>
    <tablePart r:id="rId2"/>
  </tableParts>
  <extLst>
    <ext xmlns:x14="http://schemas.microsoft.com/office/spreadsheetml/2009/9/main" uri="{78C0D931-6437-407d-A8EE-F0AAD7539E65}">
      <x14:conditionalFormattings>
        <x14:conditionalFormatting xmlns:xm="http://schemas.microsoft.com/office/excel/2006/main">
          <x14:cfRule type="dataBar" id="{BC7E9E6E-7BBD-4566-8C2C-AC2E1CF53B59}">
            <x14:dataBar minLength="0" maxLength="100" gradient="0">
              <x14:cfvo type="num">
                <xm:f>0</xm:f>
              </x14:cfvo>
              <x14:cfvo type="num">
                <xm:f>1</xm:f>
              </x14:cfvo>
              <x14:negativeFillColor rgb="FFFF0000"/>
              <x14:axisColor rgb="FF000000"/>
            </x14:dataBar>
          </x14:cfRule>
          <xm:sqref>B9:K9</xm:sqref>
        </x14:conditionalFormatting>
        <x14:conditionalFormatting xmlns:xm="http://schemas.microsoft.com/office/excel/2006/main">
          <x14:cfRule type="dataBar" id="{1E474509-0DA2-41C8-9165-098A38F6CB1C}">
            <x14:dataBar minLength="0" maxLength="100" gradient="0">
              <x14:cfvo type="num">
                <xm:f>0</xm:f>
              </x14:cfvo>
              <x14:cfvo type="num">
                <xm:f>1</xm:f>
              </x14:cfvo>
              <x14:negativeFillColor rgb="FFFF0000"/>
              <x14:axisColor rgb="FF000000"/>
            </x14:dataBar>
          </x14:cfRule>
          <xm:sqref>C65:C110 C115:C117</xm:sqref>
        </x14:conditionalFormatting>
        <x14:conditionalFormatting xmlns:xm="http://schemas.microsoft.com/office/excel/2006/main">
          <x14:cfRule type="dataBar" id="{CB57A991-39B7-4239-B825-6F22535B61ED}">
            <x14:dataBar minLength="0" maxLength="100" gradient="0">
              <x14:cfvo type="num">
                <xm:f>0</xm:f>
              </x14:cfvo>
              <x14:cfvo type="num">
                <xm:f>1</xm:f>
              </x14:cfvo>
              <x14:negativeFillColor rgb="FFFF0000"/>
              <x14:axisColor rgb="FF000000"/>
            </x14:dataBar>
          </x14:cfRule>
          <xm:sqref>C111:C114</xm:sqref>
        </x14:conditionalFormatting>
        <x14:conditionalFormatting xmlns:xm="http://schemas.microsoft.com/office/excel/2006/main">
          <x14:cfRule type="dataBar" id="{78A4B930-DC7F-401B-BB7C-864FCF8D886F}">
            <x14:dataBar minLength="0" maxLength="100" gradient="0">
              <x14:cfvo type="num">
                <xm:f>0</xm:f>
              </x14:cfvo>
              <x14:cfvo type="num">
                <xm:f>1</xm:f>
              </x14:cfvo>
              <x14:negativeFillColor rgb="FFFF0000"/>
              <x14:axisColor rgb="FF000000"/>
            </x14:dataBar>
          </x14:cfRule>
          <xm:sqref>D65:J110 D115:J117</xm:sqref>
        </x14:conditionalFormatting>
        <x14:conditionalFormatting xmlns:xm="http://schemas.microsoft.com/office/excel/2006/main">
          <x14:cfRule type="dataBar" id="{CFF822E3-2D8D-4BE2-AF70-7962C210D047}">
            <x14:dataBar minLength="0" maxLength="100" gradient="0">
              <x14:cfvo type="num">
                <xm:f>0</xm:f>
              </x14:cfvo>
              <x14:cfvo type="num">
                <xm:f>1</xm:f>
              </x14:cfvo>
              <x14:negativeFillColor rgb="FFFF0000"/>
              <x14:axisColor rgb="FF000000"/>
            </x14:dataBar>
          </x14:cfRule>
          <xm:sqref>D111:J114</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176"/>
  <sheetViews>
    <sheetView showGridLines="0" workbookViewId="0"/>
  </sheetViews>
  <sheetFormatPr defaultColWidth="10.6640625" defaultRowHeight="15.5" x14ac:dyDescent="0.35"/>
  <cols>
    <col min="1" max="1" width="18.75" customWidth="1"/>
    <col min="2" max="2" width="23.9140625" customWidth="1"/>
    <col min="3" max="12" width="18.75" customWidth="1"/>
  </cols>
  <sheetData>
    <row r="1" spans="1:12" ht="19.5" x14ac:dyDescent="0.45">
      <c r="A1" s="1" t="s">
        <v>258</v>
      </c>
    </row>
    <row r="2" spans="1:12" x14ac:dyDescent="0.35">
      <c r="A2" t="s">
        <v>48</v>
      </c>
    </row>
    <row r="3" spans="1:12" x14ac:dyDescent="0.35">
      <c r="A3" t="s">
        <v>49</v>
      </c>
    </row>
    <row r="4" spans="1:12" x14ac:dyDescent="0.35">
      <c r="A4" t="s">
        <v>259</v>
      </c>
    </row>
    <row r="5" spans="1:12" x14ac:dyDescent="0.35">
      <c r="A5" t="s">
        <v>51</v>
      </c>
    </row>
    <row r="6" spans="1:12" ht="93" x14ac:dyDescent="0.35">
      <c r="A6" s="56" t="s">
        <v>260</v>
      </c>
      <c r="B6" s="57" t="s">
        <v>261</v>
      </c>
      <c r="C6" s="57" t="s">
        <v>262</v>
      </c>
      <c r="D6" s="57" t="s">
        <v>263</v>
      </c>
      <c r="E6" s="57" t="s">
        <v>264</v>
      </c>
      <c r="F6" s="57" t="s">
        <v>265</v>
      </c>
      <c r="G6" s="57" t="s">
        <v>266</v>
      </c>
      <c r="H6" s="57" t="s">
        <v>267</v>
      </c>
      <c r="I6" s="57" t="s">
        <v>268</v>
      </c>
      <c r="J6" s="57" t="s">
        <v>269</v>
      </c>
      <c r="K6" s="57" t="s">
        <v>270</v>
      </c>
      <c r="L6" s="57" t="s">
        <v>271</v>
      </c>
    </row>
    <row r="7" spans="1:12" x14ac:dyDescent="0.35">
      <c r="A7" s="14" t="s">
        <v>272</v>
      </c>
      <c r="B7" s="18" t="s">
        <v>64</v>
      </c>
      <c r="C7" s="15">
        <v>5851580</v>
      </c>
      <c r="D7" s="15">
        <v>3403085</v>
      </c>
      <c r="E7" s="15">
        <v>2448495</v>
      </c>
      <c r="F7" s="24">
        <v>1262165620</v>
      </c>
      <c r="G7" s="24">
        <v>953848190</v>
      </c>
      <c r="H7" s="24">
        <v>308317430</v>
      </c>
      <c r="I7" s="62">
        <v>0.57999999999999996</v>
      </c>
      <c r="J7" s="62">
        <v>0.42</v>
      </c>
      <c r="K7" s="15">
        <v>185545</v>
      </c>
      <c r="L7" s="29">
        <v>47283470</v>
      </c>
    </row>
    <row r="8" spans="1:12" x14ac:dyDescent="0.35">
      <c r="A8" s="3" t="s">
        <v>272</v>
      </c>
      <c r="B8" s="6" t="s">
        <v>67</v>
      </c>
      <c r="C8" s="10">
        <v>15</v>
      </c>
      <c r="D8" s="10">
        <v>10</v>
      </c>
      <c r="E8" s="10">
        <v>5</v>
      </c>
      <c r="F8" s="25">
        <v>1770</v>
      </c>
      <c r="G8" s="25">
        <v>1300</v>
      </c>
      <c r="H8" s="25">
        <v>470</v>
      </c>
      <c r="I8" s="11">
        <v>0.6</v>
      </c>
      <c r="J8" s="11">
        <v>0.4</v>
      </c>
      <c r="K8" s="10">
        <v>0</v>
      </c>
      <c r="L8" s="30">
        <v>0</v>
      </c>
    </row>
    <row r="9" spans="1:12" x14ac:dyDescent="0.35">
      <c r="A9" s="3" t="s">
        <v>272</v>
      </c>
      <c r="B9" s="6" t="s">
        <v>68</v>
      </c>
      <c r="C9" s="10">
        <v>105</v>
      </c>
      <c r="D9" s="10">
        <v>70</v>
      </c>
      <c r="E9" s="10">
        <v>35</v>
      </c>
      <c r="F9" s="25">
        <v>16380</v>
      </c>
      <c r="G9" s="25">
        <v>12830</v>
      </c>
      <c r="H9" s="25">
        <v>3550</v>
      </c>
      <c r="I9" s="11">
        <v>0.66</v>
      </c>
      <c r="J9" s="11">
        <v>0.34</v>
      </c>
      <c r="K9" s="10">
        <v>0</v>
      </c>
      <c r="L9" s="30">
        <v>0</v>
      </c>
    </row>
    <row r="10" spans="1:12" x14ac:dyDescent="0.35">
      <c r="A10" s="3" t="s">
        <v>272</v>
      </c>
      <c r="B10" s="6" t="s">
        <v>69</v>
      </c>
      <c r="C10" s="10">
        <v>280</v>
      </c>
      <c r="D10" s="10">
        <v>175</v>
      </c>
      <c r="E10" s="10">
        <v>100</v>
      </c>
      <c r="F10" s="25">
        <v>48470</v>
      </c>
      <c r="G10" s="25">
        <v>38840</v>
      </c>
      <c r="H10" s="25">
        <v>9630</v>
      </c>
      <c r="I10" s="11">
        <v>0.63</v>
      </c>
      <c r="J10" s="11">
        <v>0.37</v>
      </c>
      <c r="K10" s="10" t="s">
        <v>114</v>
      </c>
      <c r="L10" s="30">
        <v>50</v>
      </c>
    </row>
    <row r="11" spans="1:12" x14ac:dyDescent="0.35">
      <c r="A11" s="3" t="s">
        <v>272</v>
      </c>
      <c r="B11" s="6" t="s">
        <v>70</v>
      </c>
      <c r="C11" s="10">
        <v>505</v>
      </c>
      <c r="D11" s="10">
        <v>335</v>
      </c>
      <c r="E11" s="10">
        <v>170</v>
      </c>
      <c r="F11" s="25">
        <v>93640</v>
      </c>
      <c r="G11" s="25">
        <v>75770</v>
      </c>
      <c r="H11" s="25">
        <v>17870</v>
      </c>
      <c r="I11" s="11">
        <v>0.66</v>
      </c>
      <c r="J11" s="11">
        <v>0.34</v>
      </c>
      <c r="K11" s="10" t="s">
        <v>114</v>
      </c>
      <c r="L11" s="30">
        <v>500</v>
      </c>
    </row>
    <row r="12" spans="1:12" x14ac:dyDescent="0.35">
      <c r="A12" s="3" t="s">
        <v>272</v>
      </c>
      <c r="B12" s="6" t="s">
        <v>71</v>
      </c>
      <c r="C12" s="10">
        <v>1010</v>
      </c>
      <c r="D12" s="10">
        <v>645</v>
      </c>
      <c r="E12" s="10">
        <v>365</v>
      </c>
      <c r="F12" s="25">
        <v>176140</v>
      </c>
      <c r="G12" s="25">
        <v>141930</v>
      </c>
      <c r="H12" s="25">
        <v>34210</v>
      </c>
      <c r="I12" s="11">
        <v>0.64</v>
      </c>
      <c r="J12" s="11">
        <v>0.36</v>
      </c>
      <c r="K12" s="10" t="s">
        <v>114</v>
      </c>
      <c r="L12" s="30">
        <v>270</v>
      </c>
    </row>
    <row r="13" spans="1:12" x14ac:dyDescent="0.35">
      <c r="A13" s="3" t="s">
        <v>272</v>
      </c>
      <c r="B13" s="6" t="s">
        <v>72</v>
      </c>
      <c r="C13" s="10">
        <v>2095</v>
      </c>
      <c r="D13" s="10">
        <v>1370</v>
      </c>
      <c r="E13" s="10">
        <v>725</v>
      </c>
      <c r="F13" s="25">
        <v>367110</v>
      </c>
      <c r="G13" s="25">
        <v>300780</v>
      </c>
      <c r="H13" s="25">
        <v>66330</v>
      </c>
      <c r="I13" s="11">
        <v>0.65</v>
      </c>
      <c r="J13" s="11">
        <v>0.35</v>
      </c>
      <c r="K13" s="10">
        <v>5</v>
      </c>
      <c r="L13" s="30">
        <v>860</v>
      </c>
    </row>
    <row r="14" spans="1:12" x14ac:dyDescent="0.35">
      <c r="A14" s="3" t="s">
        <v>272</v>
      </c>
      <c r="B14" s="6" t="s">
        <v>73</v>
      </c>
      <c r="C14" s="10">
        <v>4190</v>
      </c>
      <c r="D14" s="10">
        <v>2730</v>
      </c>
      <c r="E14" s="10">
        <v>1460</v>
      </c>
      <c r="F14" s="25">
        <v>769700</v>
      </c>
      <c r="G14" s="25">
        <v>626750</v>
      </c>
      <c r="H14" s="25">
        <v>142940</v>
      </c>
      <c r="I14" s="11">
        <v>0.65</v>
      </c>
      <c r="J14" s="11">
        <v>0.35</v>
      </c>
      <c r="K14" s="10">
        <v>10</v>
      </c>
      <c r="L14" s="30">
        <v>2480</v>
      </c>
    </row>
    <row r="15" spans="1:12" x14ac:dyDescent="0.35">
      <c r="A15" s="3" t="s">
        <v>272</v>
      </c>
      <c r="B15" s="6" t="s">
        <v>74</v>
      </c>
      <c r="C15" s="10">
        <v>9355</v>
      </c>
      <c r="D15" s="10">
        <v>5970</v>
      </c>
      <c r="E15" s="10">
        <v>3385</v>
      </c>
      <c r="F15" s="25">
        <v>1781290</v>
      </c>
      <c r="G15" s="25">
        <v>1427910</v>
      </c>
      <c r="H15" s="25">
        <v>353380</v>
      </c>
      <c r="I15" s="11">
        <v>0.64</v>
      </c>
      <c r="J15" s="11">
        <v>0.36</v>
      </c>
      <c r="K15" s="10">
        <v>45</v>
      </c>
      <c r="L15" s="30">
        <v>11510</v>
      </c>
    </row>
    <row r="16" spans="1:12" x14ac:dyDescent="0.35">
      <c r="A16" s="3" t="s">
        <v>272</v>
      </c>
      <c r="B16" s="6" t="s">
        <v>75</v>
      </c>
      <c r="C16" s="10">
        <v>22445</v>
      </c>
      <c r="D16" s="10">
        <v>13655</v>
      </c>
      <c r="E16" s="10">
        <v>8790</v>
      </c>
      <c r="F16" s="25">
        <v>2885530</v>
      </c>
      <c r="G16" s="25">
        <v>2275640</v>
      </c>
      <c r="H16" s="25">
        <v>609890</v>
      </c>
      <c r="I16" s="11">
        <v>0.61</v>
      </c>
      <c r="J16" s="11">
        <v>0.39</v>
      </c>
      <c r="K16" s="10">
        <v>360</v>
      </c>
      <c r="L16" s="30">
        <v>47330</v>
      </c>
    </row>
    <row r="17" spans="1:12" x14ac:dyDescent="0.35">
      <c r="A17" s="3" t="s">
        <v>272</v>
      </c>
      <c r="B17" s="6" t="s">
        <v>76</v>
      </c>
      <c r="C17" s="10">
        <v>29550</v>
      </c>
      <c r="D17" s="10">
        <v>17795</v>
      </c>
      <c r="E17" s="10">
        <v>11755</v>
      </c>
      <c r="F17" s="25">
        <v>4977740</v>
      </c>
      <c r="G17" s="25">
        <v>3857490</v>
      </c>
      <c r="H17" s="25">
        <v>1120240</v>
      </c>
      <c r="I17" s="11">
        <v>0.6</v>
      </c>
      <c r="J17" s="11">
        <v>0.4</v>
      </c>
      <c r="K17" s="10">
        <v>495</v>
      </c>
      <c r="L17" s="30">
        <v>108060</v>
      </c>
    </row>
    <row r="18" spans="1:12" x14ac:dyDescent="0.35">
      <c r="A18" s="3" t="s">
        <v>272</v>
      </c>
      <c r="B18" s="6" t="s">
        <v>77</v>
      </c>
      <c r="C18" s="10">
        <v>31400</v>
      </c>
      <c r="D18" s="10">
        <v>18980</v>
      </c>
      <c r="E18" s="10">
        <v>12420</v>
      </c>
      <c r="F18" s="25">
        <v>5952910</v>
      </c>
      <c r="G18" s="25">
        <v>4624350</v>
      </c>
      <c r="H18" s="25">
        <v>1328560</v>
      </c>
      <c r="I18" s="11">
        <v>0.6</v>
      </c>
      <c r="J18" s="11">
        <v>0.4</v>
      </c>
      <c r="K18" s="10">
        <v>380</v>
      </c>
      <c r="L18" s="30">
        <v>96460</v>
      </c>
    </row>
    <row r="19" spans="1:12" x14ac:dyDescent="0.35">
      <c r="A19" s="3" t="s">
        <v>272</v>
      </c>
      <c r="B19" s="6" t="s">
        <v>78</v>
      </c>
      <c r="C19" s="10">
        <v>46100</v>
      </c>
      <c r="D19" s="10">
        <v>26940</v>
      </c>
      <c r="E19" s="10">
        <v>19160</v>
      </c>
      <c r="F19" s="25">
        <v>8978020</v>
      </c>
      <c r="G19" s="25">
        <v>6828570</v>
      </c>
      <c r="H19" s="25">
        <v>2149450</v>
      </c>
      <c r="I19" s="11">
        <v>0.57999999999999996</v>
      </c>
      <c r="J19" s="11">
        <v>0.42</v>
      </c>
      <c r="K19" s="10">
        <v>955</v>
      </c>
      <c r="L19" s="30">
        <v>242810</v>
      </c>
    </row>
    <row r="20" spans="1:12" x14ac:dyDescent="0.35">
      <c r="A20" s="3" t="s">
        <v>272</v>
      </c>
      <c r="B20" s="6" t="s">
        <v>79</v>
      </c>
      <c r="C20" s="10">
        <v>78725</v>
      </c>
      <c r="D20" s="10">
        <v>44850</v>
      </c>
      <c r="E20" s="10">
        <v>33870</v>
      </c>
      <c r="F20" s="25">
        <v>15910610</v>
      </c>
      <c r="G20" s="25">
        <v>11973830</v>
      </c>
      <c r="H20" s="25">
        <v>3936790</v>
      </c>
      <c r="I20" s="11">
        <v>0.56999999999999995</v>
      </c>
      <c r="J20" s="11">
        <v>0.43</v>
      </c>
      <c r="K20" s="10">
        <v>2185</v>
      </c>
      <c r="L20" s="30">
        <v>553490</v>
      </c>
    </row>
    <row r="21" spans="1:12" x14ac:dyDescent="0.35">
      <c r="A21" s="3" t="s">
        <v>272</v>
      </c>
      <c r="B21" s="6" t="s">
        <v>80</v>
      </c>
      <c r="C21" s="10">
        <v>87895</v>
      </c>
      <c r="D21" s="10">
        <v>50300</v>
      </c>
      <c r="E21" s="10">
        <v>37595</v>
      </c>
      <c r="F21" s="25">
        <v>18039160</v>
      </c>
      <c r="G21" s="25">
        <v>13633860</v>
      </c>
      <c r="H21" s="25">
        <v>4405310</v>
      </c>
      <c r="I21" s="11">
        <v>0.56999999999999995</v>
      </c>
      <c r="J21" s="11">
        <v>0.43</v>
      </c>
      <c r="K21" s="10">
        <v>2530</v>
      </c>
      <c r="L21" s="30">
        <v>640410</v>
      </c>
    </row>
    <row r="22" spans="1:12" x14ac:dyDescent="0.35">
      <c r="A22" s="3" t="s">
        <v>272</v>
      </c>
      <c r="B22" s="6" t="s">
        <v>81</v>
      </c>
      <c r="C22" s="10">
        <v>98390</v>
      </c>
      <c r="D22" s="10">
        <v>56145</v>
      </c>
      <c r="E22" s="10">
        <v>42245</v>
      </c>
      <c r="F22" s="25">
        <v>20326990</v>
      </c>
      <c r="G22" s="25">
        <v>15312730</v>
      </c>
      <c r="H22" s="25">
        <v>5014260</v>
      </c>
      <c r="I22" s="11">
        <v>0.56999999999999995</v>
      </c>
      <c r="J22" s="11">
        <v>0.43</v>
      </c>
      <c r="K22" s="10">
        <v>3060</v>
      </c>
      <c r="L22" s="30">
        <v>757400</v>
      </c>
    </row>
    <row r="23" spans="1:12" x14ac:dyDescent="0.35">
      <c r="A23" s="3" t="s">
        <v>272</v>
      </c>
      <c r="B23" s="6" t="s">
        <v>82</v>
      </c>
      <c r="C23" s="10">
        <v>123145</v>
      </c>
      <c r="D23" s="10">
        <v>69965</v>
      </c>
      <c r="E23" s="10">
        <v>53180</v>
      </c>
      <c r="F23" s="25">
        <v>25595520</v>
      </c>
      <c r="G23" s="25">
        <v>19251860</v>
      </c>
      <c r="H23" s="25">
        <v>6343660</v>
      </c>
      <c r="I23" s="11">
        <v>0.56999999999999995</v>
      </c>
      <c r="J23" s="11">
        <v>0.43</v>
      </c>
      <c r="K23" s="10">
        <v>3920</v>
      </c>
      <c r="L23" s="30">
        <v>968300</v>
      </c>
    </row>
    <row r="24" spans="1:12" x14ac:dyDescent="0.35">
      <c r="A24" s="3" t="s">
        <v>272</v>
      </c>
      <c r="B24" s="6" t="s">
        <v>83</v>
      </c>
      <c r="C24" s="10">
        <v>128100</v>
      </c>
      <c r="D24" s="10">
        <v>72970</v>
      </c>
      <c r="E24" s="10">
        <v>55135</v>
      </c>
      <c r="F24" s="25">
        <v>26703760</v>
      </c>
      <c r="G24" s="25">
        <v>20117190</v>
      </c>
      <c r="H24" s="25">
        <v>6586570</v>
      </c>
      <c r="I24" s="11">
        <v>0.56999999999999995</v>
      </c>
      <c r="J24" s="11">
        <v>0.43</v>
      </c>
      <c r="K24" s="10">
        <v>3965</v>
      </c>
      <c r="L24" s="30">
        <v>982710</v>
      </c>
    </row>
    <row r="25" spans="1:12" x14ac:dyDescent="0.35">
      <c r="A25" s="3" t="s">
        <v>272</v>
      </c>
      <c r="B25" s="6" t="s">
        <v>84</v>
      </c>
      <c r="C25" s="10">
        <v>88080</v>
      </c>
      <c r="D25" s="10">
        <v>50685</v>
      </c>
      <c r="E25" s="10">
        <v>37395</v>
      </c>
      <c r="F25" s="25">
        <v>18366280</v>
      </c>
      <c r="G25" s="25">
        <v>13895390</v>
      </c>
      <c r="H25" s="25">
        <v>4470900</v>
      </c>
      <c r="I25" s="11">
        <v>0.57999999999999996</v>
      </c>
      <c r="J25" s="11">
        <v>0.42</v>
      </c>
      <c r="K25" s="10">
        <v>2525</v>
      </c>
      <c r="L25" s="30">
        <v>626970</v>
      </c>
    </row>
    <row r="26" spans="1:12" x14ac:dyDescent="0.35">
      <c r="A26" s="3" t="s">
        <v>272</v>
      </c>
      <c r="B26" s="6" t="s">
        <v>85</v>
      </c>
      <c r="C26" s="10">
        <v>111165</v>
      </c>
      <c r="D26" s="10">
        <v>63585</v>
      </c>
      <c r="E26" s="10">
        <v>47580</v>
      </c>
      <c r="F26" s="25">
        <v>23284230</v>
      </c>
      <c r="G26" s="25">
        <v>17554030</v>
      </c>
      <c r="H26" s="25">
        <v>5730200</v>
      </c>
      <c r="I26" s="11">
        <v>0.56999999999999995</v>
      </c>
      <c r="J26" s="11">
        <v>0.43</v>
      </c>
      <c r="K26" s="10">
        <v>3610</v>
      </c>
      <c r="L26" s="30">
        <v>876300</v>
      </c>
    </row>
    <row r="27" spans="1:12" x14ac:dyDescent="0.35">
      <c r="A27" s="3" t="s">
        <v>272</v>
      </c>
      <c r="B27" s="6" t="s">
        <v>86</v>
      </c>
      <c r="C27" s="10">
        <v>146555</v>
      </c>
      <c r="D27" s="10">
        <v>84920</v>
      </c>
      <c r="E27" s="10">
        <v>61635</v>
      </c>
      <c r="F27" s="25">
        <v>30744380</v>
      </c>
      <c r="G27" s="25">
        <v>23332330</v>
      </c>
      <c r="H27" s="25">
        <v>7412050</v>
      </c>
      <c r="I27" s="11">
        <v>0.57999999999999996</v>
      </c>
      <c r="J27" s="11">
        <v>0.42</v>
      </c>
      <c r="K27" s="10">
        <v>4350</v>
      </c>
      <c r="L27" s="30">
        <v>1073010</v>
      </c>
    </row>
    <row r="28" spans="1:12" x14ac:dyDescent="0.35">
      <c r="A28" s="3" t="s">
        <v>272</v>
      </c>
      <c r="B28" s="6" t="s">
        <v>87</v>
      </c>
      <c r="C28" s="10">
        <v>204865</v>
      </c>
      <c r="D28" s="10">
        <v>118220</v>
      </c>
      <c r="E28" s="10">
        <v>86645</v>
      </c>
      <c r="F28" s="25">
        <v>26455920</v>
      </c>
      <c r="G28" s="25">
        <v>20058820</v>
      </c>
      <c r="H28" s="25">
        <v>6397100</v>
      </c>
      <c r="I28" s="11">
        <v>0.57999999999999996</v>
      </c>
      <c r="J28" s="11">
        <v>0.42</v>
      </c>
      <c r="K28" s="10">
        <v>6245</v>
      </c>
      <c r="L28" s="30">
        <v>921290</v>
      </c>
    </row>
    <row r="29" spans="1:12" x14ac:dyDescent="0.35">
      <c r="A29" s="3" t="s">
        <v>272</v>
      </c>
      <c r="B29" s="6" t="s">
        <v>88</v>
      </c>
      <c r="C29" s="10">
        <v>182595</v>
      </c>
      <c r="D29" s="10">
        <v>105480</v>
      </c>
      <c r="E29" s="10">
        <v>77115</v>
      </c>
      <c r="F29" s="25">
        <v>35093670</v>
      </c>
      <c r="G29" s="25">
        <v>26619580</v>
      </c>
      <c r="H29" s="25">
        <v>8474090</v>
      </c>
      <c r="I29" s="11">
        <v>0.57999999999999996</v>
      </c>
      <c r="J29" s="11">
        <v>0.42</v>
      </c>
      <c r="K29" s="10">
        <v>5370</v>
      </c>
      <c r="L29" s="30">
        <v>1229440</v>
      </c>
    </row>
    <row r="30" spans="1:12" x14ac:dyDescent="0.35">
      <c r="A30" s="3" t="s">
        <v>272</v>
      </c>
      <c r="B30" s="6" t="s">
        <v>89</v>
      </c>
      <c r="C30" s="10">
        <v>139775</v>
      </c>
      <c r="D30" s="10">
        <v>81340</v>
      </c>
      <c r="E30" s="10">
        <v>58435</v>
      </c>
      <c r="F30" s="25">
        <v>31548510</v>
      </c>
      <c r="G30" s="25">
        <v>23939020</v>
      </c>
      <c r="H30" s="25">
        <v>7609490</v>
      </c>
      <c r="I30" s="11">
        <v>0.57999999999999996</v>
      </c>
      <c r="J30" s="11">
        <v>0.42</v>
      </c>
      <c r="K30" s="10">
        <v>3810</v>
      </c>
      <c r="L30" s="30">
        <v>1024720</v>
      </c>
    </row>
    <row r="31" spans="1:12" x14ac:dyDescent="0.35">
      <c r="A31" s="3" t="s">
        <v>272</v>
      </c>
      <c r="B31" s="6" t="s">
        <v>90</v>
      </c>
      <c r="C31" s="10">
        <v>136930</v>
      </c>
      <c r="D31" s="10">
        <v>79595</v>
      </c>
      <c r="E31" s="10">
        <v>57335</v>
      </c>
      <c r="F31" s="25">
        <v>31169980</v>
      </c>
      <c r="G31" s="25">
        <v>23607260</v>
      </c>
      <c r="H31" s="25">
        <v>7562710</v>
      </c>
      <c r="I31" s="11">
        <v>0.57999999999999996</v>
      </c>
      <c r="J31" s="11">
        <v>0.42</v>
      </c>
      <c r="K31" s="10">
        <v>3870</v>
      </c>
      <c r="L31" s="30">
        <v>1046430</v>
      </c>
    </row>
    <row r="32" spans="1:12" x14ac:dyDescent="0.35">
      <c r="A32" s="3" t="s">
        <v>272</v>
      </c>
      <c r="B32" s="6" t="s">
        <v>91</v>
      </c>
      <c r="C32" s="10">
        <v>164620</v>
      </c>
      <c r="D32" s="10">
        <v>95560</v>
      </c>
      <c r="E32" s="10">
        <v>69060</v>
      </c>
      <c r="F32" s="25">
        <v>37680760</v>
      </c>
      <c r="G32" s="25">
        <v>28527890</v>
      </c>
      <c r="H32" s="25">
        <v>9152870</v>
      </c>
      <c r="I32" s="11">
        <v>0.57999999999999996</v>
      </c>
      <c r="J32" s="11">
        <v>0.42</v>
      </c>
      <c r="K32" s="10">
        <v>4915</v>
      </c>
      <c r="L32" s="30">
        <v>1329570</v>
      </c>
    </row>
    <row r="33" spans="1:12" x14ac:dyDescent="0.35">
      <c r="A33" s="3" t="s">
        <v>272</v>
      </c>
      <c r="B33" s="6" t="s">
        <v>92</v>
      </c>
      <c r="C33" s="10">
        <v>144790</v>
      </c>
      <c r="D33" s="10">
        <v>84445</v>
      </c>
      <c r="E33" s="10">
        <v>60345</v>
      </c>
      <c r="F33" s="25">
        <v>32954520</v>
      </c>
      <c r="G33" s="25">
        <v>24977630</v>
      </c>
      <c r="H33" s="25">
        <v>7976890</v>
      </c>
      <c r="I33" s="11">
        <v>0.57999999999999996</v>
      </c>
      <c r="J33" s="11">
        <v>0.42</v>
      </c>
      <c r="K33" s="10">
        <v>4030</v>
      </c>
      <c r="L33" s="30">
        <v>1094310</v>
      </c>
    </row>
    <row r="34" spans="1:12" x14ac:dyDescent="0.35">
      <c r="A34" s="3" t="s">
        <v>272</v>
      </c>
      <c r="B34" s="6" t="s">
        <v>93</v>
      </c>
      <c r="C34" s="10">
        <v>146120</v>
      </c>
      <c r="D34" s="10">
        <v>85140</v>
      </c>
      <c r="E34" s="10">
        <v>60980</v>
      </c>
      <c r="F34" s="25">
        <v>33433580</v>
      </c>
      <c r="G34" s="25">
        <v>25306750</v>
      </c>
      <c r="H34" s="25">
        <v>8126820</v>
      </c>
      <c r="I34" s="11">
        <v>0.57999999999999996</v>
      </c>
      <c r="J34" s="11">
        <v>0.42</v>
      </c>
      <c r="K34" s="10">
        <v>4170</v>
      </c>
      <c r="L34" s="30">
        <v>1131820</v>
      </c>
    </row>
    <row r="35" spans="1:12" x14ac:dyDescent="0.35">
      <c r="A35" s="3" t="s">
        <v>272</v>
      </c>
      <c r="B35" s="6" t="s">
        <v>94</v>
      </c>
      <c r="C35" s="10">
        <v>171385</v>
      </c>
      <c r="D35" s="10">
        <v>98970</v>
      </c>
      <c r="E35" s="10">
        <v>72415</v>
      </c>
      <c r="F35" s="25">
        <v>39417450</v>
      </c>
      <c r="G35" s="25">
        <v>29686630</v>
      </c>
      <c r="H35" s="25">
        <v>9730820</v>
      </c>
      <c r="I35" s="11">
        <v>0.57999999999999996</v>
      </c>
      <c r="J35" s="11">
        <v>0.42</v>
      </c>
      <c r="K35" s="10">
        <v>5160</v>
      </c>
      <c r="L35" s="30">
        <v>1399080</v>
      </c>
    </row>
    <row r="36" spans="1:12" x14ac:dyDescent="0.35">
      <c r="A36" s="3" t="s">
        <v>272</v>
      </c>
      <c r="B36" s="6" t="s">
        <v>95</v>
      </c>
      <c r="C36" s="10">
        <v>179080</v>
      </c>
      <c r="D36" s="10">
        <v>104385</v>
      </c>
      <c r="E36" s="10">
        <v>74695</v>
      </c>
      <c r="F36" s="25">
        <v>41432600</v>
      </c>
      <c r="G36" s="25">
        <v>31383990</v>
      </c>
      <c r="H36" s="25">
        <v>10048620</v>
      </c>
      <c r="I36" s="11">
        <v>0.57999999999999996</v>
      </c>
      <c r="J36" s="11">
        <v>0.42</v>
      </c>
      <c r="K36" s="10">
        <v>5390</v>
      </c>
      <c r="L36" s="30">
        <v>1467840</v>
      </c>
    </row>
    <row r="37" spans="1:12" x14ac:dyDescent="0.35">
      <c r="A37" s="3" t="s">
        <v>272</v>
      </c>
      <c r="B37" s="6" t="s">
        <v>96</v>
      </c>
      <c r="C37" s="10">
        <v>146580</v>
      </c>
      <c r="D37" s="10">
        <v>85475</v>
      </c>
      <c r="E37" s="10">
        <v>61105</v>
      </c>
      <c r="F37" s="25">
        <v>33695010</v>
      </c>
      <c r="G37" s="25">
        <v>25499600</v>
      </c>
      <c r="H37" s="25">
        <v>8195410</v>
      </c>
      <c r="I37" s="11">
        <v>0.57999999999999996</v>
      </c>
      <c r="J37" s="11">
        <v>0.42</v>
      </c>
      <c r="K37" s="10">
        <v>4375</v>
      </c>
      <c r="L37" s="30">
        <v>1193450</v>
      </c>
    </row>
    <row r="38" spans="1:12" x14ac:dyDescent="0.35">
      <c r="A38" s="3" t="s">
        <v>272</v>
      </c>
      <c r="B38" s="6" t="s">
        <v>97</v>
      </c>
      <c r="C38" s="10">
        <v>157465</v>
      </c>
      <c r="D38" s="10">
        <v>92525</v>
      </c>
      <c r="E38" s="10">
        <v>64935</v>
      </c>
      <c r="F38" s="25">
        <v>36148020</v>
      </c>
      <c r="G38" s="25">
        <v>27414460</v>
      </c>
      <c r="H38" s="25">
        <v>8733560</v>
      </c>
      <c r="I38" s="11">
        <v>0.59</v>
      </c>
      <c r="J38" s="11">
        <v>0.41</v>
      </c>
      <c r="K38" s="10">
        <v>4595</v>
      </c>
      <c r="L38" s="30">
        <v>1245810</v>
      </c>
    </row>
    <row r="39" spans="1:12" x14ac:dyDescent="0.35">
      <c r="A39" s="3" t="s">
        <v>272</v>
      </c>
      <c r="B39" s="6" t="s">
        <v>98</v>
      </c>
      <c r="C39" s="10">
        <v>160270</v>
      </c>
      <c r="D39" s="10">
        <v>94290</v>
      </c>
      <c r="E39" s="10">
        <v>65985</v>
      </c>
      <c r="F39" s="25">
        <v>36917590</v>
      </c>
      <c r="G39" s="25">
        <v>28026600</v>
      </c>
      <c r="H39" s="25">
        <v>8890990</v>
      </c>
      <c r="I39" s="11">
        <v>0.59</v>
      </c>
      <c r="J39" s="11">
        <v>0.41</v>
      </c>
      <c r="K39" s="10">
        <v>4805</v>
      </c>
      <c r="L39" s="30">
        <v>1298430</v>
      </c>
    </row>
    <row r="40" spans="1:12" x14ac:dyDescent="0.35">
      <c r="A40" s="3" t="s">
        <v>272</v>
      </c>
      <c r="B40" s="6" t="s">
        <v>99</v>
      </c>
      <c r="C40" s="10">
        <v>265020</v>
      </c>
      <c r="D40" s="10">
        <v>155565</v>
      </c>
      <c r="E40" s="10">
        <v>109455</v>
      </c>
      <c r="F40" s="25">
        <v>36996620</v>
      </c>
      <c r="G40" s="25">
        <v>28056070</v>
      </c>
      <c r="H40" s="25">
        <v>8940550</v>
      </c>
      <c r="I40" s="11">
        <v>0.59</v>
      </c>
      <c r="J40" s="11">
        <v>0.41</v>
      </c>
      <c r="K40" s="10">
        <v>8385</v>
      </c>
      <c r="L40" s="30">
        <v>1336380</v>
      </c>
    </row>
    <row r="41" spans="1:12" x14ac:dyDescent="0.35">
      <c r="A41" s="3" t="s">
        <v>272</v>
      </c>
      <c r="B41" s="6" t="s">
        <v>100</v>
      </c>
      <c r="C41" s="10">
        <v>218675</v>
      </c>
      <c r="D41" s="10">
        <v>127750</v>
      </c>
      <c r="E41" s="10">
        <v>90925</v>
      </c>
      <c r="F41" s="25">
        <v>45530270</v>
      </c>
      <c r="G41" s="25">
        <v>34477090</v>
      </c>
      <c r="H41" s="25">
        <v>11053180</v>
      </c>
      <c r="I41" s="11">
        <v>0.57999999999999996</v>
      </c>
      <c r="J41" s="11">
        <v>0.42</v>
      </c>
      <c r="K41" s="10">
        <v>7045</v>
      </c>
      <c r="L41" s="30">
        <v>1732790</v>
      </c>
    </row>
    <row r="42" spans="1:12" x14ac:dyDescent="0.35">
      <c r="A42" s="3" t="s">
        <v>272</v>
      </c>
      <c r="B42" s="6" t="s">
        <v>101</v>
      </c>
      <c r="C42" s="10">
        <v>158500</v>
      </c>
      <c r="D42" s="10">
        <v>93285</v>
      </c>
      <c r="E42" s="10">
        <v>65215</v>
      </c>
      <c r="F42" s="25">
        <v>38336580</v>
      </c>
      <c r="G42" s="25">
        <v>29064820</v>
      </c>
      <c r="H42" s="25">
        <v>9271760</v>
      </c>
      <c r="I42" s="11">
        <v>0.59</v>
      </c>
      <c r="J42" s="11">
        <v>0.41</v>
      </c>
      <c r="K42" s="10">
        <v>5090</v>
      </c>
      <c r="L42" s="30">
        <v>1453770</v>
      </c>
    </row>
    <row r="43" spans="1:12" x14ac:dyDescent="0.35">
      <c r="A43" s="3" t="s">
        <v>272</v>
      </c>
      <c r="B43" s="6" t="s">
        <v>102</v>
      </c>
      <c r="C43" s="10">
        <v>187385</v>
      </c>
      <c r="D43" s="10">
        <v>109475</v>
      </c>
      <c r="E43" s="10">
        <v>77910</v>
      </c>
      <c r="F43" s="25">
        <v>45822840</v>
      </c>
      <c r="G43" s="25">
        <v>34642080</v>
      </c>
      <c r="H43" s="25">
        <v>11180760</v>
      </c>
      <c r="I43" s="11">
        <v>0.57999999999999996</v>
      </c>
      <c r="J43" s="11">
        <v>0.42</v>
      </c>
      <c r="K43" s="10">
        <v>6350</v>
      </c>
      <c r="L43" s="30">
        <v>1825610</v>
      </c>
    </row>
    <row r="44" spans="1:12" x14ac:dyDescent="0.35">
      <c r="A44" s="3" t="s">
        <v>272</v>
      </c>
      <c r="B44" s="6" t="s">
        <v>103</v>
      </c>
      <c r="C44" s="10">
        <v>166965</v>
      </c>
      <c r="D44" s="10">
        <v>98045</v>
      </c>
      <c r="E44" s="10">
        <v>68920</v>
      </c>
      <c r="F44" s="25">
        <v>40848630</v>
      </c>
      <c r="G44" s="25">
        <v>30945830</v>
      </c>
      <c r="H44" s="25">
        <v>9902800</v>
      </c>
      <c r="I44" s="11">
        <v>0.59</v>
      </c>
      <c r="J44" s="11">
        <v>0.41</v>
      </c>
      <c r="K44" s="10">
        <v>5465</v>
      </c>
      <c r="L44" s="30">
        <v>1565940</v>
      </c>
    </row>
    <row r="45" spans="1:12" x14ac:dyDescent="0.35">
      <c r="A45" s="3" t="s">
        <v>272</v>
      </c>
      <c r="B45" s="6" t="s">
        <v>104</v>
      </c>
      <c r="C45" s="10">
        <v>161535</v>
      </c>
      <c r="D45" s="10">
        <v>94650</v>
      </c>
      <c r="E45" s="10">
        <v>66885</v>
      </c>
      <c r="F45" s="25">
        <v>39633910</v>
      </c>
      <c r="G45" s="25">
        <v>30006710</v>
      </c>
      <c r="H45" s="25">
        <v>9627190</v>
      </c>
      <c r="I45" s="11">
        <v>0.59</v>
      </c>
      <c r="J45" s="11">
        <v>0.41</v>
      </c>
      <c r="K45" s="10">
        <v>5455</v>
      </c>
      <c r="L45" s="30">
        <v>1564700</v>
      </c>
    </row>
    <row r="46" spans="1:12" x14ac:dyDescent="0.35">
      <c r="A46" s="3" t="s">
        <v>272</v>
      </c>
      <c r="B46" s="6" t="s">
        <v>105</v>
      </c>
      <c r="C46" s="10">
        <v>187565</v>
      </c>
      <c r="D46" s="10">
        <v>109085</v>
      </c>
      <c r="E46" s="10">
        <v>78480</v>
      </c>
      <c r="F46" s="25">
        <v>46193470</v>
      </c>
      <c r="G46" s="25">
        <v>34799200</v>
      </c>
      <c r="H46" s="25">
        <v>11394260</v>
      </c>
      <c r="I46" s="11">
        <v>0.57999999999999996</v>
      </c>
      <c r="J46" s="11">
        <v>0.42</v>
      </c>
      <c r="K46" s="10">
        <v>6755</v>
      </c>
      <c r="L46" s="30">
        <v>1935590</v>
      </c>
    </row>
    <row r="47" spans="1:12" x14ac:dyDescent="0.35">
      <c r="A47" s="3" t="s">
        <v>272</v>
      </c>
      <c r="B47" s="6" t="s">
        <v>106</v>
      </c>
      <c r="C47" s="10">
        <v>164820</v>
      </c>
      <c r="D47" s="10">
        <v>96105</v>
      </c>
      <c r="E47" s="10">
        <v>68720</v>
      </c>
      <c r="F47" s="25">
        <v>40456120</v>
      </c>
      <c r="G47" s="25">
        <v>30532620</v>
      </c>
      <c r="H47" s="25">
        <v>9923510</v>
      </c>
      <c r="I47" s="11">
        <v>0.57999999999999996</v>
      </c>
      <c r="J47" s="11">
        <v>0.42</v>
      </c>
      <c r="K47" s="10">
        <v>5690</v>
      </c>
      <c r="L47" s="30">
        <v>1628260</v>
      </c>
    </row>
    <row r="48" spans="1:12" x14ac:dyDescent="0.35">
      <c r="A48" s="3" t="s">
        <v>272</v>
      </c>
      <c r="B48" s="6" t="s">
        <v>107</v>
      </c>
      <c r="C48" s="10">
        <v>191325</v>
      </c>
      <c r="D48" s="10">
        <v>111245</v>
      </c>
      <c r="E48" s="10">
        <v>80080</v>
      </c>
      <c r="F48" s="25">
        <v>47217050</v>
      </c>
      <c r="G48" s="25">
        <v>35581460</v>
      </c>
      <c r="H48" s="25">
        <v>11635590</v>
      </c>
      <c r="I48" s="11">
        <v>0.57999999999999996</v>
      </c>
      <c r="J48" s="11">
        <v>0.42</v>
      </c>
      <c r="K48" s="10">
        <v>6990</v>
      </c>
      <c r="L48" s="30">
        <v>2005880</v>
      </c>
    </row>
    <row r="49" spans="1:12" x14ac:dyDescent="0.35">
      <c r="A49" s="3" t="s">
        <v>272</v>
      </c>
      <c r="B49" s="6" t="s">
        <v>108</v>
      </c>
      <c r="C49" s="10">
        <v>166845</v>
      </c>
      <c r="D49" s="10">
        <v>96970</v>
      </c>
      <c r="E49" s="10">
        <v>69875</v>
      </c>
      <c r="F49" s="25">
        <v>41043750</v>
      </c>
      <c r="G49" s="25">
        <v>30887800</v>
      </c>
      <c r="H49" s="25">
        <v>10155950</v>
      </c>
      <c r="I49" s="11">
        <v>0.57999999999999996</v>
      </c>
      <c r="J49" s="11">
        <v>0.42</v>
      </c>
      <c r="K49" s="10">
        <v>5865</v>
      </c>
      <c r="L49" s="30">
        <v>1685670</v>
      </c>
    </row>
    <row r="50" spans="1:12" x14ac:dyDescent="0.35">
      <c r="A50" s="3" t="s">
        <v>272</v>
      </c>
      <c r="B50" s="6" t="s">
        <v>109</v>
      </c>
      <c r="C50" s="10">
        <v>165055</v>
      </c>
      <c r="D50" s="10">
        <v>95030</v>
      </c>
      <c r="E50" s="10">
        <v>70025</v>
      </c>
      <c r="F50" s="25">
        <v>40401000</v>
      </c>
      <c r="G50" s="25">
        <v>30243880</v>
      </c>
      <c r="H50" s="25">
        <v>10157120</v>
      </c>
      <c r="I50" s="11">
        <v>0.57999999999999996</v>
      </c>
      <c r="J50" s="11">
        <v>0.42</v>
      </c>
      <c r="K50" s="10">
        <v>5845</v>
      </c>
      <c r="L50" s="30">
        <v>1679630</v>
      </c>
    </row>
    <row r="51" spans="1:12" x14ac:dyDescent="0.35">
      <c r="A51" s="3" t="s">
        <v>272</v>
      </c>
      <c r="B51" s="6" t="s">
        <v>110</v>
      </c>
      <c r="C51" s="10">
        <v>172775</v>
      </c>
      <c r="D51" s="10">
        <v>99800</v>
      </c>
      <c r="E51" s="10">
        <v>72975</v>
      </c>
      <c r="F51" s="25">
        <v>42302390</v>
      </c>
      <c r="G51" s="25">
        <v>31666670</v>
      </c>
      <c r="H51" s="25">
        <v>10635720</v>
      </c>
      <c r="I51" s="11">
        <v>0.57999999999999996</v>
      </c>
      <c r="J51" s="11">
        <v>0.42</v>
      </c>
      <c r="K51" s="10">
        <v>6035</v>
      </c>
      <c r="L51" s="30">
        <v>1733840</v>
      </c>
    </row>
    <row r="52" spans="1:12" x14ac:dyDescent="0.35">
      <c r="A52" s="3" t="s">
        <v>272</v>
      </c>
      <c r="B52" s="6" t="s">
        <v>111</v>
      </c>
      <c r="C52" s="10">
        <v>334665</v>
      </c>
      <c r="D52" s="10">
        <v>194220</v>
      </c>
      <c r="E52" s="10">
        <v>140445</v>
      </c>
      <c r="F52" s="25">
        <v>48220100</v>
      </c>
      <c r="G52" s="25">
        <v>36221780</v>
      </c>
      <c r="H52" s="25">
        <v>11998320</v>
      </c>
      <c r="I52" s="11">
        <v>0.57999999999999996</v>
      </c>
      <c r="J52" s="11">
        <v>0.42</v>
      </c>
      <c r="K52" s="10">
        <v>12620</v>
      </c>
      <c r="L52" s="30">
        <v>2081330</v>
      </c>
    </row>
    <row r="53" spans="1:12" x14ac:dyDescent="0.35">
      <c r="A53" s="3" t="s">
        <v>272</v>
      </c>
      <c r="B53" s="6" t="s">
        <v>112</v>
      </c>
      <c r="C53" s="10">
        <v>189995</v>
      </c>
      <c r="D53" s="10">
        <v>111515</v>
      </c>
      <c r="E53" s="10">
        <v>78480</v>
      </c>
      <c r="F53" s="25">
        <v>44479650</v>
      </c>
      <c r="G53" s="25">
        <v>33561250</v>
      </c>
      <c r="H53" s="25">
        <v>10918400</v>
      </c>
      <c r="I53" s="11">
        <v>0.59</v>
      </c>
      <c r="J53" s="11">
        <v>0.41</v>
      </c>
      <c r="K53" s="10">
        <v>6475</v>
      </c>
      <c r="L53" s="30">
        <v>1840680</v>
      </c>
    </row>
    <row r="54" spans="1:12" x14ac:dyDescent="0.35">
      <c r="A54" s="3" t="s">
        <v>272</v>
      </c>
      <c r="B54" s="6" t="s">
        <v>113</v>
      </c>
      <c r="C54" s="10">
        <v>176890</v>
      </c>
      <c r="D54" s="10">
        <v>102830</v>
      </c>
      <c r="E54" s="10">
        <v>74060</v>
      </c>
      <c r="F54" s="25">
        <v>43716010</v>
      </c>
      <c r="G54" s="25">
        <v>32829350</v>
      </c>
      <c r="H54" s="25">
        <v>10886660</v>
      </c>
      <c r="I54" s="11">
        <v>0.57999999999999996</v>
      </c>
      <c r="J54" s="11">
        <v>0.42</v>
      </c>
      <c r="K54" s="10">
        <v>6350</v>
      </c>
      <c r="L54" s="30">
        <v>1842320</v>
      </c>
    </row>
    <row r="55" spans="1:12" x14ac:dyDescent="0.35">
      <c r="A55" s="21" t="s">
        <v>273</v>
      </c>
      <c r="B55" s="22" t="s">
        <v>64</v>
      </c>
      <c r="C55" s="23">
        <v>2643330</v>
      </c>
      <c r="D55" s="23">
        <v>1653725</v>
      </c>
      <c r="E55" s="23">
        <v>989605</v>
      </c>
      <c r="F55" s="27">
        <v>565627940</v>
      </c>
      <c r="G55" s="27">
        <v>442935880</v>
      </c>
      <c r="H55" s="27">
        <v>122692060</v>
      </c>
      <c r="I55" s="66">
        <v>0.63</v>
      </c>
      <c r="J55" s="66">
        <v>0.37</v>
      </c>
      <c r="K55" s="23">
        <v>35600</v>
      </c>
      <c r="L55" s="32">
        <v>9013300</v>
      </c>
    </row>
    <row r="56" spans="1:12" x14ac:dyDescent="0.35">
      <c r="A56" s="3" t="s">
        <v>273</v>
      </c>
      <c r="B56" s="6" t="s">
        <v>67</v>
      </c>
      <c r="C56" s="10">
        <v>15</v>
      </c>
      <c r="D56" s="10">
        <v>10</v>
      </c>
      <c r="E56" s="10">
        <v>5</v>
      </c>
      <c r="F56" s="25">
        <v>1770</v>
      </c>
      <c r="G56" s="25">
        <v>1300</v>
      </c>
      <c r="H56" s="25">
        <v>470</v>
      </c>
      <c r="I56" s="11">
        <v>0.6</v>
      </c>
      <c r="J56" s="11">
        <v>0.4</v>
      </c>
      <c r="K56" s="10">
        <v>0</v>
      </c>
      <c r="L56" s="30">
        <v>0</v>
      </c>
    </row>
    <row r="57" spans="1:12" x14ac:dyDescent="0.35">
      <c r="A57" s="3" t="s">
        <v>273</v>
      </c>
      <c r="B57" s="6" t="s">
        <v>68</v>
      </c>
      <c r="C57" s="10">
        <v>105</v>
      </c>
      <c r="D57" s="10">
        <v>70</v>
      </c>
      <c r="E57" s="10">
        <v>35</v>
      </c>
      <c r="F57" s="25">
        <v>16380</v>
      </c>
      <c r="G57" s="25">
        <v>12830</v>
      </c>
      <c r="H57" s="25">
        <v>3550</v>
      </c>
      <c r="I57" s="11">
        <v>0.66</v>
      </c>
      <c r="J57" s="11">
        <v>0.34</v>
      </c>
      <c r="K57" s="10">
        <v>0</v>
      </c>
      <c r="L57" s="30">
        <v>0</v>
      </c>
    </row>
    <row r="58" spans="1:12" x14ac:dyDescent="0.35">
      <c r="A58" s="3" t="s">
        <v>273</v>
      </c>
      <c r="B58" s="6" t="s">
        <v>69</v>
      </c>
      <c r="C58" s="10">
        <v>280</v>
      </c>
      <c r="D58" s="10">
        <v>175</v>
      </c>
      <c r="E58" s="10">
        <v>100</v>
      </c>
      <c r="F58" s="25">
        <v>48470</v>
      </c>
      <c r="G58" s="25">
        <v>38840</v>
      </c>
      <c r="H58" s="25">
        <v>9630</v>
      </c>
      <c r="I58" s="11">
        <v>0.63</v>
      </c>
      <c r="J58" s="11">
        <v>0.37</v>
      </c>
      <c r="K58" s="10" t="s">
        <v>114</v>
      </c>
      <c r="L58" s="30">
        <v>50</v>
      </c>
    </row>
    <row r="59" spans="1:12" x14ac:dyDescent="0.35">
      <c r="A59" s="3" t="s">
        <v>273</v>
      </c>
      <c r="B59" s="6" t="s">
        <v>70</v>
      </c>
      <c r="C59" s="10">
        <v>505</v>
      </c>
      <c r="D59" s="10">
        <v>335</v>
      </c>
      <c r="E59" s="10">
        <v>170</v>
      </c>
      <c r="F59" s="25">
        <v>93640</v>
      </c>
      <c r="G59" s="25">
        <v>75770</v>
      </c>
      <c r="H59" s="25">
        <v>17870</v>
      </c>
      <c r="I59" s="11">
        <v>0.66</v>
      </c>
      <c r="J59" s="11">
        <v>0.34</v>
      </c>
      <c r="K59" s="10" t="s">
        <v>114</v>
      </c>
      <c r="L59" s="30">
        <v>500</v>
      </c>
    </row>
    <row r="60" spans="1:12" x14ac:dyDescent="0.35">
      <c r="A60" s="3" t="s">
        <v>273</v>
      </c>
      <c r="B60" s="6" t="s">
        <v>71</v>
      </c>
      <c r="C60" s="10">
        <v>1010</v>
      </c>
      <c r="D60" s="10">
        <v>645</v>
      </c>
      <c r="E60" s="10">
        <v>365</v>
      </c>
      <c r="F60" s="25">
        <v>176140</v>
      </c>
      <c r="G60" s="25">
        <v>141930</v>
      </c>
      <c r="H60" s="25">
        <v>34210</v>
      </c>
      <c r="I60" s="11">
        <v>0.64</v>
      </c>
      <c r="J60" s="11">
        <v>0.36</v>
      </c>
      <c r="K60" s="10" t="s">
        <v>114</v>
      </c>
      <c r="L60" s="30">
        <v>270</v>
      </c>
    </row>
    <row r="61" spans="1:12" x14ac:dyDescent="0.35">
      <c r="A61" s="3" t="s">
        <v>273</v>
      </c>
      <c r="B61" s="6" t="s">
        <v>72</v>
      </c>
      <c r="C61" s="10">
        <v>2095</v>
      </c>
      <c r="D61" s="10">
        <v>1370</v>
      </c>
      <c r="E61" s="10">
        <v>725</v>
      </c>
      <c r="F61" s="25">
        <v>367110</v>
      </c>
      <c r="G61" s="25">
        <v>300780</v>
      </c>
      <c r="H61" s="25">
        <v>66330</v>
      </c>
      <c r="I61" s="11">
        <v>0.65</v>
      </c>
      <c r="J61" s="11">
        <v>0.35</v>
      </c>
      <c r="K61" s="10">
        <v>5</v>
      </c>
      <c r="L61" s="30">
        <v>860</v>
      </c>
    </row>
    <row r="62" spans="1:12" x14ac:dyDescent="0.35">
      <c r="A62" s="3" t="s">
        <v>273</v>
      </c>
      <c r="B62" s="6" t="s">
        <v>73</v>
      </c>
      <c r="C62" s="10">
        <v>4040</v>
      </c>
      <c r="D62" s="10">
        <v>2650</v>
      </c>
      <c r="E62" s="10">
        <v>1385</v>
      </c>
      <c r="F62" s="25">
        <v>740750</v>
      </c>
      <c r="G62" s="25">
        <v>605610</v>
      </c>
      <c r="H62" s="25">
        <v>135140</v>
      </c>
      <c r="I62" s="11">
        <v>0.66</v>
      </c>
      <c r="J62" s="11">
        <v>0.34</v>
      </c>
      <c r="K62" s="10">
        <v>5</v>
      </c>
      <c r="L62" s="30">
        <v>750</v>
      </c>
    </row>
    <row r="63" spans="1:12" x14ac:dyDescent="0.35">
      <c r="A63" s="3" t="s">
        <v>273</v>
      </c>
      <c r="B63" s="6" t="s">
        <v>74</v>
      </c>
      <c r="C63" s="10">
        <v>8205</v>
      </c>
      <c r="D63" s="10">
        <v>5350</v>
      </c>
      <c r="E63" s="10">
        <v>2855</v>
      </c>
      <c r="F63" s="25">
        <v>1556840</v>
      </c>
      <c r="G63" s="25">
        <v>1263430</v>
      </c>
      <c r="H63" s="25">
        <v>293400</v>
      </c>
      <c r="I63" s="11">
        <v>0.65</v>
      </c>
      <c r="J63" s="11">
        <v>0.35</v>
      </c>
      <c r="K63" s="10">
        <v>5</v>
      </c>
      <c r="L63" s="30">
        <v>750</v>
      </c>
    </row>
    <row r="64" spans="1:12" x14ac:dyDescent="0.35">
      <c r="A64" s="3" t="s">
        <v>273</v>
      </c>
      <c r="B64" s="6" t="s">
        <v>75</v>
      </c>
      <c r="C64" s="10">
        <v>13715</v>
      </c>
      <c r="D64" s="10">
        <v>8935</v>
      </c>
      <c r="E64" s="10">
        <v>4775</v>
      </c>
      <c r="F64" s="25">
        <v>1980720</v>
      </c>
      <c r="G64" s="25">
        <v>1614260</v>
      </c>
      <c r="H64" s="25">
        <v>366460</v>
      </c>
      <c r="I64" s="11">
        <v>0.65</v>
      </c>
      <c r="J64" s="11">
        <v>0.35</v>
      </c>
      <c r="K64" s="10">
        <v>10</v>
      </c>
      <c r="L64" s="30">
        <v>1340</v>
      </c>
    </row>
    <row r="65" spans="1:12" x14ac:dyDescent="0.35">
      <c r="A65" s="3" t="s">
        <v>273</v>
      </c>
      <c r="B65" s="6" t="s">
        <v>76</v>
      </c>
      <c r="C65" s="10">
        <v>18085</v>
      </c>
      <c r="D65" s="10">
        <v>11615</v>
      </c>
      <c r="E65" s="10">
        <v>6470</v>
      </c>
      <c r="F65" s="25">
        <v>3010720</v>
      </c>
      <c r="G65" s="25">
        <v>2423110</v>
      </c>
      <c r="H65" s="25">
        <v>587600</v>
      </c>
      <c r="I65" s="11">
        <v>0.64</v>
      </c>
      <c r="J65" s="11">
        <v>0.36</v>
      </c>
      <c r="K65" s="10">
        <v>20</v>
      </c>
      <c r="L65" s="30">
        <v>4080</v>
      </c>
    </row>
    <row r="66" spans="1:12" x14ac:dyDescent="0.35">
      <c r="A66" s="3" t="s">
        <v>273</v>
      </c>
      <c r="B66" s="6" t="s">
        <v>77</v>
      </c>
      <c r="C66" s="10">
        <v>18195</v>
      </c>
      <c r="D66" s="10">
        <v>11770</v>
      </c>
      <c r="E66" s="10">
        <v>6420</v>
      </c>
      <c r="F66" s="25">
        <v>3315300</v>
      </c>
      <c r="G66" s="25">
        <v>2670020</v>
      </c>
      <c r="H66" s="25">
        <v>645280</v>
      </c>
      <c r="I66" s="11">
        <v>0.65</v>
      </c>
      <c r="J66" s="11">
        <v>0.35</v>
      </c>
      <c r="K66" s="10">
        <v>20</v>
      </c>
      <c r="L66" s="30">
        <v>3720</v>
      </c>
    </row>
    <row r="67" spans="1:12" x14ac:dyDescent="0.35">
      <c r="A67" s="3" t="s">
        <v>273</v>
      </c>
      <c r="B67" s="6" t="s">
        <v>78</v>
      </c>
      <c r="C67" s="10">
        <v>22125</v>
      </c>
      <c r="D67" s="10">
        <v>14035</v>
      </c>
      <c r="E67" s="10">
        <v>8095</v>
      </c>
      <c r="F67" s="25">
        <v>4146150</v>
      </c>
      <c r="G67" s="25">
        <v>3300370</v>
      </c>
      <c r="H67" s="25">
        <v>845780</v>
      </c>
      <c r="I67" s="11">
        <v>0.63</v>
      </c>
      <c r="J67" s="11">
        <v>0.37</v>
      </c>
      <c r="K67" s="10">
        <v>30</v>
      </c>
      <c r="L67" s="30">
        <v>7260</v>
      </c>
    </row>
    <row r="68" spans="1:12" x14ac:dyDescent="0.35">
      <c r="A68" s="3" t="s">
        <v>273</v>
      </c>
      <c r="B68" s="6" t="s">
        <v>79</v>
      </c>
      <c r="C68" s="10">
        <v>24655</v>
      </c>
      <c r="D68" s="10">
        <v>15735</v>
      </c>
      <c r="E68" s="10">
        <v>8920</v>
      </c>
      <c r="F68" s="25">
        <v>4883660</v>
      </c>
      <c r="G68" s="25">
        <v>3892100</v>
      </c>
      <c r="H68" s="25">
        <v>991560</v>
      </c>
      <c r="I68" s="11">
        <v>0.64</v>
      </c>
      <c r="J68" s="11">
        <v>0.36</v>
      </c>
      <c r="K68" s="10">
        <v>55</v>
      </c>
      <c r="L68" s="30">
        <v>10940</v>
      </c>
    </row>
    <row r="69" spans="1:12" x14ac:dyDescent="0.35">
      <c r="A69" s="3" t="s">
        <v>273</v>
      </c>
      <c r="B69" s="6" t="s">
        <v>80</v>
      </c>
      <c r="C69" s="10">
        <v>25435</v>
      </c>
      <c r="D69" s="10">
        <v>16425</v>
      </c>
      <c r="E69" s="10">
        <v>9010</v>
      </c>
      <c r="F69" s="25">
        <v>5163960</v>
      </c>
      <c r="G69" s="25">
        <v>4152880</v>
      </c>
      <c r="H69" s="25">
        <v>1011080</v>
      </c>
      <c r="I69" s="11">
        <v>0.65</v>
      </c>
      <c r="J69" s="11">
        <v>0.35</v>
      </c>
      <c r="K69" s="10">
        <v>70</v>
      </c>
      <c r="L69" s="30">
        <v>12450</v>
      </c>
    </row>
    <row r="70" spans="1:12" x14ac:dyDescent="0.35">
      <c r="A70" s="3" t="s">
        <v>273</v>
      </c>
      <c r="B70" s="6" t="s">
        <v>81</v>
      </c>
      <c r="C70" s="10">
        <v>26160</v>
      </c>
      <c r="D70" s="10">
        <v>16695</v>
      </c>
      <c r="E70" s="10">
        <v>9465</v>
      </c>
      <c r="F70" s="25">
        <v>5348900</v>
      </c>
      <c r="G70" s="25">
        <v>4250400</v>
      </c>
      <c r="H70" s="25">
        <v>1098500</v>
      </c>
      <c r="I70" s="11">
        <v>0.64</v>
      </c>
      <c r="J70" s="11">
        <v>0.36</v>
      </c>
      <c r="K70" s="10">
        <v>105</v>
      </c>
      <c r="L70" s="30">
        <v>21060</v>
      </c>
    </row>
    <row r="71" spans="1:12" x14ac:dyDescent="0.35">
      <c r="A71" s="3" t="s">
        <v>273</v>
      </c>
      <c r="B71" s="6" t="s">
        <v>82</v>
      </c>
      <c r="C71" s="10">
        <v>30025</v>
      </c>
      <c r="D71" s="10">
        <v>19015</v>
      </c>
      <c r="E71" s="10">
        <v>11010</v>
      </c>
      <c r="F71" s="25">
        <v>6194520</v>
      </c>
      <c r="G71" s="25">
        <v>4915840</v>
      </c>
      <c r="H71" s="25">
        <v>1278670</v>
      </c>
      <c r="I71" s="11">
        <v>0.63</v>
      </c>
      <c r="J71" s="11">
        <v>0.37</v>
      </c>
      <c r="K71" s="10">
        <v>135</v>
      </c>
      <c r="L71" s="30">
        <v>27430</v>
      </c>
    </row>
    <row r="72" spans="1:12" x14ac:dyDescent="0.35">
      <c r="A72" s="3" t="s">
        <v>273</v>
      </c>
      <c r="B72" s="6" t="s">
        <v>83</v>
      </c>
      <c r="C72" s="10">
        <v>33540</v>
      </c>
      <c r="D72" s="10">
        <v>21195</v>
      </c>
      <c r="E72" s="10">
        <v>12345</v>
      </c>
      <c r="F72" s="25">
        <v>7000020</v>
      </c>
      <c r="G72" s="25">
        <v>5552500</v>
      </c>
      <c r="H72" s="25">
        <v>1447520</v>
      </c>
      <c r="I72" s="11">
        <v>0.63</v>
      </c>
      <c r="J72" s="11">
        <v>0.37</v>
      </c>
      <c r="K72" s="10">
        <v>140</v>
      </c>
      <c r="L72" s="30">
        <v>29750</v>
      </c>
    </row>
    <row r="73" spans="1:12" x14ac:dyDescent="0.35">
      <c r="A73" s="3" t="s">
        <v>273</v>
      </c>
      <c r="B73" s="6" t="s">
        <v>84</v>
      </c>
      <c r="C73" s="10">
        <v>29770</v>
      </c>
      <c r="D73" s="10">
        <v>18835</v>
      </c>
      <c r="E73" s="10">
        <v>10935</v>
      </c>
      <c r="F73" s="25">
        <v>6190950</v>
      </c>
      <c r="G73" s="25">
        <v>4913600</v>
      </c>
      <c r="H73" s="25">
        <v>1277350</v>
      </c>
      <c r="I73" s="11">
        <v>0.63</v>
      </c>
      <c r="J73" s="11">
        <v>0.37</v>
      </c>
      <c r="K73" s="10">
        <v>120</v>
      </c>
      <c r="L73" s="30">
        <v>25770</v>
      </c>
    </row>
    <row r="74" spans="1:12" x14ac:dyDescent="0.35">
      <c r="A74" s="3" t="s">
        <v>273</v>
      </c>
      <c r="B74" s="6" t="s">
        <v>85</v>
      </c>
      <c r="C74" s="10">
        <v>32075</v>
      </c>
      <c r="D74" s="10">
        <v>20150</v>
      </c>
      <c r="E74" s="10">
        <v>11925</v>
      </c>
      <c r="F74" s="25">
        <v>6699740</v>
      </c>
      <c r="G74" s="25">
        <v>5290660</v>
      </c>
      <c r="H74" s="25">
        <v>1409080</v>
      </c>
      <c r="I74" s="11">
        <v>0.63</v>
      </c>
      <c r="J74" s="11">
        <v>0.37</v>
      </c>
      <c r="K74" s="10">
        <v>280</v>
      </c>
      <c r="L74" s="30">
        <v>55550</v>
      </c>
    </row>
    <row r="75" spans="1:12" x14ac:dyDescent="0.35">
      <c r="A75" s="3" t="s">
        <v>273</v>
      </c>
      <c r="B75" s="6" t="s">
        <v>86</v>
      </c>
      <c r="C75" s="10">
        <v>44790</v>
      </c>
      <c r="D75" s="10">
        <v>28520</v>
      </c>
      <c r="E75" s="10">
        <v>16270</v>
      </c>
      <c r="F75" s="25">
        <v>9293380</v>
      </c>
      <c r="G75" s="25">
        <v>7391010</v>
      </c>
      <c r="H75" s="25">
        <v>1902370</v>
      </c>
      <c r="I75" s="11">
        <v>0.64</v>
      </c>
      <c r="J75" s="11">
        <v>0.36</v>
      </c>
      <c r="K75" s="10">
        <v>235</v>
      </c>
      <c r="L75" s="30">
        <v>51710</v>
      </c>
    </row>
    <row r="76" spans="1:12" x14ac:dyDescent="0.35">
      <c r="A76" s="3" t="s">
        <v>273</v>
      </c>
      <c r="B76" s="6" t="s">
        <v>87</v>
      </c>
      <c r="C76" s="10">
        <v>60630</v>
      </c>
      <c r="D76" s="10">
        <v>38315</v>
      </c>
      <c r="E76" s="10">
        <v>22315</v>
      </c>
      <c r="F76" s="25">
        <v>8539690</v>
      </c>
      <c r="G76" s="25">
        <v>6758440</v>
      </c>
      <c r="H76" s="25">
        <v>1781250</v>
      </c>
      <c r="I76" s="11">
        <v>0.63</v>
      </c>
      <c r="J76" s="11">
        <v>0.37</v>
      </c>
      <c r="K76" s="10">
        <v>400</v>
      </c>
      <c r="L76" s="30">
        <v>56760</v>
      </c>
    </row>
    <row r="77" spans="1:12" x14ac:dyDescent="0.35">
      <c r="A77" s="3" t="s">
        <v>273</v>
      </c>
      <c r="B77" s="6" t="s">
        <v>88</v>
      </c>
      <c r="C77" s="10">
        <v>57395</v>
      </c>
      <c r="D77" s="10">
        <v>36385</v>
      </c>
      <c r="E77" s="10">
        <v>21010</v>
      </c>
      <c r="F77" s="25">
        <v>10917150</v>
      </c>
      <c r="G77" s="25">
        <v>8682610</v>
      </c>
      <c r="H77" s="25">
        <v>2234540</v>
      </c>
      <c r="I77" s="11">
        <v>0.63</v>
      </c>
      <c r="J77" s="11">
        <v>0.37</v>
      </c>
      <c r="K77" s="10">
        <v>350</v>
      </c>
      <c r="L77" s="30">
        <v>77020</v>
      </c>
    </row>
    <row r="78" spans="1:12" x14ac:dyDescent="0.35">
      <c r="A78" s="3" t="s">
        <v>273</v>
      </c>
      <c r="B78" s="6" t="s">
        <v>89</v>
      </c>
      <c r="C78" s="10">
        <v>55400</v>
      </c>
      <c r="D78" s="10">
        <v>34935</v>
      </c>
      <c r="E78" s="10">
        <v>20465</v>
      </c>
      <c r="F78" s="25">
        <v>11975840</v>
      </c>
      <c r="G78" s="25">
        <v>9454390</v>
      </c>
      <c r="H78" s="25">
        <v>2521440</v>
      </c>
      <c r="I78" s="11">
        <v>0.63</v>
      </c>
      <c r="J78" s="11">
        <v>0.37</v>
      </c>
      <c r="K78" s="10">
        <v>370</v>
      </c>
      <c r="L78" s="30">
        <v>91820</v>
      </c>
    </row>
    <row r="79" spans="1:12" x14ac:dyDescent="0.35">
      <c r="A79" s="3" t="s">
        <v>273</v>
      </c>
      <c r="B79" s="6" t="s">
        <v>90</v>
      </c>
      <c r="C79" s="10">
        <v>52855</v>
      </c>
      <c r="D79" s="10">
        <v>33280</v>
      </c>
      <c r="E79" s="10">
        <v>19580</v>
      </c>
      <c r="F79" s="25">
        <v>11603490</v>
      </c>
      <c r="G79" s="25">
        <v>9137610</v>
      </c>
      <c r="H79" s="25">
        <v>2465870</v>
      </c>
      <c r="I79" s="11">
        <v>0.63</v>
      </c>
      <c r="J79" s="11">
        <v>0.37</v>
      </c>
      <c r="K79" s="10">
        <v>390</v>
      </c>
      <c r="L79" s="30">
        <v>99280</v>
      </c>
    </row>
    <row r="80" spans="1:12" x14ac:dyDescent="0.35">
      <c r="A80" s="3" t="s">
        <v>273</v>
      </c>
      <c r="B80" s="6" t="s">
        <v>91</v>
      </c>
      <c r="C80" s="10">
        <v>59345</v>
      </c>
      <c r="D80" s="10">
        <v>37580</v>
      </c>
      <c r="E80" s="10">
        <v>21765</v>
      </c>
      <c r="F80" s="25">
        <v>13138470</v>
      </c>
      <c r="G80" s="25">
        <v>10373540</v>
      </c>
      <c r="H80" s="25">
        <v>2764940</v>
      </c>
      <c r="I80" s="11">
        <v>0.63</v>
      </c>
      <c r="J80" s="11">
        <v>0.37</v>
      </c>
      <c r="K80" s="10">
        <v>490</v>
      </c>
      <c r="L80" s="30">
        <v>124980</v>
      </c>
    </row>
    <row r="81" spans="1:12" x14ac:dyDescent="0.35">
      <c r="A81" s="3" t="s">
        <v>273</v>
      </c>
      <c r="B81" s="6" t="s">
        <v>92</v>
      </c>
      <c r="C81" s="10">
        <v>60265</v>
      </c>
      <c r="D81" s="10">
        <v>38125</v>
      </c>
      <c r="E81" s="10">
        <v>22140</v>
      </c>
      <c r="F81" s="25">
        <v>13279790</v>
      </c>
      <c r="G81" s="25">
        <v>10483380</v>
      </c>
      <c r="H81" s="25">
        <v>2796400</v>
      </c>
      <c r="I81" s="11">
        <v>0.63</v>
      </c>
      <c r="J81" s="11">
        <v>0.37</v>
      </c>
      <c r="K81" s="10">
        <v>490</v>
      </c>
      <c r="L81" s="30">
        <v>129360</v>
      </c>
    </row>
    <row r="82" spans="1:12" x14ac:dyDescent="0.35">
      <c r="A82" s="3" t="s">
        <v>273</v>
      </c>
      <c r="B82" s="6" t="s">
        <v>93</v>
      </c>
      <c r="C82" s="10">
        <v>61995</v>
      </c>
      <c r="D82" s="10">
        <v>38955</v>
      </c>
      <c r="E82" s="10">
        <v>23040</v>
      </c>
      <c r="F82" s="25">
        <v>13820240</v>
      </c>
      <c r="G82" s="25">
        <v>10851810</v>
      </c>
      <c r="H82" s="25">
        <v>2968440</v>
      </c>
      <c r="I82" s="11">
        <v>0.63</v>
      </c>
      <c r="J82" s="11">
        <v>0.37</v>
      </c>
      <c r="K82" s="10">
        <v>545</v>
      </c>
      <c r="L82" s="30">
        <v>141830</v>
      </c>
    </row>
    <row r="83" spans="1:12" x14ac:dyDescent="0.35">
      <c r="A83" s="3" t="s">
        <v>273</v>
      </c>
      <c r="B83" s="6" t="s">
        <v>94</v>
      </c>
      <c r="C83" s="10">
        <v>66580</v>
      </c>
      <c r="D83" s="10">
        <v>41630</v>
      </c>
      <c r="E83" s="10">
        <v>24950</v>
      </c>
      <c r="F83" s="25">
        <v>14958590</v>
      </c>
      <c r="G83" s="25">
        <v>11706430</v>
      </c>
      <c r="H83" s="25">
        <v>3252170</v>
      </c>
      <c r="I83" s="11">
        <v>0.63</v>
      </c>
      <c r="J83" s="11">
        <v>0.37</v>
      </c>
      <c r="K83" s="10">
        <v>610</v>
      </c>
      <c r="L83" s="30">
        <v>158550</v>
      </c>
    </row>
    <row r="84" spans="1:12" x14ac:dyDescent="0.35">
      <c r="A84" s="3" t="s">
        <v>273</v>
      </c>
      <c r="B84" s="6" t="s">
        <v>95</v>
      </c>
      <c r="C84" s="10">
        <v>75565</v>
      </c>
      <c r="D84" s="10">
        <v>47595</v>
      </c>
      <c r="E84" s="10">
        <v>27975</v>
      </c>
      <c r="F84" s="25">
        <v>17207180</v>
      </c>
      <c r="G84" s="25">
        <v>13548550</v>
      </c>
      <c r="H84" s="25">
        <v>3658620</v>
      </c>
      <c r="I84" s="11">
        <v>0.63</v>
      </c>
      <c r="J84" s="11">
        <v>0.37</v>
      </c>
      <c r="K84" s="10">
        <v>790</v>
      </c>
      <c r="L84" s="30">
        <v>208700</v>
      </c>
    </row>
    <row r="85" spans="1:12" x14ac:dyDescent="0.35">
      <c r="A85" s="3" t="s">
        <v>273</v>
      </c>
      <c r="B85" s="6" t="s">
        <v>96</v>
      </c>
      <c r="C85" s="10">
        <v>63520</v>
      </c>
      <c r="D85" s="10">
        <v>40085</v>
      </c>
      <c r="E85" s="10">
        <v>23430</v>
      </c>
      <c r="F85" s="25">
        <v>14288420</v>
      </c>
      <c r="G85" s="25">
        <v>11237200</v>
      </c>
      <c r="H85" s="25">
        <v>3051220</v>
      </c>
      <c r="I85" s="11">
        <v>0.63</v>
      </c>
      <c r="J85" s="11">
        <v>0.37</v>
      </c>
      <c r="K85" s="10">
        <v>665</v>
      </c>
      <c r="L85" s="30">
        <v>177160</v>
      </c>
    </row>
    <row r="86" spans="1:12" x14ac:dyDescent="0.35">
      <c r="A86" s="3" t="s">
        <v>273</v>
      </c>
      <c r="B86" s="6" t="s">
        <v>97</v>
      </c>
      <c r="C86" s="10">
        <v>75045</v>
      </c>
      <c r="D86" s="10">
        <v>47485</v>
      </c>
      <c r="E86" s="10">
        <v>27560</v>
      </c>
      <c r="F86" s="25">
        <v>16869920</v>
      </c>
      <c r="G86" s="25">
        <v>13269200</v>
      </c>
      <c r="H86" s="25">
        <v>3600720</v>
      </c>
      <c r="I86" s="11">
        <v>0.63</v>
      </c>
      <c r="J86" s="11">
        <v>0.37</v>
      </c>
      <c r="K86" s="10">
        <v>820</v>
      </c>
      <c r="L86" s="30">
        <v>215450</v>
      </c>
    </row>
    <row r="87" spans="1:12" x14ac:dyDescent="0.35">
      <c r="A87" s="3" t="s">
        <v>273</v>
      </c>
      <c r="B87" s="6" t="s">
        <v>98</v>
      </c>
      <c r="C87" s="10">
        <v>78655</v>
      </c>
      <c r="D87" s="10">
        <v>49700</v>
      </c>
      <c r="E87" s="10">
        <v>28955</v>
      </c>
      <c r="F87" s="25">
        <v>17806660</v>
      </c>
      <c r="G87" s="25">
        <v>14007870</v>
      </c>
      <c r="H87" s="25">
        <v>3798790</v>
      </c>
      <c r="I87" s="11">
        <v>0.63</v>
      </c>
      <c r="J87" s="11">
        <v>0.37</v>
      </c>
      <c r="K87" s="10">
        <v>965</v>
      </c>
      <c r="L87" s="30">
        <v>254440</v>
      </c>
    </row>
    <row r="88" spans="1:12" x14ac:dyDescent="0.35">
      <c r="A88" s="3" t="s">
        <v>273</v>
      </c>
      <c r="B88" s="6" t="s">
        <v>99</v>
      </c>
      <c r="C88" s="10">
        <v>125075</v>
      </c>
      <c r="D88" s="10">
        <v>78960</v>
      </c>
      <c r="E88" s="10">
        <v>46115</v>
      </c>
      <c r="F88" s="25">
        <v>17731610</v>
      </c>
      <c r="G88" s="25">
        <v>13930570</v>
      </c>
      <c r="H88" s="25">
        <v>3801040</v>
      </c>
      <c r="I88" s="11">
        <v>0.63</v>
      </c>
      <c r="J88" s="11">
        <v>0.37</v>
      </c>
      <c r="K88" s="10">
        <v>1700</v>
      </c>
      <c r="L88" s="30">
        <v>267620</v>
      </c>
    </row>
    <row r="89" spans="1:12" x14ac:dyDescent="0.35">
      <c r="A89" s="3" t="s">
        <v>273</v>
      </c>
      <c r="B89" s="6" t="s">
        <v>100</v>
      </c>
      <c r="C89" s="10">
        <v>98985</v>
      </c>
      <c r="D89" s="10">
        <v>62370</v>
      </c>
      <c r="E89" s="10">
        <v>36615</v>
      </c>
      <c r="F89" s="25">
        <v>20599750</v>
      </c>
      <c r="G89" s="25">
        <v>16174550</v>
      </c>
      <c r="H89" s="25">
        <v>4425190</v>
      </c>
      <c r="I89" s="11">
        <v>0.63</v>
      </c>
      <c r="J89" s="11">
        <v>0.37</v>
      </c>
      <c r="K89" s="10">
        <v>1330</v>
      </c>
      <c r="L89" s="30">
        <v>334750</v>
      </c>
    </row>
    <row r="90" spans="1:12" x14ac:dyDescent="0.35">
      <c r="A90" s="3" t="s">
        <v>273</v>
      </c>
      <c r="B90" s="6" t="s">
        <v>101</v>
      </c>
      <c r="C90" s="10">
        <v>79005</v>
      </c>
      <c r="D90" s="10">
        <v>49960</v>
      </c>
      <c r="E90" s="10">
        <v>29040</v>
      </c>
      <c r="F90" s="25">
        <v>18470920</v>
      </c>
      <c r="G90" s="25">
        <v>14508100</v>
      </c>
      <c r="H90" s="25">
        <v>3962820</v>
      </c>
      <c r="I90" s="11">
        <v>0.63</v>
      </c>
      <c r="J90" s="11">
        <v>0.37</v>
      </c>
      <c r="K90" s="10">
        <v>1135</v>
      </c>
      <c r="L90" s="30">
        <v>313700</v>
      </c>
    </row>
    <row r="91" spans="1:12" x14ac:dyDescent="0.35">
      <c r="A91" s="3" t="s">
        <v>273</v>
      </c>
      <c r="B91" s="6" t="s">
        <v>102</v>
      </c>
      <c r="C91" s="10">
        <v>88990</v>
      </c>
      <c r="D91" s="10">
        <v>55895</v>
      </c>
      <c r="E91" s="10">
        <v>33095</v>
      </c>
      <c r="F91" s="25">
        <v>21210140</v>
      </c>
      <c r="G91" s="25">
        <v>16620090</v>
      </c>
      <c r="H91" s="25">
        <v>4590040</v>
      </c>
      <c r="I91" s="11">
        <v>0.63</v>
      </c>
      <c r="J91" s="11">
        <v>0.37</v>
      </c>
      <c r="K91" s="10">
        <v>1395</v>
      </c>
      <c r="L91" s="30">
        <v>390100</v>
      </c>
    </row>
    <row r="92" spans="1:12" x14ac:dyDescent="0.35">
      <c r="A92" s="3" t="s">
        <v>273</v>
      </c>
      <c r="B92" s="6" t="s">
        <v>103</v>
      </c>
      <c r="C92" s="10">
        <v>89135</v>
      </c>
      <c r="D92" s="10">
        <v>55720</v>
      </c>
      <c r="E92" s="10">
        <v>33410</v>
      </c>
      <c r="F92" s="25">
        <v>21370540</v>
      </c>
      <c r="G92" s="25">
        <v>16706640</v>
      </c>
      <c r="H92" s="25">
        <v>4663890</v>
      </c>
      <c r="I92" s="11">
        <v>0.63</v>
      </c>
      <c r="J92" s="11">
        <v>0.37</v>
      </c>
      <c r="K92" s="10">
        <v>1465</v>
      </c>
      <c r="L92" s="30">
        <v>408470</v>
      </c>
    </row>
    <row r="93" spans="1:12" x14ac:dyDescent="0.35">
      <c r="A93" s="3" t="s">
        <v>273</v>
      </c>
      <c r="B93" s="6" t="s">
        <v>104</v>
      </c>
      <c r="C93" s="10">
        <v>84840</v>
      </c>
      <c r="D93" s="10">
        <v>53075</v>
      </c>
      <c r="E93" s="10">
        <v>31770</v>
      </c>
      <c r="F93" s="25">
        <v>20412370</v>
      </c>
      <c r="G93" s="25">
        <v>15974670</v>
      </c>
      <c r="H93" s="25">
        <v>4437700</v>
      </c>
      <c r="I93" s="11">
        <v>0.63</v>
      </c>
      <c r="J93" s="11">
        <v>0.37</v>
      </c>
      <c r="K93" s="10">
        <v>1445</v>
      </c>
      <c r="L93" s="30">
        <v>404010</v>
      </c>
    </row>
    <row r="94" spans="1:12" x14ac:dyDescent="0.35">
      <c r="A94" s="3" t="s">
        <v>273</v>
      </c>
      <c r="B94" s="6" t="s">
        <v>105</v>
      </c>
      <c r="C94" s="10">
        <v>93240</v>
      </c>
      <c r="D94" s="10">
        <v>58005</v>
      </c>
      <c r="E94" s="10">
        <v>35235</v>
      </c>
      <c r="F94" s="25">
        <v>22533130</v>
      </c>
      <c r="G94" s="25">
        <v>17561940</v>
      </c>
      <c r="H94" s="25">
        <v>4971190</v>
      </c>
      <c r="I94" s="11">
        <v>0.62</v>
      </c>
      <c r="J94" s="11">
        <v>0.38</v>
      </c>
      <c r="K94" s="10">
        <v>1695</v>
      </c>
      <c r="L94" s="30">
        <v>473000</v>
      </c>
    </row>
    <row r="95" spans="1:12" x14ac:dyDescent="0.35">
      <c r="A95" s="3" t="s">
        <v>273</v>
      </c>
      <c r="B95" s="6" t="s">
        <v>106</v>
      </c>
      <c r="C95" s="10">
        <v>89795</v>
      </c>
      <c r="D95" s="10">
        <v>55690</v>
      </c>
      <c r="E95" s="10">
        <v>34105</v>
      </c>
      <c r="F95" s="25">
        <v>21652200</v>
      </c>
      <c r="G95" s="25">
        <v>16858400</v>
      </c>
      <c r="H95" s="25">
        <v>4793800</v>
      </c>
      <c r="I95" s="11">
        <v>0.62</v>
      </c>
      <c r="J95" s="11">
        <v>0.38</v>
      </c>
      <c r="K95" s="10">
        <v>1650</v>
      </c>
      <c r="L95" s="30">
        <v>461440</v>
      </c>
    </row>
    <row r="96" spans="1:12" x14ac:dyDescent="0.35">
      <c r="A96" s="3" t="s">
        <v>273</v>
      </c>
      <c r="B96" s="6" t="s">
        <v>107</v>
      </c>
      <c r="C96" s="10">
        <v>99905</v>
      </c>
      <c r="D96" s="10">
        <v>61890</v>
      </c>
      <c r="E96" s="10">
        <v>38020</v>
      </c>
      <c r="F96" s="25">
        <v>24213590</v>
      </c>
      <c r="G96" s="25">
        <v>18845970</v>
      </c>
      <c r="H96" s="25">
        <v>5367630</v>
      </c>
      <c r="I96" s="11">
        <v>0.62</v>
      </c>
      <c r="J96" s="11">
        <v>0.38</v>
      </c>
      <c r="K96" s="10">
        <v>1940</v>
      </c>
      <c r="L96" s="30">
        <v>546070</v>
      </c>
    </row>
    <row r="97" spans="1:12" x14ac:dyDescent="0.35">
      <c r="A97" s="3" t="s">
        <v>273</v>
      </c>
      <c r="B97" s="6" t="s">
        <v>108</v>
      </c>
      <c r="C97" s="10">
        <v>93700</v>
      </c>
      <c r="D97" s="10">
        <v>57650</v>
      </c>
      <c r="E97" s="10">
        <v>36050</v>
      </c>
      <c r="F97" s="25">
        <v>22634820</v>
      </c>
      <c r="G97" s="25">
        <v>17545450</v>
      </c>
      <c r="H97" s="25">
        <v>5089370</v>
      </c>
      <c r="I97" s="11">
        <v>0.62</v>
      </c>
      <c r="J97" s="11">
        <v>0.38</v>
      </c>
      <c r="K97" s="10">
        <v>1815</v>
      </c>
      <c r="L97" s="30">
        <v>514760</v>
      </c>
    </row>
    <row r="98" spans="1:12" x14ac:dyDescent="0.35">
      <c r="A98" s="3" t="s">
        <v>273</v>
      </c>
      <c r="B98" s="6" t="s">
        <v>109</v>
      </c>
      <c r="C98" s="10">
        <v>91940</v>
      </c>
      <c r="D98" s="10">
        <v>56185</v>
      </c>
      <c r="E98" s="10">
        <v>35750</v>
      </c>
      <c r="F98" s="25">
        <v>22059940</v>
      </c>
      <c r="G98" s="25">
        <v>17022130</v>
      </c>
      <c r="H98" s="25">
        <v>5037810</v>
      </c>
      <c r="I98" s="11">
        <v>0.61</v>
      </c>
      <c r="J98" s="11">
        <v>0.39</v>
      </c>
      <c r="K98" s="10">
        <v>1770</v>
      </c>
      <c r="L98" s="30">
        <v>500190</v>
      </c>
    </row>
    <row r="99" spans="1:12" x14ac:dyDescent="0.35">
      <c r="A99" s="3" t="s">
        <v>273</v>
      </c>
      <c r="B99" s="6" t="s">
        <v>110</v>
      </c>
      <c r="C99" s="10">
        <v>100470</v>
      </c>
      <c r="D99" s="10">
        <v>61330</v>
      </c>
      <c r="E99" s="10">
        <v>39140</v>
      </c>
      <c r="F99" s="25">
        <v>24072390</v>
      </c>
      <c r="G99" s="25">
        <v>18545800</v>
      </c>
      <c r="H99" s="25">
        <v>5526590</v>
      </c>
      <c r="I99" s="11">
        <v>0.61</v>
      </c>
      <c r="J99" s="11">
        <v>0.39</v>
      </c>
      <c r="K99" s="10">
        <v>1930</v>
      </c>
      <c r="L99" s="30">
        <v>545760</v>
      </c>
    </row>
    <row r="100" spans="1:12" x14ac:dyDescent="0.35">
      <c r="A100" s="3" t="s">
        <v>273</v>
      </c>
      <c r="B100" s="6" t="s">
        <v>111</v>
      </c>
      <c r="C100" s="10">
        <v>178340</v>
      </c>
      <c r="D100" s="10">
        <v>109835</v>
      </c>
      <c r="E100" s="10">
        <v>68505</v>
      </c>
      <c r="F100" s="25">
        <v>25710710</v>
      </c>
      <c r="G100" s="25">
        <v>19905050</v>
      </c>
      <c r="H100" s="25">
        <v>5805670</v>
      </c>
      <c r="I100" s="11">
        <v>0.62</v>
      </c>
      <c r="J100" s="11">
        <v>0.38</v>
      </c>
      <c r="K100" s="10">
        <v>3635</v>
      </c>
      <c r="L100" s="30">
        <v>598730</v>
      </c>
    </row>
    <row r="101" spans="1:12" x14ac:dyDescent="0.35">
      <c r="A101" s="3" t="s">
        <v>273</v>
      </c>
      <c r="B101" s="6" t="s">
        <v>112</v>
      </c>
      <c r="C101" s="10">
        <v>120165</v>
      </c>
      <c r="D101" s="10">
        <v>73835</v>
      </c>
      <c r="E101" s="10">
        <v>46330</v>
      </c>
      <c r="F101" s="25">
        <v>26463280</v>
      </c>
      <c r="G101" s="25">
        <v>20492480</v>
      </c>
      <c r="H101" s="25">
        <v>5970810</v>
      </c>
      <c r="I101" s="11">
        <v>0.61</v>
      </c>
      <c r="J101" s="11">
        <v>0.39</v>
      </c>
      <c r="K101" s="10">
        <v>2380</v>
      </c>
      <c r="L101" s="30">
        <v>634210</v>
      </c>
    </row>
    <row r="102" spans="1:12" x14ac:dyDescent="0.35">
      <c r="A102" s="3" t="s">
        <v>273</v>
      </c>
      <c r="B102" s="6" t="s">
        <v>113</v>
      </c>
      <c r="C102" s="10">
        <v>107670</v>
      </c>
      <c r="D102" s="10">
        <v>65720</v>
      </c>
      <c r="E102" s="10">
        <v>41950</v>
      </c>
      <c r="F102" s="25">
        <v>25858010</v>
      </c>
      <c r="G102" s="25">
        <v>19925760</v>
      </c>
      <c r="H102" s="25">
        <v>5932250</v>
      </c>
      <c r="I102" s="11">
        <v>0.61</v>
      </c>
      <c r="J102" s="11">
        <v>0.39</v>
      </c>
      <c r="K102" s="10">
        <v>2190</v>
      </c>
      <c r="L102" s="30">
        <v>630870</v>
      </c>
    </row>
    <row r="103" spans="1:12" x14ac:dyDescent="0.35">
      <c r="A103" s="21" t="s">
        <v>274</v>
      </c>
      <c r="B103" s="22" t="s">
        <v>64</v>
      </c>
      <c r="C103" s="23">
        <v>3208250</v>
      </c>
      <c r="D103" s="23">
        <v>1749365</v>
      </c>
      <c r="E103" s="23">
        <v>1458890</v>
      </c>
      <c r="F103" s="27">
        <v>696537670</v>
      </c>
      <c r="G103" s="27">
        <v>510912300</v>
      </c>
      <c r="H103" s="27">
        <v>185625370</v>
      </c>
      <c r="I103" s="66">
        <v>0.55000000000000004</v>
      </c>
      <c r="J103" s="66">
        <v>0.45</v>
      </c>
      <c r="K103" s="23">
        <v>149940</v>
      </c>
      <c r="L103" s="32">
        <v>38270180</v>
      </c>
    </row>
    <row r="104" spans="1:12" x14ac:dyDescent="0.35">
      <c r="A104" s="3" t="s">
        <v>274</v>
      </c>
      <c r="B104" s="6" t="s">
        <v>67</v>
      </c>
      <c r="C104" s="10">
        <v>0</v>
      </c>
      <c r="D104" s="10">
        <v>0</v>
      </c>
      <c r="E104" s="10">
        <v>0</v>
      </c>
      <c r="F104" s="25">
        <v>0</v>
      </c>
      <c r="G104" s="25">
        <v>0</v>
      </c>
      <c r="H104" s="25">
        <v>0</v>
      </c>
      <c r="I104" s="11" t="s">
        <v>66</v>
      </c>
      <c r="J104" s="11" t="s">
        <v>66</v>
      </c>
      <c r="K104" s="10">
        <v>0</v>
      </c>
      <c r="L104" s="30">
        <v>0</v>
      </c>
    </row>
    <row r="105" spans="1:12" x14ac:dyDescent="0.35">
      <c r="A105" s="3" t="s">
        <v>274</v>
      </c>
      <c r="B105" s="6" t="s">
        <v>68</v>
      </c>
      <c r="C105" s="10">
        <v>0</v>
      </c>
      <c r="D105" s="10">
        <v>0</v>
      </c>
      <c r="E105" s="10">
        <v>0</v>
      </c>
      <c r="F105" s="25">
        <v>0</v>
      </c>
      <c r="G105" s="25">
        <v>0</v>
      </c>
      <c r="H105" s="25">
        <v>0</v>
      </c>
      <c r="I105" s="11" t="s">
        <v>66</v>
      </c>
      <c r="J105" s="11" t="s">
        <v>66</v>
      </c>
      <c r="K105" s="10">
        <v>0</v>
      </c>
      <c r="L105" s="30">
        <v>0</v>
      </c>
    </row>
    <row r="106" spans="1:12" x14ac:dyDescent="0.35">
      <c r="A106" s="3" t="s">
        <v>274</v>
      </c>
      <c r="B106" s="6" t="s">
        <v>69</v>
      </c>
      <c r="C106" s="10">
        <v>0</v>
      </c>
      <c r="D106" s="10">
        <v>0</v>
      </c>
      <c r="E106" s="10">
        <v>0</v>
      </c>
      <c r="F106" s="25">
        <v>0</v>
      </c>
      <c r="G106" s="25">
        <v>0</v>
      </c>
      <c r="H106" s="25">
        <v>0</v>
      </c>
      <c r="I106" s="11" t="s">
        <v>66</v>
      </c>
      <c r="J106" s="11" t="s">
        <v>66</v>
      </c>
      <c r="K106" s="10">
        <v>0</v>
      </c>
      <c r="L106" s="30">
        <v>0</v>
      </c>
    </row>
    <row r="107" spans="1:12" x14ac:dyDescent="0.35">
      <c r="A107" s="3" t="s">
        <v>274</v>
      </c>
      <c r="B107" s="6" t="s">
        <v>70</v>
      </c>
      <c r="C107" s="10">
        <v>0</v>
      </c>
      <c r="D107" s="10">
        <v>0</v>
      </c>
      <c r="E107" s="10">
        <v>0</v>
      </c>
      <c r="F107" s="25">
        <v>0</v>
      </c>
      <c r="G107" s="25">
        <v>0</v>
      </c>
      <c r="H107" s="25">
        <v>0</v>
      </c>
      <c r="I107" s="11" t="s">
        <v>66</v>
      </c>
      <c r="J107" s="11" t="s">
        <v>66</v>
      </c>
      <c r="K107" s="10">
        <v>0</v>
      </c>
      <c r="L107" s="30">
        <v>0</v>
      </c>
    </row>
    <row r="108" spans="1:12" x14ac:dyDescent="0.35">
      <c r="A108" s="3" t="s">
        <v>274</v>
      </c>
      <c r="B108" s="6" t="s">
        <v>71</v>
      </c>
      <c r="C108" s="10">
        <v>0</v>
      </c>
      <c r="D108" s="10">
        <v>0</v>
      </c>
      <c r="E108" s="10">
        <v>0</v>
      </c>
      <c r="F108" s="25">
        <v>0</v>
      </c>
      <c r="G108" s="25">
        <v>0</v>
      </c>
      <c r="H108" s="25">
        <v>0</v>
      </c>
      <c r="I108" s="11" t="s">
        <v>66</v>
      </c>
      <c r="J108" s="11" t="s">
        <v>66</v>
      </c>
      <c r="K108" s="10">
        <v>0</v>
      </c>
      <c r="L108" s="30">
        <v>0</v>
      </c>
    </row>
    <row r="109" spans="1:12" x14ac:dyDescent="0.35">
      <c r="A109" s="3" t="s">
        <v>274</v>
      </c>
      <c r="B109" s="6" t="s">
        <v>72</v>
      </c>
      <c r="C109" s="10">
        <v>0</v>
      </c>
      <c r="D109" s="10">
        <v>0</v>
      </c>
      <c r="E109" s="10">
        <v>0</v>
      </c>
      <c r="F109" s="25">
        <v>0</v>
      </c>
      <c r="G109" s="25">
        <v>0</v>
      </c>
      <c r="H109" s="25">
        <v>0</v>
      </c>
      <c r="I109" s="11" t="s">
        <v>66</v>
      </c>
      <c r="J109" s="11" t="s">
        <v>66</v>
      </c>
      <c r="K109" s="10">
        <v>0</v>
      </c>
      <c r="L109" s="30">
        <v>0</v>
      </c>
    </row>
    <row r="110" spans="1:12" x14ac:dyDescent="0.35">
      <c r="A110" s="3" t="s">
        <v>274</v>
      </c>
      <c r="B110" s="6" t="s">
        <v>73</v>
      </c>
      <c r="C110" s="10">
        <v>150</v>
      </c>
      <c r="D110" s="10">
        <v>80</v>
      </c>
      <c r="E110" s="10">
        <v>70</v>
      </c>
      <c r="F110" s="25">
        <v>28940</v>
      </c>
      <c r="G110" s="25">
        <v>21140</v>
      </c>
      <c r="H110" s="25">
        <v>7800</v>
      </c>
      <c r="I110" s="11">
        <v>0.53</v>
      </c>
      <c r="J110" s="11">
        <v>0.47</v>
      </c>
      <c r="K110" s="10">
        <v>5</v>
      </c>
      <c r="L110" s="30">
        <v>1730</v>
      </c>
    </row>
    <row r="111" spans="1:12" x14ac:dyDescent="0.35">
      <c r="A111" s="3" t="s">
        <v>274</v>
      </c>
      <c r="B111" s="6" t="s">
        <v>74</v>
      </c>
      <c r="C111" s="10">
        <v>1150</v>
      </c>
      <c r="D111" s="10">
        <v>620</v>
      </c>
      <c r="E111" s="10">
        <v>530</v>
      </c>
      <c r="F111" s="25">
        <v>224450</v>
      </c>
      <c r="G111" s="25">
        <v>164480</v>
      </c>
      <c r="H111" s="25">
        <v>59980</v>
      </c>
      <c r="I111" s="11">
        <v>0.54</v>
      </c>
      <c r="J111" s="11">
        <v>0.46</v>
      </c>
      <c r="K111" s="10">
        <v>45</v>
      </c>
      <c r="L111" s="30">
        <v>10760</v>
      </c>
    </row>
    <row r="112" spans="1:12" x14ac:dyDescent="0.35">
      <c r="A112" s="3" t="s">
        <v>274</v>
      </c>
      <c r="B112" s="6" t="s">
        <v>75</v>
      </c>
      <c r="C112" s="10">
        <v>8730</v>
      </c>
      <c r="D112" s="10">
        <v>4720</v>
      </c>
      <c r="E112" s="10">
        <v>4015</v>
      </c>
      <c r="F112" s="25">
        <v>904810</v>
      </c>
      <c r="G112" s="25">
        <v>661380</v>
      </c>
      <c r="H112" s="25">
        <v>243430</v>
      </c>
      <c r="I112" s="11">
        <v>0.54</v>
      </c>
      <c r="J112" s="11">
        <v>0.46</v>
      </c>
      <c r="K112" s="10">
        <v>350</v>
      </c>
      <c r="L112" s="30">
        <v>45990</v>
      </c>
    </row>
    <row r="113" spans="1:12" x14ac:dyDescent="0.35">
      <c r="A113" s="3" t="s">
        <v>274</v>
      </c>
      <c r="B113" s="6" t="s">
        <v>76</v>
      </c>
      <c r="C113" s="10">
        <v>11465</v>
      </c>
      <c r="D113" s="10">
        <v>6180</v>
      </c>
      <c r="E113" s="10">
        <v>5285</v>
      </c>
      <c r="F113" s="25">
        <v>1967020</v>
      </c>
      <c r="G113" s="25">
        <v>1434380</v>
      </c>
      <c r="H113" s="25">
        <v>532640</v>
      </c>
      <c r="I113" s="11">
        <v>0.54</v>
      </c>
      <c r="J113" s="11">
        <v>0.46</v>
      </c>
      <c r="K113" s="10">
        <v>475</v>
      </c>
      <c r="L113" s="30">
        <v>103980</v>
      </c>
    </row>
    <row r="114" spans="1:12" x14ac:dyDescent="0.35">
      <c r="A114" s="3" t="s">
        <v>274</v>
      </c>
      <c r="B114" s="6" t="s">
        <v>77</v>
      </c>
      <c r="C114" s="10">
        <v>13205</v>
      </c>
      <c r="D114" s="10">
        <v>7205</v>
      </c>
      <c r="E114" s="10">
        <v>5995</v>
      </c>
      <c r="F114" s="25">
        <v>2637620</v>
      </c>
      <c r="G114" s="25">
        <v>1954340</v>
      </c>
      <c r="H114" s="25">
        <v>683280</v>
      </c>
      <c r="I114" s="11">
        <v>0.55000000000000004</v>
      </c>
      <c r="J114" s="11">
        <v>0.45</v>
      </c>
      <c r="K114" s="10">
        <v>360</v>
      </c>
      <c r="L114" s="30">
        <v>92740</v>
      </c>
    </row>
    <row r="115" spans="1:12" x14ac:dyDescent="0.35">
      <c r="A115" s="3" t="s">
        <v>274</v>
      </c>
      <c r="B115" s="6" t="s">
        <v>78</v>
      </c>
      <c r="C115" s="10">
        <v>23975</v>
      </c>
      <c r="D115" s="10">
        <v>12905</v>
      </c>
      <c r="E115" s="10">
        <v>11070</v>
      </c>
      <c r="F115" s="25">
        <v>4831870</v>
      </c>
      <c r="G115" s="25">
        <v>3528200</v>
      </c>
      <c r="H115" s="25">
        <v>1303670</v>
      </c>
      <c r="I115" s="11">
        <v>0.54</v>
      </c>
      <c r="J115" s="11">
        <v>0.46</v>
      </c>
      <c r="K115" s="10">
        <v>925</v>
      </c>
      <c r="L115" s="30">
        <v>235550</v>
      </c>
    </row>
    <row r="116" spans="1:12" x14ac:dyDescent="0.35">
      <c r="A116" s="3" t="s">
        <v>274</v>
      </c>
      <c r="B116" s="6" t="s">
        <v>79</v>
      </c>
      <c r="C116" s="10">
        <v>54070</v>
      </c>
      <c r="D116" s="10">
        <v>29115</v>
      </c>
      <c r="E116" s="10">
        <v>24955</v>
      </c>
      <c r="F116" s="25">
        <v>11026950</v>
      </c>
      <c r="G116" s="25">
        <v>8081730</v>
      </c>
      <c r="H116" s="25">
        <v>2945230</v>
      </c>
      <c r="I116" s="11">
        <v>0.54</v>
      </c>
      <c r="J116" s="11">
        <v>0.46</v>
      </c>
      <c r="K116" s="10">
        <v>2125</v>
      </c>
      <c r="L116" s="30">
        <v>542550</v>
      </c>
    </row>
    <row r="117" spans="1:12" x14ac:dyDescent="0.35">
      <c r="A117" s="3" t="s">
        <v>274</v>
      </c>
      <c r="B117" s="6" t="s">
        <v>80</v>
      </c>
      <c r="C117" s="10">
        <v>62460</v>
      </c>
      <c r="D117" s="10">
        <v>33875</v>
      </c>
      <c r="E117" s="10">
        <v>28585</v>
      </c>
      <c r="F117" s="25">
        <v>12875200</v>
      </c>
      <c r="G117" s="25">
        <v>9480980</v>
      </c>
      <c r="H117" s="25">
        <v>3394230</v>
      </c>
      <c r="I117" s="11">
        <v>0.54</v>
      </c>
      <c r="J117" s="11">
        <v>0.46</v>
      </c>
      <c r="K117" s="10">
        <v>2460</v>
      </c>
      <c r="L117" s="30">
        <v>627960</v>
      </c>
    </row>
    <row r="118" spans="1:12" x14ac:dyDescent="0.35">
      <c r="A118" s="3" t="s">
        <v>274</v>
      </c>
      <c r="B118" s="6" t="s">
        <v>81</v>
      </c>
      <c r="C118" s="10">
        <v>72230</v>
      </c>
      <c r="D118" s="10">
        <v>39450</v>
      </c>
      <c r="E118" s="10">
        <v>32780</v>
      </c>
      <c r="F118" s="25">
        <v>14978090</v>
      </c>
      <c r="G118" s="25">
        <v>11062320</v>
      </c>
      <c r="H118" s="25">
        <v>3915770</v>
      </c>
      <c r="I118" s="11">
        <v>0.55000000000000004</v>
      </c>
      <c r="J118" s="11">
        <v>0.45</v>
      </c>
      <c r="K118" s="10">
        <v>2960</v>
      </c>
      <c r="L118" s="30">
        <v>736330</v>
      </c>
    </row>
    <row r="119" spans="1:12" x14ac:dyDescent="0.35">
      <c r="A119" s="3" t="s">
        <v>274</v>
      </c>
      <c r="B119" s="6" t="s">
        <v>82</v>
      </c>
      <c r="C119" s="10">
        <v>93115</v>
      </c>
      <c r="D119" s="10">
        <v>50950</v>
      </c>
      <c r="E119" s="10">
        <v>42165</v>
      </c>
      <c r="F119" s="25">
        <v>19401010</v>
      </c>
      <c r="G119" s="25">
        <v>14336020</v>
      </c>
      <c r="H119" s="25">
        <v>5064990</v>
      </c>
      <c r="I119" s="11">
        <v>0.55000000000000004</v>
      </c>
      <c r="J119" s="11">
        <v>0.45</v>
      </c>
      <c r="K119" s="10">
        <v>3785</v>
      </c>
      <c r="L119" s="30">
        <v>940870</v>
      </c>
    </row>
    <row r="120" spans="1:12" x14ac:dyDescent="0.35">
      <c r="A120" s="3" t="s">
        <v>274</v>
      </c>
      <c r="B120" s="6" t="s">
        <v>83</v>
      </c>
      <c r="C120" s="10">
        <v>94560</v>
      </c>
      <c r="D120" s="10">
        <v>51775</v>
      </c>
      <c r="E120" s="10">
        <v>42790</v>
      </c>
      <c r="F120" s="25">
        <v>19703740</v>
      </c>
      <c r="G120" s="25">
        <v>14564690</v>
      </c>
      <c r="H120" s="25">
        <v>5139050</v>
      </c>
      <c r="I120" s="11">
        <v>0.55000000000000004</v>
      </c>
      <c r="J120" s="11">
        <v>0.45</v>
      </c>
      <c r="K120" s="10">
        <v>3820</v>
      </c>
      <c r="L120" s="30">
        <v>952960</v>
      </c>
    </row>
    <row r="121" spans="1:12" x14ac:dyDescent="0.35">
      <c r="A121" s="3" t="s">
        <v>274</v>
      </c>
      <c r="B121" s="6" t="s">
        <v>84</v>
      </c>
      <c r="C121" s="10">
        <v>58310</v>
      </c>
      <c r="D121" s="10">
        <v>31850</v>
      </c>
      <c r="E121" s="10">
        <v>26460</v>
      </c>
      <c r="F121" s="25">
        <v>12175330</v>
      </c>
      <c r="G121" s="25">
        <v>8981790</v>
      </c>
      <c r="H121" s="25">
        <v>3193550</v>
      </c>
      <c r="I121" s="11">
        <v>0.55000000000000004</v>
      </c>
      <c r="J121" s="11">
        <v>0.45</v>
      </c>
      <c r="K121" s="10">
        <v>2410</v>
      </c>
      <c r="L121" s="30">
        <v>601200</v>
      </c>
    </row>
    <row r="122" spans="1:12" x14ac:dyDescent="0.35">
      <c r="A122" s="3" t="s">
        <v>274</v>
      </c>
      <c r="B122" s="6" t="s">
        <v>85</v>
      </c>
      <c r="C122" s="10">
        <v>79085</v>
      </c>
      <c r="D122" s="10">
        <v>43435</v>
      </c>
      <c r="E122" s="10">
        <v>35650</v>
      </c>
      <c r="F122" s="25">
        <v>16584490</v>
      </c>
      <c r="G122" s="25">
        <v>12263370</v>
      </c>
      <c r="H122" s="25">
        <v>4321120</v>
      </c>
      <c r="I122" s="11">
        <v>0.55000000000000004</v>
      </c>
      <c r="J122" s="11">
        <v>0.45</v>
      </c>
      <c r="K122" s="10">
        <v>3325</v>
      </c>
      <c r="L122" s="30">
        <v>820740</v>
      </c>
    </row>
    <row r="123" spans="1:12" x14ac:dyDescent="0.35">
      <c r="A123" s="3" t="s">
        <v>274</v>
      </c>
      <c r="B123" s="6" t="s">
        <v>86</v>
      </c>
      <c r="C123" s="10">
        <v>101765</v>
      </c>
      <c r="D123" s="10">
        <v>56405</v>
      </c>
      <c r="E123" s="10">
        <v>45365</v>
      </c>
      <c r="F123" s="25">
        <v>21451000</v>
      </c>
      <c r="G123" s="25">
        <v>15941320</v>
      </c>
      <c r="H123" s="25">
        <v>5509670</v>
      </c>
      <c r="I123" s="11">
        <v>0.55000000000000004</v>
      </c>
      <c r="J123" s="11">
        <v>0.45</v>
      </c>
      <c r="K123" s="10">
        <v>4115</v>
      </c>
      <c r="L123" s="30">
        <v>1021290</v>
      </c>
    </row>
    <row r="124" spans="1:12" x14ac:dyDescent="0.35">
      <c r="A124" s="3" t="s">
        <v>274</v>
      </c>
      <c r="B124" s="6" t="s">
        <v>87</v>
      </c>
      <c r="C124" s="10">
        <v>144235</v>
      </c>
      <c r="D124" s="10">
        <v>79905</v>
      </c>
      <c r="E124" s="10">
        <v>64330</v>
      </c>
      <c r="F124" s="25">
        <v>17916230</v>
      </c>
      <c r="G124" s="25">
        <v>13300380</v>
      </c>
      <c r="H124" s="25">
        <v>4615850</v>
      </c>
      <c r="I124" s="11">
        <v>0.55000000000000004</v>
      </c>
      <c r="J124" s="11">
        <v>0.45</v>
      </c>
      <c r="K124" s="10">
        <v>5845</v>
      </c>
      <c r="L124" s="30">
        <v>864530</v>
      </c>
    </row>
    <row r="125" spans="1:12" x14ac:dyDescent="0.35">
      <c r="A125" s="3" t="s">
        <v>274</v>
      </c>
      <c r="B125" s="6" t="s">
        <v>88</v>
      </c>
      <c r="C125" s="10">
        <v>125200</v>
      </c>
      <c r="D125" s="10">
        <v>69095</v>
      </c>
      <c r="E125" s="10">
        <v>56105</v>
      </c>
      <c r="F125" s="25">
        <v>24176530</v>
      </c>
      <c r="G125" s="25">
        <v>17936970</v>
      </c>
      <c r="H125" s="25">
        <v>6239560</v>
      </c>
      <c r="I125" s="11">
        <v>0.55000000000000004</v>
      </c>
      <c r="J125" s="11">
        <v>0.45</v>
      </c>
      <c r="K125" s="10">
        <v>5020</v>
      </c>
      <c r="L125" s="30">
        <v>1152420</v>
      </c>
    </row>
    <row r="126" spans="1:12" x14ac:dyDescent="0.35">
      <c r="A126" s="3" t="s">
        <v>274</v>
      </c>
      <c r="B126" s="6" t="s">
        <v>89</v>
      </c>
      <c r="C126" s="10">
        <v>84375</v>
      </c>
      <c r="D126" s="10">
        <v>46405</v>
      </c>
      <c r="E126" s="10">
        <v>37970</v>
      </c>
      <c r="F126" s="25">
        <v>19572680</v>
      </c>
      <c r="G126" s="25">
        <v>14484630</v>
      </c>
      <c r="H126" s="25">
        <v>5088050</v>
      </c>
      <c r="I126" s="11">
        <v>0.55000000000000004</v>
      </c>
      <c r="J126" s="11">
        <v>0.45</v>
      </c>
      <c r="K126" s="10">
        <v>3440</v>
      </c>
      <c r="L126" s="30">
        <v>932900</v>
      </c>
    </row>
    <row r="127" spans="1:12" x14ac:dyDescent="0.35">
      <c r="A127" s="3" t="s">
        <v>274</v>
      </c>
      <c r="B127" s="6" t="s">
        <v>90</v>
      </c>
      <c r="C127" s="10">
        <v>84075</v>
      </c>
      <c r="D127" s="10">
        <v>46320</v>
      </c>
      <c r="E127" s="10">
        <v>37755</v>
      </c>
      <c r="F127" s="25">
        <v>19566490</v>
      </c>
      <c r="G127" s="25">
        <v>14469650</v>
      </c>
      <c r="H127" s="25">
        <v>5096840</v>
      </c>
      <c r="I127" s="11">
        <v>0.55000000000000004</v>
      </c>
      <c r="J127" s="11">
        <v>0.45</v>
      </c>
      <c r="K127" s="10">
        <v>3480</v>
      </c>
      <c r="L127" s="30">
        <v>947150</v>
      </c>
    </row>
    <row r="128" spans="1:12" x14ac:dyDescent="0.35">
      <c r="A128" s="3" t="s">
        <v>274</v>
      </c>
      <c r="B128" s="6" t="s">
        <v>91</v>
      </c>
      <c r="C128" s="10">
        <v>105270</v>
      </c>
      <c r="D128" s="10">
        <v>57980</v>
      </c>
      <c r="E128" s="10">
        <v>47290</v>
      </c>
      <c r="F128" s="25">
        <v>24542290</v>
      </c>
      <c r="G128" s="25">
        <v>18154350</v>
      </c>
      <c r="H128" s="25">
        <v>6387930</v>
      </c>
      <c r="I128" s="11">
        <v>0.55000000000000004</v>
      </c>
      <c r="J128" s="11">
        <v>0.45</v>
      </c>
      <c r="K128" s="10">
        <v>4425</v>
      </c>
      <c r="L128" s="30">
        <v>1204580</v>
      </c>
    </row>
    <row r="129" spans="1:12" x14ac:dyDescent="0.35">
      <c r="A129" s="3" t="s">
        <v>274</v>
      </c>
      <c r="B129" s="6" t="s">
        <v>92</v>
      </c>
      <c r="C129" s="10">
        <v>84525</v>
      </c>
      <c r="D129" s="10">
        <v>46320</v>
      </c>
      <c r="E129" s="10">
        <v>38205</v>
      </c>
      <c r="F129" s="25">
        <v>19674740</v>
      </c>
      <c r="G129" s="25">
        <v>14494240</v>
      </c>
      <c r="H129" s="25">
        <v>5180490</v>
      </c>
      <c r="I129" s="11">
        <v>0.55000000000000004</v>
      </c>
      <c r="J129" s="11">
        <v>0.45</v>
      </c>
      <c r="K129" s="10">
        <v>3540</v>
      </c>
      <c r="L129" s="30">
        <v>964950</v>
      </c>
    </row>
    <row r="130" spans="1:12" x14ac:dyDescent="0.35">
      <c r="A130" s="3" t="s">
        <v>274</v>
      </c>
      <c r="B130" s="6" t="s">
        <v>93</v>
      </c>
      <c r="C130" s="10">
        <v>84130</v>
      </c>
      <c r="D130" s="10">
        <v>46185</v>
      </c>
      <c r="E130" s="10">
        <v>37940</v>
      </c>
      <c r="F130" s="25">
        <v>19613340</v>
      </c>
      <c r="G130" s="25">
        <v>14454950</v>
      </c>
      <c r="H130" s="25">
        <v>5158390</v>
      </c>
      <c r="I130" s="11">
        <v>0.55000000000000004</v>
      </c>
      <c r="J130" s="11">
        <v>0.45</v>
      </c>
      <c r="K130" s="10">
        <v>3625</v>
      </c>
      <c r="L130" s="30">
        <v>989990</v>
      </c>
    </row>
    <row r="131" spans="1:12" x14ac:dyDescent="0.35">
      <c r="A131" s="3" t="s">
        <v>274</v>
      </c>
      <c r="B131" s="6" t="s">
        <v>94</v>
      </c>
      <c r="C131" s="10">
        <v>104800</v>
      </c>
      <c r="D131" s="10">
        <v>57340</v>
      </c>
      <c r="E131" s="10">
        <v>47465</v>
      </c>
      <c r="F131" s="25">
        <v>24458860</v>
      </c>
      <c r="G131" s="25">
        <v>17980200</v>
      </c>
      <c r="H131" s="25">
        <v>6478650</v>
      </c>
      <c r="I131" s="11">
        <v>0.55000000000000004</v>
      </c>
      <c r="J131" s="11">
        <v>0.45</v>
      </c>
      <c r="K131" s="10">
        <v>4555</v>
      </c>
      <c r="L131" s="30">
        <v>1240530</v>
      </c>
    </row>
    <row r="132" spans="1:12" x14ac:dyDescent="0.35">
      <c r="A132" s="3" t="s">
        <v>274</v>
      </c>
      <c r="B132" s="6" t="s">
        <v>95</v>
      </c>
      <c r="C132" s="10">
        <v>103515</v>
      </c>
      <c r="D132" s="10">
        <v>56790</v>
      </c>
      <c r="E132" s="10">
        <v>46725</v>
      </c>
      <c r="F132" s="25">
        <v>24225420</v>
      </c>
      <c r="G132" s="25">
        <v>17835430</v>
      </c>
      <c r="H132" s="25">
        <v>6389990</v>
      </c>
      <c r="I132" s="11">
        <v>0.55000000000000004</v>
      </c>
      <c r="J132" s="11">
        <v>0.45</v>
      </c>
      <c r="K132" s="10">
        <v>4600</v>
      </c>
      <c r="L132" s="30">
        <v>1259140</v>
      </c>
    </row>
    <row r="133" spans="1:12" x14ac:dyDescent="0.35">
      <c r="A133" s="3" t="s">
        <v>274</v>
      </c>
      <c r="B133" s="6" t="s">
        <v>96</v>
      </c>
      <c r="C133" s="10">
        <v>83060</v>
      </c>
      <c r="D133" s="10">
        <v>45390</v>
      </c>
      <c r="E133" s="10">
        <v>37675</v>
      </c>
      <c r="F133" s="25">
        <v>19406590</v>
      </c>
      <c r="G133" s="25">
        <v>14262400</v>
      </c>
      <c r="H133" s="25">
        <v>5144200</v>
      </c>
      <c r="I133" s="11">
        <v>0.55000000000000004</v>
      </c>
      <c r="J133" s="11">
        <v>0.45</v>
      </c>
      <c r="K133" s="10">
        <v>3710</v>
      </c>
      <c r="L133" s="30">
        <v>1016290</v>
      </c>
    </row>
    <row r="134" spans="1:12" x14ac:dyDescent="0.35">
      <c r="A134" s="3" t="s">
        <v>274</v>
      </c>
      <c r="B134" s="6" t="s">
        <v>97</v>
      </c>
      <c r="C134" s="10">
        <v>82415</v>
      </c>
      <c r="D134" s="10">
        <v>45040</v>
      </c>
      <c r="E134" s="10">
        <v>37375</v>
      </c>
      <c r="F134" s="25">
        <v>19278100</v>
      </c>
      <c r="G134" s="25">
        <v>14145260</v>
      </c>
      <c r="H134" s="25">
        <v>5132840</v>
      </c>
      <c r="I134" s="11">
        <v>0.55000000000000004</v>
      </c>
      <c r="J134" s="11">
        <v>0.45</v>
      </c>
      <c r="K134" s="10">
        <v>3775</v>
      </c>
      <c r="L134" s="30">
        <v>1030360</v>
      </c>
    </row>
    <row r="135" spans="1:12" x14ac:dyDescent="0.35">
      <c r="A135" s="3" t="s">
        <v>274</v>
      </c>
      <c r="B135" s="6" t="s">
        <v>98</v>
      </c>
      <c r="C135" s="10">
        <v>81615</v>
      </c>
      <c r="D135" s="10">
        <v>44590</v>
      </c>
      <c r="E135" s="10">
        <v>37030</v>
      </c>
      <c r="F135" s="25">
        <v>19110930</v>
      </c>
      <c r="G135" s="25">
        <v>14018730</v>
      </c>
      <c r="H135" s="25">
        <v>5092200</v>
      </c>
      <c r="I135" s="11">
        <v>0.55000000000000004</v>
      </c>
      <c r="J135" s="11">
        <v>0.45</v>
      </c>
      <c r="K135" s="10">
        <v>3840</v>
      </c>
      <c r="L135" s="30">
        <v>1043990</v>
      </c>
    </row>
    <row r="136" spans="1:12" x14ac:dyDescent="0.35">
      <c r="A136" s="3" t="s">
        <v>274</v>
      </c>
      <c r="B136" s="6" t="s">
        <v>99</v>
      </c>
      <c r="C136" s="10">
        <v>139945</v>
      </c>
      <c r="D136" s="10">
        <v>76610</v>
      </c>
      <c r="E136" s="10">
        <v>63335</v>
      </c>
      <c r="F136" s="25">
        <v>19265010</v>
      </c>
      <c r="G136" s="25">
        <v>14125510</v>
      </c>
      <c r="H136" s="25">
        <v>5139510</v>
      </c>
      <c r="I136" s="11">
        <v>0.55000000000000004</v>
      </c>
      <c r="J136" s="11">
        <v>0.45</v>
      </c>
      <c r="K136" s="10">
        <v>6680</v>
      </c>
      <c r="L136" s="30">
        <v>1068760</v>
      </c>
    </row>
    <row r="137" spans="1:12" x14ac:dyDescent="0.35">
      <c r="A137" s="3" t="s">
        <v>274</v>
      </c>
      <c r="B137" s="6" t="s">
        <v>100</v>
      </c>
      <c r="C137" s="10">
        <v>119695</v>
      </c>
      <c r="D137" s="10">
        <v>65380</v>
      </c>
      <c r="E137" s="10">
        <v>54315</v>
      </c>
      <c r="F137" s="25">
        <v>24930520</v>
      </c>
      <c r="G137" s="25">
        <v>18302530</v>
      </c>
      <c r="H137" s="25">
        <v>6627980</v>
      </c>
      <c r="I137" s="11">
        <v>0.55000000000000004</v>
      </c>
      <c r="J137" s="11">
        <v>0.45</v>
      </c>
      <c r="K137" s="10">
        <v>5710</v>
      </c>
      <c r="L137" s="30">
        <v>1398040</v>
      </c>
    </row>
    <row r="138" spans="1:12" x14ac:dyDescent="0.35">
      <c r="A138" s="3" t="s">
        <v>274</v>
      </c>
      <c r="B138" s="6" t="s">
        <v>101</v>
      </c>
      <c r="C138" s="10">
        <v>79495</v>
      </c>
      <c r="D138" s="10">
        <v>43325</v>
      </c>
      <c r="E138" s="10">
        <v>36175</v>
      </c>
      <c r="F138" s="25">
        <v>19865660</v>
      </c>
      <c r="G138" s="25">
        <v>14556720</v>
      </c>
      <c r="H138" s="25">
        <v>5308940</v>
      </c>
      <c r="I138" s="11">
        <v>0.54</v>
      </c>
      <c r="J138" s="11">
        <v>0.46</v>
      </c>
      <c r="K138" s="10">
        <v>3955</v>
      </c>
      <c r="L138" s="30">
        <v>1140070</v>
      </c>
    </row>
    <row r="139" spans="1:12" x14ac:dyDescent="0.35">
      <c r="A139" s="3" t="s">
        <v>274</v>
      </c>
      <c r="B139" s="6" t="s">
        <v>102</v>
      </c>
      <c r="C139" s="10">
        <v>98395</v>
      </c>
      <c r="D139" s="10">
        <v>53580</v>
      </c>
      <c r="E139" s="10">
        <v>44815</v>
      </c>
      <c r="F139" s="25">
        <v>24612700</v>
      </c>
      <c r="G139" s="25">
        <v>18021990</v>
      </c>
      <c r="H139" s="25">
        <v>6590710</v>
      </c>
      <c r="I139" s="11">
        <v>0.54</v>
      </c>
      <c r="J139" s="11">
        <v>0.46</v>
      </c>
      <c r="K139" s="10">
        <v>4955</v>
      </c>
      <c r="L139" s="30">
        <v>1435510</v>
      </c>
    </row>
    <row r="140" spans="1:12" x14ac:dyDescent="0.35">
      <c r="A140" s="3" t="s">
        <v>274</v>
      </c>
      <c r="B140" s="6" t="s">
        <v>103</v>
      </c>
      <c r="C140" s="10">
        <v>77830</v>
      </c>
      <c r="D140" s="10">
        <v>42320</v>
      </c>
      <c r="E140" s="10">
        <v>35510</v>
      </c>
      <c r="F140" s="25">
        <v>19478090</v>
      </c>
      <c r="G140" s="25">
        <v>14239190</v>
      </c>
      <c r="H140" s="25">
        <v>5238900</v>
      </c>
      <c r="I140" s="11">
        <v>0.54</v>
      </c>
      <c r="J140" s="11">
        <v>0.46</v>
      </c>
      <c r="K140" s="10">
        <v>4000</v>
      </c>
      <c r="L140" s="30">
        <v>1157470</v>
      </c>
    </row>
    <row r="141" spans="1:12" x14ac:dyDescent="0.35">
      <c r="A141" s="3" t="s">
        <v>274</v>
      </c>
      <c r="B141" s="6" t="s">
        <v>104</v>
      </c>
      <c r="C141" s="10">
        <v>76695</v>
      </c>
      <c r="D141" s="10">
        <v>41575</v>
      </c>
      <c r="E141" s="10">
        <v>35115</v>
      </c>
      <c r="F141" s="25">
        <v>19221540</v>
      </c>
      <c r="G141" s="25">
        <v>14032040</v>
      </c>
      <c r="H141" s="25">
        <v>5189500</v>
      </c>
      <c r="I141" s="11">
        <v>0.54</v>
      </c>
      <c r="J141" s="11">
        <v>0.46</v>
      </c>
      <c r="K141" s="10">
        <v>4010</v>
      </c>
      <c r="L141" s="30">
        <v>1160690</v>
      </c>
    </row>
    <row r="142" spans="1:12" x14ac:dyDescent="0.35">
      <c r="A142" s="3" t="s">
        <v>274</v>
      </c>
      <c r="B142" s="6" t="s">
        <v>105</v>
      </c>
      <c r="C142" s="10">
        <v>94325</v>
      </c>
      <c r="D142" s="10">
        <v>51080</v>
      </c>
      <c r="E142" s="10">
        <v>43245</v>
      </c>
      <c r="F142" s="25">
        <v>23660340</v>
      </c>
      <c r="G142" s="25">
        <v>17237260</v>
      </c>
      <c r="H142" s="25">
        <v>6423080</v>
      </c>
      <c r="I142" s="11">
        <v>0.54</v>
      </c>
      <c r="J142" s="11">
        <v>0.46</v>
      </c>
      <c r="K142" s="10">
        <v>5060</v>
      </c>
      <c r="L142" s="30">
        <v>1462590</v>
      </c>
    </row>
    <row r="143" spans="1:12" x14ac:dyDescent="0.35">
      <c r="A143" s="3" t="s">
        <v>274</v>
      </c>
      <c r="B143" s="6" t="s">
        <v>106</v>
      </c>
      <c r="C143" s="10">
        <v>75025</v>
      </c>
      <c r="D143" s="10">
        <v>40415</v>
      </c>
      <c r="E143" s="10">
        <v>34615</v>
      </c>
      <c r="F143" s="25">
        <v>18803920</v>
      </c>
      <c r="G143" s="25">
        <v>13674210</v>
      </c>
      <c r="H143" s="25">
        <v>5129710</v>
      </c>
      <c r="I143" s="11">
        <v>0.54</v>
      </c>
      <c r="J143" s="11">
        <v>0.46</v>
      </c>
      <c r="K143" s="10">
        <v>4040</v>
      </c>
      <c r="L143" s="30">
        <v>1166820</v>
      </c>
    </row>
    <row r="144" spans="1:12" x14ac:dyDescent="0.35">
      <c r="A144" s="3" t="s">
        <v>274</v>
      </c>
      <c r="B144" s="6" t="s">
        <v>107</v>
      </c>
      <c r="C144" s="10">
        <v>91420</v>
      </c>
      <c r="D144" s="10">
        <v>49355</v>
      </c>
      <c r="E144" s="10">
        <v>42065</v>
      </c>
      <c r="F144" s="25">
        <v>23003460</v>
      </c>
      <c r="G144" s="25">
        <v>16735490</v>
      </c>
      <c r="H144" s="25">
        <v>6267960</v>
      </c>
      <c r="I144" s="11">
        <v>0.54</v>
      </c>
      <c r="J144" s="11">
        <v>0.46</v>
      </c>
      <c r="K144" s="10">
        <v>5050</v>
      </c>
      <c r="L144" s="30">
        <v>1459810</v>
      </c>
    </row>
    <row r="145" spans="1:12" x14ac:dyDescent="0.35">
      <c r="A145" s="3" t="s">
        <v>274</v>
      </c>
      <c r="B145" s="6" t="s">
        <v>108</v>
      </c>
      <c r="C145" s="10">
        <v>73145</v>
      </c>
      <c r="D145" s="10">
        <v>39320</v>
      </c>
      <c r="E145" s="10">
        <v>33825</v>
      </c>
      <c r="F145" s="25">
        <v>18408930</v>
      </c>
      <c r="G145" s="25">
        <v>13342350</v>
      </c>
      <c r="H145" s="25">
        <v>5066580</v>
      </c>
      <c r="I145" s="11">
        <v>0.54</v>
      </c>
      <c r="J145" s="11">
        <v>0.46</v>
      </c>
      <c r="K145" s="10">
        <v>4050</v>
      </c>
      <c r="L145" s="30">
        <v>1170910</v>
      </c>
    </row>
    <row r="146" spans="1:12" x14ac:dyDescent="0.35">
      <c r="A146" s="3" t="s">
        <v>274</v>
      </c>
      <c r="B146" s="6" t="s">
        <v>109</v>
      </c>
      <c r="C146" s="10">
        <v>73115</v>
      </c>
      <c r="D146" s="10">
        <v>38840</v>
      </c>
      <c r="E146" s="10">
        <v>34275</v>
      </c>
      <c r="F146" s="25">
        <v>18341060</v>
      </c>
      <c r="G146" s="25">
        <v>13221740</v>
      </c>
      <c r="H146" s="25">
        <v>5119320</v>
      </c>
      <c r="I146" s="11">
        <v>0.53</v>
      </c>
      <c r="J146" s="11">
        <v>0.47</v>
      </c>
      <c r="K146" s="10">
        <v>4075</v>
      </c>
      <c r="L146" s="30">
        <v>1179430</v>
      </c>
    </row>
    <row r="147" spans="1:12" x14ac:dyDescent="0.35">
      <c r="A147" s="3" t="s">
        <v>274</v>
      </c>
      <c r="B147" s="6" t="s">
        <v>110</v>
      </c>
      <c r="C147" s="10">
        <v>72305</v>
      </c>
      <c r="D147" s="10">
        <v>38475</v>
      </c>
      <c r="E147" s="10">
        <v>33835</v>
      </c>
      <c r="F147" s="25">
        <v>18230000</v>
      </c>
      <c r="G147" s="25">
        <v>13120860</v>
      </c>
      <c r="H147" s="25">
        <v>5109130</v>
      </c>
      <c r="I147" s="11">
        <v>0.53</v>
      </c>
      <c r="J147" s="11">
        <v>0.47</v>
      </c>
      <c r="K147" s="10">
        <v>4105</v>
      </c>
      <c r="L147" s="30">
        <v>1188090</v>
      </c>
    </row>
    <row r="148" spans="1:12" x14ac:dyDescent="0.35">
      <c r="A148" s="3" t="s">
        <v>274</v>
      </c>
      <c r="B148" s="6" t="s">
        <v>111</v>
      </c>
      <c r="C148" s="10">
        <v>156325</v>
      </c>
      <c r="D148" s="10">
        <v>84380</v>
      </c>
      <c r="E148" s="10">
        <v>71940</v>
      </c>
      <c r="F148" s="25">
        <v>22509380</v>
      </c>
      <c r="G148" s="25">
        <v>16316730</v>
      </c>
      <c r="H148" s="25">
        <v>6192650</v>
      </c>
      <c r="I148" s="11">
        <v>0.54</v>
      </c>
      <c r="J148" s="11">
        <v>0.46</v>
      </c>
      <c r="K148" s="10">
        <v>8985</v>
      </c>
      <c r="L148" s="30">
        <v>1482590</v>
      </c>
    </row>
    <row r="149" spans="1:12" x14ac:dyDescent="0.35">
      <c r="A149" s="3" t="s">
        <v>274</v>
      </c>
      <c r="B149" s="6" t="s">
        <v>112</v>
      </c>
      <c r="C149" s="10">
        <v>69830</v>
      </c>
      <c r="D149" s="10">
        <v>37680</v>
      </c>
      <c r="E149" s="10">
        <v>32150</v>
      </c>
      <c r="F149" s="25">
        <v>18016360</v>
      </c>
      <c r="G149" s="25">
        <v>13068770</v>
      </c>
      <c r="H149" s="25">
        <v>4947590</v>
      </c>
      <c r="I149" s="11">
        <v>0.54</v>
      </c>
      <c r="J149" s="11">
        <v>0.46</v>
      </c>
      <c r="K149" s="10">
        <v>4090</v>
      </c>
      <c r="L149" s="30">
        <v>1206460</v>
      </c>
    </row>
    <row r="150" spans="1:12" x14ac:dyDescent="0.35">
      <c r="A150" s="3" t="s">
        <v>274</v>
      </c>
      <c r="B150" s="6" t="s">
        <v>113</v>
      </c>
      <c r="C150" s="10">
        <v>69220</v>
      </c>
      <c r="D150" s="10">
        <v>37110</v>
      </c>
      <c r="E150" s="10">
        <v>32110</v>
      </c>
      <c r="F150" s="25">
        <v>17857990</v>
      </c>
      <c r="G150" s="25">
        <v>12903580</v>
      </c>
      <c r="H150" s="25">
        <v>4954410</v>
      </c>
      <c r="I150" s="11">
        <v>0.54</v>
      </c>
      <c r="J150" s="11">
        <v>0.46</v>
      </c>
      <c r="K150" s="10">
        <v>4160</v>
      </c>
      <c r="L150" s="30">
        <v>1211460</v>
      </c>
    </row>
    <row r="151" spans="1:12" x14ac:dyDescent="0.35">
      <c r="A151" s="12" t="s">
        <v>272</v>
      </c>
      <c r="B151" s="19" t="s">
        <v>242</v>
      </c>
      <c r="C151" s="13">
        <v>17550</v>
      </c>
      <c r="D151" s="13">
        <v>11305</v>
      </c>
      <c r="E151" s="13">
        <v>6245</v>
      </c>
      <c r="F151" s="28">
        <v>3254480</v>
      </c>
      <c r="G151" s="28">
        <v>2626100</v>
      </c>
      <c r="H151" s="28">
        <v>628380</v>
      </c>
      <c r="I151" s="63">
        <v>0.64</v>
      </c>
      <c r="J151" s="63">
        <v>0.36</v>
      </c>
      <c r="K151" s="13">
        <v>65</v>
      </c>
      <c r="L151" s="33">
        <v>15670</v>
      </c>
    </row>
    <row r="152" spans="1:12" x14ac:dyDescent="0.35">
      <c r="A152" s="8" t="s">
        <v>272</v>
      </c>
      <c r="B152" s="17" t="s">
        <v>243</v>
      </c>
      <c r="C152" s="9">
        <v>991545</v>
      </c>
      <c r="D152" s="9">
        <v>570785</v>
      </c>
      <c r="E152" s="9">
        <v>420760</v>
      </c>
      <c r="F152" s="26">
        <v>201765140</v>
      </c>
      <c r="G152" s="26">
        <v>152657260</v>
      </c>
      <c r="H152" s="26">
        <v>49107880</v>
      </c>
      <c r="I152" s="64">
        <v>0.57999999999999996</v>
      </c>
      <c r="J152" s="64">
        <v>0.42</v>
      </c>
      <c r="K152" s="9">
        <v>28335</v>
      </c>
      <c r="L152" s="31">
        <v>6973230</v>
      </c>
    </row>
    <row r="153" spans="1:12" x14ac:dyDescent="0.35">
      <c r="A153" s="8" t="s">
        <v>272</v>
      </c>
      <c r="B153" s="17" t="s">
        <v>244</v>
      </c>
      <c r="C153" s="9">
        <v>1934475</v>
      </c>
      <c r="D153" s="9">
        <v>1125425</v>
      </c>
      <c r="E153" s="9">
        <v>809050</v>
      </c>
      <c r="F153" s="26">
        <v>415947620</v>
      </c>
      <c r="G153" s="26">
        <v>315048230</v>
      </c>
      <c r="H153" s="26">
        <v>100899390</v>
      </c>
      <c r="I153" s="64">
        <v>0.57999999999999996</v>
      </c>
      <c r="J153" s="64">
        <v>0.42</v>
      </c>
      <c r="K153" s="9">
        <v>56735</v>
      </c>
      <c r="L153" s="31">
        <v>14382190</v>
      </c>
    </row>
    <row r="154" spans="1:12" x14ac:dyDescent="0.35">
      <c r="A154" s="8" t="s">
        <v>272</v>
      </c>
      <c r="B154" s="17" t="s">
        <v>245</v>
      </c>
      <c r="C154" s="9">
        <v>2206465</v>
      </c>
      <c r="D154" s="9">
        <v>1287005</v>
      </c>
      <c r="E154" s="9">
        <v>919460</v>
      </c>
      <c r="F154" s="26">
        <v>504782620</v>
      </c>
      <c r="G154" s="26">
        <v>380904230</v>
      </c>
      <c r="H154" s="26">
        <v>123878400</v>
      </c>
      <c r="I154" s="64">
        <v>0.57999999999999996</v>
      </c>
      <c r="J154" s="64">
        <v>0.42</v>
      </c>
      <c r="K154" s="9">
        <v>74965</v>
      </c>
      <c r="L154" s="31">
        <v>20148050</v>
      </c>
    </row>
    <row r="155" spans="1:12" x14ac:dyDescent="0.35">
      <c r="A155" s="14" t="s">
        <v>272</v>
      </c>
      <c r="B155" s="18" t="s">
        <v>405</v>
      </c>
      <c r="C155" s="15">
        <v>701545</v>
      </c>
      <c r="D155" s="15">
        <v>408565</v>
      </c>
      <c r="E155" s="15">
        <v>292980</v>
      </c>
      <c r="F155" s="24">
        <v>136415750</v>
      </c>
      <c r="G155" s="24">
        <v>102612370</v>
      </c>
      <c r="H155" s="24">
        <v>33803380</v>
      </c>
      <c r="I155" s="62">
        <v>0.57999999999999996</v>
      </c>
      <c r="J155" s="62">
        <v>0.42</v>
      </c>
      <c r="K155" s="15">
        <v>25445</v>
      </c>
      <c r="L155" s="29">
        <v>5764330</v>
      </c>
    </row>
    <row r="156" spans="1:12" x14ac:dyDescent="0.35">
      <c r="A156" s="8" t="s">
        <v>273</v>
      </c>
      <c r="B156" s="17" t="s">
        <v>242</v>
      </c>
      <c r="C156" s="9">
        <v>16250</v>
      </c>
      <c r="D156" s="9">
        <v>10605</v>
      </c>
      <c r="E156" s="9">
        <v>5645</v>
      </c>
      <c r="F156" s="26">
        <v>3001090</v>
      </c>
      <c r="G156" s="26">
        <v>2440480</v>
      </c>
      <c r="H156" s="26">
        <v>560610</v>
      </c>
      <c r="I156" s="63">
        <v>0.65</v>
      </c>
      <c r="J156" s="63">
        <v>0.35</v>
      </c>
      <c r="K156" s="9">
        <v>15</v>
      </c>
      <c r="L156" s="31">
        <v>3180</v>
      </c>
    </row>
    <row r="157" spans="1:12" x14ac:dyDescent="0.35">
      <c r="A157" s="8" t="s">
        <v>273</v>
      </c>
      <c r="B157" s="17" t="s">
        <v>243</v>
      </c>
      <c r="C157" s="9">
        <v>318575</v>
      </c>
      <c r="D157" s="9">
        <v>202930</v>
      </c>
      <c r="E157" s="9">
        <v>115645</v>
      </c>
      <c r="F157" s="26">
        <v>63228020</v>
      </c>
      <c r="G157" s="26">
        <v>50366750</v>
      </c>
      <c r="H157" s="26">
        <v>12861260</v>
      </c>
      <c r="I157" s="64">
        <v>0.64</v>
      </c>
      <c r="J157" s="64">
        <v>0.36</v>
      </c>
      <c r="K157" s="9">
        <v>1230</v>
      </c>
      <c r="L157" s="31">
        <v>251070</v>
      </c>
    </row>
    <row r="158" spans="1:12" x14ac:dyDescent="0.35">
      <c r="A158" s="8" t="s">
        <v>273</v>
      </c>
      <c r="B158" s="17" t="s">
        <v>244</v>
      </c>
      <c r="C158" s="9">
        <v>767255</v>
      </c>
      <c r="D158" s="9">
        <v>484065</v>
      </c>
      <c r="E158" s="9">
        <v>283190</v>
      </c>
      <c r="F158" s="26">
        <v>164405430</v>
      </c>
      <c r="G158" s="26">
        <v>129511040</v>
      </c>
      <c r="H158" s="26">
        <v>34894390</v>
      </c>
      <c r="I158" s="64">
        <v>0.63</v>
      </c>
      <c r="J158" s="64">
        <v>0.37</v>
      </c>
      <c r="K158" s="9">
        <v>6890</v>
      </c>
      <c r="L158" s="31">
        <v>1735360</v>
      </c>
    </row>
    <row r="159" spans="1:12" x14ac:dyDescent="0.35">
      <c r="A159" s="8" t="s">
        <v>273</v>
      </c>
      <c r="B159" s="17" t="s">
        <v>245</v>
      </c>
      <c r="C159" s="9">
        <v>1135075</v>
      </c>
      <c r="D159" s="9">
        <v>706730</v>
      </c>
      <c r="E159" s="9">
        <v>428340</v>
      </c>
      <c r="F159" s="26">
        <v>256961400</v>
      </c>
      <c r="G159" s="26">
        <v>200294330</v>
      </c>
      <c r="H159" s="26">
        <v>56667070</v>
      </c>
      <c r="I159" s="64">
        <v>0.62</v>
      </c>
      <c r="J159" s="64">
        <v>0.38</v>
      </c>
      <c r="K159" s="9">
        <v>19260</v>
      </c>
      <c r="L159" s="31">
        <v>5159870</v>
      </c>
    </row>
    <row r="160" spans="1:12" x14ac:dyDescent="0.35">
      <c r="A160" s="14" t="s">
        <v>273</v>
      </c>
      <c r="B160" s="18" t="s">
        <v>405</v>
      </c>
      <c r="C160" s="15">
        <v>406175</v>
      </c>
      <c r="D160" s="15">
        <v>249390</v>
      </c>
      <c r="E160" s="15">
        <v>156785</v>
      </c>
      <c r="F160" s="24">
        <v>78032010</v>
      </c>
      <c r="G160" s="24">
        <v>60323280</v>
      </c>
      <c r="H160" s="24">
        <v>17708730</v>
      </c>
      <c r="I160" s="62">
        <v>0.61</v>
      </c>
      <c r="J160" s="62">
        <v>0.39</v>
      </c>
      <c r="K160" s="15">
        <v>8205</v>
      </c>
      <c r="L160" s="29">
        <v>1863810</v>
      </c>
    </row>
    <row r="161" spans="1:12" x14ac:dyDescent="0.35">
      <c r="A161" s="8" t="s">
        <v>274</v>
      </c>
      <c r="B161" s="17" t="s">
        <v>242</v>
      </c>
      <c r="C161" s="9">
        <v>1300</v>
      </c>
      <c r="D161" s="9">
        <v>700</v>
      </c>
      <c r="E161" s="9">
        <v>600</v>
      </c>
      <c r="F161" s="26">
        <v>253390</v>
      </c>
      <c r="G161" s="26">
        <v>185620</v>
      </c>
      <c r="H161" s="26">
        <v>67780</v>
      </c>
      <c r="I161" s="63">
        <v>0.54</v>
      </c>
      <c r="J161" s="63">
        <v>0.46</v>
      </c>
      <c r="K161" s="9">
        <v>50</v>
      </c>
      <c r="L161" s="31">
        <v>12490</v>
      </c>
    </row>
    <row r="162" spans="1:12" x14ac:dyDescent="0.35">
      <c r="A162" s="8" t="s">
        <v>274</v>
      </c>
      <c r="B162" s="17" t="s">
        <v>243</v>
      </c>
      <c r="C162" s="9">
        <v>672970</v>
      </c>
      <c r="D162" s="9">
        <v>367860</v>
      </c>
      <c r="E162" s="9">
        <v>305110</v>
      </c>
      <c r="F162" s="26">
        <v>138537120</v>
      </c>
      <c r="G162" s="26">
        <v>102290510</v>
      </c>
      <c r="H162" s="26">
        <v>36246610</v>
      </c>
      <c r="I162" s="64">
        <v>0.55000000000000004</v>
      </c>
      <c r="J162" s="64">
        <v>0.45</v>
      </c>
      <c r="K162" s="9">
        <v>27105</v>
      </c>
      <c r="L162" s="31">
        <v>6722160</v>
      </c>
    </row>
    <row r="163" spans="1:12" x14ac:dyDescent="0.35">
      <c r="A163" s="8" t="s">
        <v>274</v>
      </c>
      <c r="B163" s="17" t="s">
        <v>244</v>
      </c>
      <c r="C163" s="9">
        <v>1167220</v>
      </c>
      <c r="D163" s="9">
        <v>641360</v>
      </c>
      <c r="E163" s="9">
        <v>525860</v>
      </c>
      <c r="F163" s="26">
        <v>251542190</v>
      </c>
      <c r="G163" s="26">
        <v>185537190</v>
      </c>
      <c r="H163" s="26">
        <v>66005000</v>
      </c>
      <c r="I163" s="64">
        <v>0.55000000000000004</v>
      </c>
      <c r="J163" s="64">
        <v>0.45</v>
      </c>
      <c r="K163" s="9">
        <v>49845</v>
      </c>
      <c r="L163" s="31">
        <v>12646830</v>
      </c>
    </row>
    <row r="164" spans="1:12" x14ac:dyDescent="0.35">
      <c r="A164" s="8" t="s">
        <v>274</v>
      </c>
      <c r="B164" s="17" t="s">
        <v>245</v>
      </c>
      <c r="C164" s="9">
        <v>1071390</v>
      </c>
      <c r="D164" s="9">
        <v>580270</v>
      </c>
      <c r="E164" s="9">
        <v>491120</v>
      </c>
      <c r="F164" s="26">
        <v>247821230</v>
      </c>
      <c r="G164" s="26">
        <v>180609900</v>
      </c>
      <c r="H164" s="26">
        <v>67211330</v>
      </c>
      <c r="I164" s="64">
        <v>0.54</v>
      </c>
      <c r="J164" s="64">
        <v>0.46</v>
      </c>
      <c r="K164" s="9">
        <v>55700</v>
      </c>
      <c r="L164" s="31">
        <v>14988190</v>
      </c>
    </row>
    <row r="165" spans="1:12" x14ac:dyDescent="0.35">
      <c r="A165" s="8" t="s">
        <v>274</v>
      </c>
      <c r="B165" s="17" t="s">
        <v>405</v>
      </c>
      <c r="C165" s="9">
        <v>295370</v>
      </c>
      <c r="D165" s="9">
        <v>159170</v>
      </c>
      <c r="E165" s="9">
        <v>136200</v>
      </c>
      <c r="F165" s="26">
        <v>58383740</v>
      </c>
      <c r="G165" s="26">
        <v>42289090</v>
      </c>
      <c r="H165" s="26">
        <v>16094650</v>
      </c>
      <c r="I165" s="62">
        <v>0.54</v>
      </c>
      <c r="J165" s="62">
        <v>0.46</v>
      </c>
      <c r="K165" s="9">
        <v>17235</v>
      </c>
      <c r="L165" s="31">
        <v>3900510</v>
      </c>
    </row>
    <row r="166" spans="1:12" x14ac:dyDescent="0.35">
      <c r="A166" t="s">
        <v>31</v>
      </c>
      <c r="B166" s="46" t="s">
        <v>423</v>
      </c>
    </row>
    <row r="167" spans="1:12" x14ac:dyDescent="0.35">
      <c r="A167" t="s">
        <v>32</v>
      </c>
      <c r="B167" s="50" t="s">
        <v>425</v>
      </c>
    </row>
    <row r="168" spans="1:12" x14ac:dyDescent="0.35">
      <c r="A168" t="s">
        <v>33</v>
      </c>
      <c r="B168" s="50" t="s">
        <v>424</v>
      </c>
    </row>
    <row r="169" spans="1:12" x14ac:dyDescent="0.35">
      <c r="A169" t="s">
        <v>34</v>
      </c>
      <c r="B169" s="50" t="s">
        <v>431</v>
      </c>
    </row>
    <row r="170" spans="1:12" x14ac:dyDescent="0.35">
      <c r="A170" t="s">
        <v>35</v>
      </c>
      <c r="B170" s="50" t="s">
        <v>508</v>
      </c>
    </row>
    <row r="171" spans="1:12" x14ac:dyDescent="0.35">
      <c r="A171" t="s">
        <v>36</v>
      </c>
      <c r="B171" s="49" t="s">
        <v>510</v>
      </c>
    </row>
    <row r="172" spans="1:12" x14ac:dyDescent="0.35">
      <c r="A172" t="s">
        <v>37</v>
      </c>
      <c r="B172" s="50" t="s">
        <v>457</v>
      </c>
    </row>
    <row r="173" spans="1:12" x14ac:dyDescent="0.35">
      <c r="A173" t="s">
        <v>38</v>
      </c>
      <c r="B173" s="49" t="s">
        <v>458</v>
      </c>
    </row>
    <row r="174" spans="1:12" x14ac:dyDescent="0.35">
      <c r="A174" t="s">
        <v>39</v>
      </c>
      <c r="B174" s="49" t="s">
        <v>459</v>
      </c>
    </row>
    <row r="175" spans="1:12" x14ac:dyDescent="0.35">
      <c r="A175" t="s">
        <v>40</v>
      </c>
      <c r="B175" s="49" t="s">
        <v>460</v>
      </c>
    </row>
    <row r="176" spans="1:12" x14ac:dyDescent="0.35">
      <c r="A176" t="s">
        <v>41</v>
      </c>
      <c r="B176" s="51" t="s">
        <v>461</v>
      </c>
    </row>
  </sheetData>
  <conditionalFormatting sqref="I152:I155">
    <cfRule type="dataBar" priority="8">
      <dataBar>
        <cfvo type="num" val="0"/>
        <cfvo type="num" val="1"/>
        <color rgb="FFB1A0C7"/>
      </dataBar>
      <extLst>
        <ext xmlns:x14="http://schemas.microsoft.com/office/spreadsheetml/2009/9/main" uri="{B025F937-C7B1-47D3-B67F-A62EFF666E3E}">
          <x14:id>{58FAA771-21AB-4B56-96AB-F62BA6D5B52B}</x14:id>
        </ext>
      </extLst>
    </cfRule>
  </conditionalFormatting>
  <conditionalFormatting sqref="I157:I160">
    <cfRule type="dataBar" priority="5">
      <dataBar>
        <cfvo type="num" val="0"/>
        <cfvo type="num" val="1"/>
        <color rgb="FFB1A0C7"/>
      </dataBar>
      <extLst>
        <ext xmlns:x14="http://schemas.microsoft.com/office/spreadsheetml/2009/9/main" uri="{B025F937-C7B1-47D3-B67F-A62EFF666E3E}">
          <x14:id>{F0368B08-DFAE-4EE6-AAE2-5E5C624AAD96}</x14:id>
        </ext>
      </extLst>
    </cfRule>
  </conditionalFormatting>
  <conditionalFormatting sqref="I162:I165">
    <cfRule type="dataBar" priority="2">
      <dataBar>
        <cfvo type="num" val="0"/>
        <cfvo type="num" val="1"/>
        <color rgb="FFB1A0C7"/>
      </dataBar>
      <extLst>
        <ext xmlns:x14="http://schemas.microsoft.com/office/spreadsheetml/2009/9/main" uri="{B025F937-C7B1-47D3-B67F-A62EFF666E3E}">
          <x14:id>{54EC99BC-210F-4D3D-BD56-22962E36ABD1}</x14:id>
        </ext>
      </extLst>
    </cfRule>
  </conditionalFormatting>
  <conditionalFormatting sqref="I7:J49">
    <cfRule type="dataBar" priority="15">
      <dataBar>
        <cfvo type="num" val="0"/>
        <cfvo type="num" val="1"/>
        <color rgb="FFB1A0C7"/>
      </dataBar>
      <extLst>
        <ext xmlns:x14="http://schemas.microsoft.com/office/spreadsheetml/2009/9/main" uri="{B025F937-C7B1-47D3-B67F-A62EFF666E3E}">
          <x14:id>{4FB5D5A8-A86D-4704-AAEC-12004CF10D5B}</x14:id>
        </ext>
      </extLst>
    </cfRule>
  </conditionalFormatting>
  <conditionalFormatting sqref="I50:J54">
    <cfRule type="dataBar" priority="14">
      <dataBar>
        <cfvo type="num" val="0"/>
        <cfvo type="num" val="1"/>
        <color rgb="FFB1A0C7"/>
      </dataBar>
      <extLst>
        <ext xmlns:x14="http://schemas.microsoft.com/office/spreadsheetml/2009/9/main" uri="{B025F937-C7B1-47D3-B67F-A62EFF666E3E}">
          <x14:id>{D01E55BC-5108-49E9-B614-6098041BF1FA}</x14:id>
        </ext>
      </extLst>
    </cfRule>
  </conditionalFormatting>
  <conditionalFormatting sqref="I55:J97">
    <cfRule type="dataBar" priority="13">
      <dataBar>
        <cfvo type="num" val="0"/>
        <cfvo type="num" val="1"/>
        <color rgb="FFB1A0C7"/>
      </dataBar>
      <extLst>
        <ext xmlns:x14="http://schemas.microsoft.com/office/spreadsheetml/2009/9/main" uri="{B025F937-C7B1-47D3-B67F-A62EFF666E3E}">
          <x14:id>{9AA29C41-C519-4FCC-AC71-8EB5D095FB09}</x14:id>
        </ext>
      </extLst>
    </cfRule>
  </conditionalFormatting>
  <conditionalFormatting sqref="I98:J102">
    <cfRule type="dataBar" priority="12">
      <dataBar>
        <cfvo type="num" val="0"/>
        <cfvo type="num" val="1"/>
        <color rgb="FFB1A0C7"/>
      </dataBar>
      <extLst>
        <ext xmlns:x14="http://schemas.microsoft.com/office/spreadsheetml/2009/9/main" uri="{B025F937-C7B1-47D3-B67F-A62EFF666E3E}">
          <x14:id>{E3C38D96-F4CE-4034-852C-9D9085190BC0}</x14:id>
        </ext>
      </extLst>
    </cfRule>
  </conditionalFormatting>
  <conditionalFormatting sqref="I103:J145">
    <cfRule type="dataBar" priority="11">
      <dataBar>
        <cfvo type="num" val="0"/>
        <cfvo type="num" val="1"/>
        <color rgb="FFB1A0C7"/>
      </dataBar>
      <extLst>
        <ext xmlns:x14="http://schemas.microsoft.com/office/spreadsheetml/2009/9/main" uri="{B025F937-C7B1-47D3-B67F-A62EFF666E3E}">
          <x14:id>{32B9D44C-FC6C-4268-8774-3B363BDF92D7}</x14:id>
        </ext>
      </extLst>
    </cfRule>
  </conditionalFormatting>
  <conditionalFormatting sqref="I146:J150">
    <cfRule type="dataBar" priority="10">
      <dataBar>
        <cfvo type="num" val="0"/>
        <cfvo type="num" val="1"/>
        <color rgb="FFB1A0C7"/>
      </dataBar>
      <extLst>
        <ext xmlns:x14="http://schemas.microsoft.com/office/spreadsheetml/2009/9/main" uri="{B025F937-C7B1-47D3-B67F-A62EFF666E3E}">
          <x14:id>{689B6F53-60F8-4D74-BDFB-AC608FCB970B}</x14:id>
        </ext>
      </extLst>
    </cfRule>
  </conditionalFormatting>
  <conditionalFormatting sqref="I151:J151">
    <cfRule type="dataBar" priority="9">
      <dataBar>
        <cfvo type="num" val="0"/>
        <cfvo type="num" val="1"/>
        <color rgb="FFB1A0C7"/>
      </dataBar>
      <extLst>
        <ext xmlns:x14="http://schemas.microsoft.com/office/spreadsheetml/2009/9/main" uri="{B025F937-C7B1-47D3-B67F-A62EFF666E3E}">
          <x14:id>{9E337011-F387-47A9-B701-0FAC151AF3AF}</x14:id>
        </ext>
      </extLst>
    </cfRule>
  </conditionalFormatting>
  <conditionalFormatting sqref="I156:J156">
    <cfRule type="dataBar" priority="6">
      <dataBar>
        <cfvo type="num" val="0"/>
        <cfvo type="num" val="1"/>
        <color rgb="FFB1A0C7"/>
      </dataBar>
      <extLst>
        <ext xmlns:x14="http://schemas.microsoft.com/office/spreadsheetml/2009/9/main" uri="{B025F937-C7B1-47D3-B67F-A62EFF666E3E}">
          <x14:id>{958C49A7-F4F0-407B-9EDF-066646EA4D98}</x14:id>
        </ext>
      </extLst>
    </cfRule>
  </conditionalFormatting>
  <conditionalFormatting sqref="I161:J161">
    <cfRule type="dataBar" priority="3">
      <dataBar>
        <cfvo type="num" val="0"/>
        <cfvo type="num" val="1"/>
        <color rgb="FFB1A0C7"/>
      </dataBar>
      <extLst>
        <ext xmlns:x14="http://schemas.microsoft.com/office/spreadsheetml/2009/9/main" uri="{B025F937-C7B1-47D3-B67F-A62EFF666E3E}">
          <x14:id>{877423C2-5331-4103-B26B-6E19DCD5FC0F}</x14:id>
        </ext>
      </extLst>
    </cfRule>
  </conditionalFormatting>
  <conditionalFormatting sqref="J152:J155">
    <cfRule type="dataBar" priority="7">
      <dataBar>
        <cfvo type="num" val="0"/>
        <cfvo type="num" val="1"/>
        <color rgb="FFB1A0C7"/>
      </dataBar>
      <extLst>
        <ext xmlns:x14="http://schemas.microsoft.com/office/spreadsheetml/2009/9/main" uri="{B025F937-C7B1-47D3-B67F-A62EFF666E3E}">
          <x14:id>{1898D7F9-78B1-44D2-98C5-E1BA8F381859}</x14:id>
        </ext>
      </extLst>
    </cfRule>
  </conditionalFormatting>
  <conditionalFormatting sqref="J157:J160">
    <cfRule type="dataBar" priority="4">
      <dataBar>
        <cfvo type="num" val="0"/>
        <cfvo type="num" val="1"/>
        <color rgb="FFB1A0C7"/>
      </dataBar>
      <extLst>
        <ext xmlns:x14="http://schemas.microsoft.com/office/spreadsheetml/2009/9/main" uri="{B025F937-C7B1-47D3-B67F-A62EFF666E3E}">
          <x14:id>{25E89A63-D661-4C43-A240-3D5374CC2103}</x14:id>
        </ext>
      </extLst>
    </cfRule>
  </conditionalFormatting>
  <conditionalFormatting sqref="J162:J165">
    <cfRule type="dataBar" priority="1">
      <dataBar>
        <cfvo type="num" val="0"/>
        <cfvo type="num" val="1"/>
        <color rgb="FFB1A0C7"/>
      </dataBar>
      <extLst>
        <ext xmlns:x14="http://schemas.microsoft.com/office/spreadsheetml/2009/9/main" uri="{B025F937-C7B1-47D3-B67F-A62EFF666E3E}">
          <x14:id>{B608E50C-1E74-4450-8BA8-A1A289029FC6}</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58FAA771-21AB-4B56-96AB-F62BA6D5B52B}">
            <x14:dataBar minLength="0" maxLength="100" gradient="0">
              <x14:cfvo type="num">
                <xm:f>0</xm:f>
              </x14:cfvo>
              <x14:cfvo type="num">
                <xm:f>1</xm:f>
              </x14:cfvo>
              <x14:negativeFillColor rgb="FFFF0000"/>
              <x14:axisColor rgb="FF000000"/>
            </x14:dataBar>
          </x14:cfRule>
          <xm:sqref>I152:I155</xm:sqref>
        </x14:conditionalFormatting>
        <x14:conditionalFormatting xmlns:xm="http://schemas.microsoft.com/office/excel/2006/main">
          <x14:cfRule type="dataBar" id="{F0368B08-DFAE-4EE6-AAE2-5E5C624AAD96}">
            <x14:dataBar minLength="0" maxLength="100" gradient="0">
              <x14:cfvo type="num">
                <xm:f>0</xm:f>
              </x14:cfvo>
              <x14:cfvo type="num">
                <xm:f>1</xm:f>
              </x14:cfvo>
              <x14:negativeFillColor rgb="FFFF0000"/>
              <x14:axisColor rgb="FF000000"/>
            </x14:dataBar>
          </x14:cfRule>
          <xm:sqref>I157:I160</xm:sqref>
        </x14:conditionalFormatting>
        <x14:conditionalFormatting xmlns:xm="http://schemas.microsoft.com/office/excel/2006/main">
          <x14:cfRule type="dataBar" id="{54EC99BC-210F-4D3D-BD56-22962E36ABD1}">
            <x14:dataBar minLength="0" maxLength="100" gradient="0">
              <x14:cfvo type="num">
                <xm:f>0</xm:f>
              </x14:cfvo>
              <x14:cfvo type="num">
                <xm:f>1</xm:f>
              </x14:cfvo>
              <x14:negativeFillColor rgb="FFFF0000"/>
              <x14:axisColor rgb="FF000000"/>
            </x14:dataBar>
          </x14:cfRule>
          <xm:sqref>I162:I165</xm:sqref>
        </x14:conditionalFormatting>
        <x14:conditionalFormatting xmlns:xm="http://schemas.microsoft.com/office/excel/2006/main">
          <x14:cfRule type="dataBar" id="{4FB5D5A8-A86D-4704-AAEC-12004CF10D5B}">
            <x14:dataBar minLength="0" maxLength="100" gradient="0">
              <x14:cfvo type="num">
                <xm:f>0</xm:f>
              </x14:cfvo>
              <x14:cfvo type="num">
                <xm:f>1</xm:f>
              </x14:cfvo>
              <x14:negativeFillColor rgb="FFFF0000"/>
              <x14:axisColor rgb="FF000000"/>
            </x14:dataBar>
          </x14:cfRule>
          <xm:sqref>I7:J49</xm:sqref>
        </x14:conditionalFormatting>
        <x14:conditionalFormatting xmlns:xm="http://schemas.microsoft.com/office/excel/2006/main">
          <x14:cfRule type="dataBar" id="{D01E55BC-5108-49E9-B614-6098041BF1FA}">
            <x14:dataBar minLength="0" maxLength="100" gradient="0">
              <x14:cfvo type="num">
                <xm:f>0</xm:f>
              </x14:cfvo>
              <x14:cfvo type="num">
                <xm:f>1</xm:f>
              </x14:cfvo>
              <x14:negativeFillColor rgb="FFFF0000"/>
              <x14:axisColor rgb="FF000000"/>
            </x14:dataBar>
          </x14:cfRule>
          <xm:sqref>I50:J54</xm:sqref>
        </x14:conditionalFormatting>
        <x14:conditionalFormatting xmlns:xm="http://schemas.microsoft.com/office/excel/2006/main">
          <x14:cfRule type="dataBar" id="{9AA29C41-C519-4FCC-AC71-8EB5D095FB09}">
            <x14:dataBar minLength="0" maxLength="100" gradient="0">
              <x14:cfvo type="num">
                <xm:f>0</xm:f>
              </x14:cfvo>
              <x14:cfvo type="num">
                <xm:f>1</xm:f>
              </x14:cfvo>
              <x14:negativeFillColor rgb="FFFF0000"/>
              <x14:axisColor rgb="FF000000"/>
            </x14:dataBar>
          </x14:cfRule>
          <xm:sqref>I55:J97</xm:sqref>
        </x14:conditionalFormatting>
        <x14:conditionalFormatting xmlns:xm="http://schemas.microsoft.com/office/excel/2006/main">
          <x14:cfRule type="dataBar" id="{E3C38D96-F4CE-4034-852C-9D9085190BC0}">
            <x14:dataBar minLength="0" maxLength="100" gradient="0">
              <x14:cfvo type="num">
                <xm:f>0</xm:f>
              </x14:cfvo>
              <x14:cfvo type="num">
                <xm:f>1</xm:f>
              </x14:cfvo>
              <x14:negativeFillColor rgb="FFFF0000"/>
              <x14:axisColor rgb="FF000000"/>
            </x14:dataBar>
          </x14:cfRule>
          <xm:sqref>I98:J102</xm:sqref>
        </x14:conditionalFormatting>
        <x14:conditionalFormatting xmlns:xm="http://schemas.microsoft.com/office/excel/2006/main">
          <x14:cfRule type="dataBar" id="{32B9D44C-FC6C-4268-8774-3B363BDF92D7}">
            <x14:dataBar minLength="0" maxLength="100" gradient="0">
              <x14:cfvo type="num">
                <xm:f>0</xm:f>
              </x14:cfvo>
              <x14:cfvo type="num">
                <xm:f>1</xm:f>
              </x14:cfvo>
              <x14:negativeFillColor rgb="FFFF0000"/>
              <x14:axisColor rgb="FF000000"/>
            </x14:dataBar>
          </x14:cfRule>
          <xm:sqref>I103:J145</xm:sqref>
        </x14:conditionalFormatting>
        <x14:conditionalFormatting xmlns:xm="http://schemas.microsoft.com/office/excel/2006/main">
          <x14:cfRule type="dataBar" id="{689B6F53-60F8-4D74-BDFB-AC608FCB970B}">
            <x14:dataBar minLength="0" maxLength="100" gradient="0">
              <x14:cfvo type="num">
                <xm:f>0</xm:f>
              </x14:cfvo>
              <x14:cfvo type="num">
                <xm:f>1</xm:f>
              </x14:cfvo>
              <x14:negativeFillColor rgb="FFFF0000"/>
              <x14:axisColor rgb="FF000000"/>
            </x14:dataBar>
          </x14:cfRule>
          <xm:sqref>I146:J150</xm:sqref>
        </x14:conditionalFormatting>
        <x14:conditionalFormatting xmlns:xm="http://schemas.microsoft.com/office/excel/2006/main">
          <x14:cfRule type="dataBar" id="{9E337011-F387-47A9-B701-0FAC151AF3AF}">
            <x14:dataBar minLength="0" maxLength="100" gradient="0">
              <x14:cfvo type="num">
                <xm:f>0</xm:f>
              </x14:cfvo>
              <x14:cfvo type="num">
                <xm:f>1</xm:f>
              </x14:cfvo>
              <x14:negativeFillColor rgb="FFFF0000"/>
              <x14:axisColor rgb="FF000000"/>
            </x14:dataBar>
          </x14:cfRule>
          <xm:sqref>I151:J151</xm:sqref>
        </x14:conditionalFormatting>
        <x14:conditionalFormatting xmlns:xm="http://schemas.microsoft.com/office/excel/2006/main">
          <x14:cfRule type="dataBar" id="{958C49A7-F4F0-407B-9EDF-066646EA4D98}">
            <x14:dataBar minLength="0" maxLength="100" gradient="0">
              <x14:cfvo type="num">
                <xm:f>0</xm:f>
              </x14:cfvo>
              <x14:cfvo type="num">
                <xm:f>1</xm:f>
              </x14:cfvo>
              <x14:negativeFillColor rgb="FFFF0000"/>
              <x14:axisColor rgb="FF000000"/>
            </x14:dataBar>
          </x14:cfRule>
          <xm:sqref>I156:J156</xm:sqref>
        </x14:conditionalFormatting>
        <x14:conditionalFormatting xmlns:xm="http://schemas.microsoft.com/office/excel/2006/main">
          <x14:cfRule type="dataBar" id="{877423C2-5331-4103-B26B-6E19DCD5FC0F}">
            <x14:dataBar minLength="0" maxLength="100" gradient="0">
              <x14:cfvo type="num">
                <xm:f>0</xm:f>
              </x14:cfvo>
              <x14:cfvo type="num">
                <xm:f>1</xm:f>
              </x14:cfvo>
              <x14:negativeFillColor rgb="FFFF0000"/>
              <x14:axisColor rgb="FF000000"/>
            </x14:dataBar>
          </x14:cfRule>
          <xm:sqref>I161:J161</xm:sqref>
        </x14:conditionalFormatting>
        <x14:conditionalFormatting xmlns:xm="http://schemas.microsoft.com/office/excel/2006/main">
          <x14:cfRule type="dataBar" id="{1898D7F9-78B1-44D2-98C5-E1BA8F381859}">
            <x14:dataBar minLength="0" maxLength="100" gradient="0">
              <x14:cfvo type="num">
                <xm:f>0</xm:f>
              </x14:cfvo>
              <x14:cfvo type="num">
                <xm:f>1</xm:f>
              </x14:cfvo>
              <x14:negativeFillColor rgb="FFFF0000"/>
              <x14:axisColor rgb="FF000000"/>
            </x14:dataBar>
          </x14:cfRule>
          <xm:sqref>J152:J155</xm:sqref>
        </x14:conditionalFormatting>
        <x14:conditionalFormatting xmlns:xm="http://schemas.microsoft.com/office/excel/2006/main">
          <x14:cfRule type="dataBar" id="{25E89A63-D661-4C43-A240-3D5374CC2103}">
            <x14:dataBar minLength="0" maxLength="100" gradient="0">
              <x14:cfvo type="num">
                <xm:f>0</xm:f>
              </x14:cfvo>
              <x14:cfvo type="num">
                <xm:f>1</xm:f>
              </x14:cfvo>
              <x14:negativeFillColor rgb="FFFF0000"/>
              <x14:axisColor rgb="FF000000"/>
            </x14:dataBar>
          </x14:cfRule>
          <xm:sqref>J157:J160</xm:sqref>
        </x14:conditionalFormatting>
        <x14:conditionalFormatting xmlns:xm="http://schemas.microsoft.com/office/excel/2006/main">
          <x14:cfRule type="dataBar" id="{B608E50C-1E74-4450-8BA8-A1A289029FC6}">
            <x14:dataBar minLength="0" maxLength="100" gradient="0">
              <x14:cfvo type="num">
                <xm:f>0</xm:f>
              </x14:cfvo>
              <x14:cfvo type="num">
                <xm:f>1</xm:f>
              </x14:cfvo>
              <x14:negativeFillColor rgb="FFFF0000"/>
              <x14:axisColor rgb="FF000000"/>
            </x14:dataBar>
          </x14:cfRule>
          <xm:sqref>J162:J165</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47"/>
  <sheetViews>
    <sheetView showGridLines="0" workbookViewId="0"/>
  </sheetViews>
  <sheetFormatPr defaultColWidth="10.6640625" defaultRowHeight="15.5" x14ac:dyDescent="0.35"/>
  <cols>
    <col min="1" max="1" width="20" customWidth="1"/>
    <col min="2" max="14" width="16.6640625" customWidth="1"/>
  </cols>
  <sheetData>
    <row r="1" spans="1:14" ht="19.5" x14ac:dyDescent="0.45">
      <c r="A1" s="1" t="s">
        <v>463</v>
      </c>
    </row>
    <row r="2" spans="1:14" x14ac:dyDescent="0.35">
      <c r="A2" t="s">
        <v>48</v>
      </c>
    </row>
    <row r="3" spans="1:14" x14ac:dyDescent="0.35">
      <c r="A3" t="s">
        <v>49</v>
      </c>
    </row>
    <row r="4" spans="1:14" x14ac:dyDescent="0.35">
      <c r="A4" t="s">
        <v>193</v>
      </c>
    </row>
    <row r="5" spans="1:14" x14ac:dyDescent="0.35">
      <c r="A5" t="s">
        <v>51</v>
      </c>
    </row>
    <row r="6" spans="1:14" ht="62" x14ac:dyDescent="0.35">
      <c r="A6" s="56" t="s">
        <v>275</v>
      </c>
      <c r="B6" s="57" t="s">
        <v>464</v>
      </c>
      <c r="C6" s="57" t="s">
        <v>265</v>
      </c>
      <c r="D6" s="57" t="s">
        <v>276</v>
      </c>
      <c r="E6" s="59" t="s">
        <v>516</v>
      </c>
      <c r="F6" s="59" t="s">
        <v>517</v>
      </c>
      <c r="G6" s="59" t="s">
        <v>518</v>
      </c>
      <c r="H6" s="60" t="s">
        <v>519</v>
      </c>
      <c r="I6" s="59" t="s">
        <v>520</v>
      </c>
      <c r="J6" s="60" t="s">
        <v>521</v>
      </c>
      <c r="K6" s="59" t="s">
        <v>522</v>
      </c>
      <c r="L6" s="60" t="s">
        <v>523</v>
      </c>
      <c r="M6" s="59" t="s">
        <v>524</v>
      </c>
      <c r="N6" s="60" t="s">
        <v>525</v>
      </c>
    </row>
    <row r="7" spans="1:14" x14ac:dyDescent="0.35">
      <c r="A7" s="14" t="s">
        <v>64</v>
      </c>
      <c r="B7" s="15">
        <v>5851580</v>
      </c>
      <c r="C7" s="15">
        <v>1262165620</v>
      </c>
      <c r="D7" s="62">
        <v>1</v>
      </c>
      <c r="E7" s="15">
        <v>17550</v>
      </c>
      <c r="F7" s="24">
        <v>3254480</v>
      </c>
      <c r="G7" s="15">
        <v>991545</v>
      </c>
      <c r="H7" s="29">
        <v>201765140</v>
      </c>
      <c r="I7" s="15">
        <v>1934475</v>
      </c>
      <c r="J7" s="29">
        <v>415947620</v>
      </c>
      <c r="K7" s="15">
        <v>2206465</v>
      </c>
      <c r="L7" s="29">
        <v>504782620</v>
      </c>
      <c r="M7" s="15">
        <v>701545</v>
      </c>
      <c r="N7" s="29">
        <v>136415750</v>
      </c>
    </row>
    <row r="8" spans="1:14" x14ac:dyDescent="0.35">
      <c r="A8" s="3" t="s">
        <v>196</v>
      </c>
      <c r="B8" s="10">
        <v>169970</v>
      </c>
      <c r="C8" s="10">
        <v>35936380</v>
      </c>
      <c r="D8" s="11">
        <v>0.03</v>
      </c>
      <c r="E8" s="10">
        <v>420</v>
      </c>
      <c r="F8" s="25">
        <v>75070</v>
      </c>
      <c r="G8" s="10">
        <v>28550</v>
      </c>
      <c r="H8" s="30">
        <v>5709970</v>
      </c>
      <c r="I8" s="10">
        <v>55850</v>
      </c>
      <c r="J8" s="30">
        <v>11769670</v>
      </c>
      <c r="K8" s="10">
        <v>64365</v>
      </c>
      <c r="L8" s="30">
        <v>14429640</v>
      </c>
      <c r="M8" s="10">
        <v>20785</v>
      </c>
      <c r="N8" s="30">
        <v>3952040</v>
      </c>
    </row>
    <row r="9" spans="1:14" x14ac:dyDescent="0.35">
      <c r="A9" s="3" t="s">
        <v>197</v>
      </c>
      <c r="B9" s="10">
        <v>213925</v>
      </c>
      <c r="C9" s="10">
        <v>45187770</v>
      </c>
      <c r="D9" s="11">
        <v>0.04</v>
      </c>
      <c r="E9" s="10">
        <v>430</v>
      </c>
      <c r="F9" s="25">
        <v>73030</v>
      </c>
      <c r="G9" s="10">
        <v>35915</v>
      </c>
      <c r="H9" s="30">
        <v>7226430</v>
      </c>
      <c r="I9" s="10">
        <v>70285</v>
      </c>
      <c r="J9" s="30">
        <v>14872820</v>
      </c>
      <c r="K9" s="10">
        <v>81180</v>
      </c>
      <c r="L9" s="30">
        <v>18118970</v>
      </c>
      <c r="M9" s="10">
        <v>26115</v>
      </c>
      <c r="N9" s="30">
        <v>4896530</v>
      </c>
    </row>
    <row r="10" spans="1:14" x14ac:dyDescent="0.35">
      <c r="A10" s="3" t="s">
        <v>198</v>
      </c>
      <c r="B10" s="10">
        <v>117480</v>
      </c>
      <c r="C10" s="10">
        <v>24701300</v>
      </c>
      <c r="D10" s="11">
        <v>0.02</v>
      </c>
      <c r="E10" s="10">
        <v>370</v>
      </c>
      <c r="F10" s="25">
        <v>70480</v>
      </c>
      <c r="G10" s="10">
        <v>21750</v>
      </c>
      <c r="H10" s="30">
        <v>4345340</v>
      </c>
      <c r="I10" s="10">
        <v>39165</v>
      </c>
      <c r="J10" s="30">
        <v>8218900</v>
      </c>
      <c r="K10" s="10">
        <v>42770</v>
      </c>
      <c r="L10" s="30">
        <v>9516700</v>
      </c>
      <c r="M10" s="10">
        <v>13425</v>
      </c>
      <c r="N10" s="30">
        <v>2549880</v>
      </c>
    </row>
    <row r="11" spans="1:14" x14ac:dyDescent="0.35">
      <c r="A11" s="3" t="s">
        <v>199</v>
      </c>
      <c r="B11" s="10">
        <v>77610</v>
      </c>
      <c r="C11" s="10">
        <v>16907800</v>
      </c>
      <c r="D11" s="11">
        <v>0.01</v>
      </c>
      <c r="E11" s="10">
        <v>255</v>
      </c>
      <c r="F11" s="25">
        <v>48420</v>
      </c>
      <c r="G11" s="10">
        <v>13405</v>
      </c>
      <c r="H11" s="30">
        <v>2761180</v>
      </c>
      <c r="I11" s="10">
        <v>25600</v>
      </c>
      <c r="J11" s="30">
        <v>5558550</v>
      </c>
      <c r="K11" s="10">
        <v>28975</v>
      </c>
      <c r="L11" s="30">
        <v>6702600</v>
      </c>
      <c r="M11" s="10">
        <v>9375</v>
      </c>
      <c r="N11" s="30">
        <v>1837050</v>
      </c>
    </row>
    <row r="12" spans="1:14" x14ac:dyDescent="0.35">
      <c r="A12" s="3" t="s">
        <v>200</v>
      </c>
      <c r="B12" s="10">
        <v>63875</v>
      </c>
      <c r="C12" s="10">
        <v>13763010</v>
      </c>
      <c r="D12" s="11">
        <v>0.01</v>
      </c>
      <c r="E12" s="10">
        <v>150</v>
      </c>
      <c r="F12" s="25">
        <v>29240</v>
      </c>
      <c r="G12" s="10">
        <v>10615</v>
      </c>
      <c r="H12" s="30">
        <v>2144600</v>
      </c>
      <c r="I12" s="10">
        <v>20880</v>
      </c>
      <c r="J12" s="30">
        <v>4488370</v>
      </c>
      <c r="K12" s="10">
        <v>24460</v>
      </c>
      <c r="L12" s="30">
        <v>5586670</v>
      </c>
      <c r="M12" s="10">
        <v>7770</v>
      </c>
      <c r="N12" s="30">
        <v>1514140</v>
      </c>
    </row>
    <row r="13" spans="1:14" x14ac:dyDescent="0.35">
      <c r="A13" s="3" t="s">
        <v>201</v>
      </c>
      <c r="B13" s="10">
        <v>166085</v>
      </c>
      <c r="C13" s="10">
        <v>35333180</v>
      </c>
      <c r="D13" s="11">
        <v>0.03</v>
      </c>
      <c r="E13" s="10">
        <v>460</v>
      </c>
      <c r="F13" s="25">
        <v>81450</v>
      </c>
      <c r="G13" s="10">
        <v>27405</v>
      </c>
      <c r="H13" s="30">
        <v>5444850</v>
      </c>
      <c r="I13" s="10">
        <v>54860</v>
      </c>
      <c r="J13" s="30">
        <v>11625060</v>
      </c>
      <c r="K13" s="10">
        <v>63335</v>
      </c>
      <c r="L13" s="30">
        <v>14332580</v>
      </c>
      <c r="M13" s="10">
        <v>20025</v>
      </c>
      <c r="N13" s="30">
        <v>3849230</v>
      </c>
    </row>
    <row r="14" spans="1:14" x14ac:dyDescent="0.35">
      <c r="A14" s="3" t="s">
        <v>202</v>
      </c>
      <c r="B14" s="10">
        <v>187465</v>
      </c>
      <c r="C14" s="10">
        <v>39768820</v>
      </c>
      <c r="D14" s="11">
        <v>0.03</v>
      </c>
      <c r="E14" s="10">
        <v>2485</v>
      </c>
      <c r="F14" s="25">
        <v>467690</v>
      </c>
      <c r="G14" s="10">
        <v>35435</v>
      </c>
      <c r="H14" s="30">
        <v>6974790</v>
      </c>
      <c r="I14" s="10">
        <v>62185</v>
      </c>
      <c r="J14" s="30">
        <v>13156130</v>
      </c>
      <c r="K14" s="10">
        <v>67045</v>
      </c>
      <c r="L14" s="30">
        <v>15239830</v>
      </c>
      <c r="M14" s="10">
        <v>20320</v>
      </c>
      <c r="N14" s="30">
        <v>3930380</v>
      </c>
    </row>
    <row r="15" spans="1:14" x14ac:dyDescent="0.35">
      <c r="A15" s="3" t="s">
        <v>203</v>
      </c>
      <c r="B15" s="10">
        <v>137525</v>
      </c>
      <c r="C15" s="10">
        <v>30092110</v>
      </c>
      <c r="D15" s="11">
        <v>0.02</v>
      </c>
      <c r="E15" s="10">
        <v>345</v>
      </c>
      <c r="F15" s="25">
        <v>61690</v>
      </c>
      <c r="G15" s="10">
        <v>21910</v>
      </c>
      <c r="H15" s="30">
        <v>4553080</v>
      </c>
      <c r="I15" s="10">
        <v>45255</v>
      </c>
      <c r="J15" s="30">
        <v>9873490</v>
      </c>
      <c r="K15" s="10">
        <v>53110</v>
      </c>
      <c r="L15" s="30">
        <v>12273900</v>
      </c>
      <c r="M15" s="10">
        <v>16905</v>
      </c>
      <c r="N15" s="30">
        <v>3329950</v>
      </c>
    </row>
    <row r="16" spans="1:14" x14ac:dyDescent="0.35">
      <c r="A16" s="3" t="s">
        <v>204</v>
      </c>
      <c r="B16" s="10">
        <v>94360</v>
      </c>
      <c r="C16" s="10">
        <v>20388540</v>
      </c>
      <c r="D16" s="11">
        <v>0.02</v>
      </c>
      <c r="E16" s="10">
        <v>195</v>
      </c>
      <c r="F16" s="25">
        <v>35390</v>
      </c>
      <c r="G16" s="10">
        <v>15920</v>
      </c>
      <c r="H16" s="30">
        <v>3251040</v>
      </c>
      <c r="I16" s="10">
        <v>31035</v>
      </c>
      <c r="J16" s="30">
        <v>6685840</v>
      </c>
      <c r="K16" s="10">
        <v>35640</v>
      </c>
      <c r="L16" s="30">
        <v>8181940</v>
      </c>
      <c r="M16" s="10">
        <v>11570</v>
      </c>
      <c r="N16" s="30">
        <v>2234330</v>
      </c>
    </row>
    <row r="17" spans="1:14" x14ac:dyDescent="0.35">
      <c r="A17" s="3" t="s">
        <v>205</v>
      </c>
      <c r="B17" s="10">
        <v>109720</v>
      </c>
      <c r="C17" s="10">
        <v>23723540</v>
      </c>
      <c r="D17" s="11">
        <v>0.02</v>
      </c>
      <c r="E17" s="10">
        <v>315</v>
      </c>
      <c r="F17" s="25">
        <v>55910</v>
      </c>
      <c r="G17" s="10">
        <v>18095</v>
      </c>
      <c r="H17" s="30">
        <v>3721450</v>
      </c>
      <c r="I17" s="10">
        <v>35550</v>
      </c>
      <c r="J17" s="30">
        <v>7640830</v>
      </c>
      <c r="K17" s="10">
        <v>41935</v>
      </c>
      <c r="L17" s="30">
        <v>9593120</v>
      </c>
      <c r="M17" s="10">
        <v>13825</v>
      </c>
      <c r="N17" s="30">
        <v>2712220</v>
      </c>
    </row>
    <row r="18" spans="1:14" x14ac:dyDescent="0.35">
      <c r="A18" s="3" t="s">
        <v>206</v>
      </c>
      <c r="B18" s="10">
        <v>100135</v>
      </c>
      <c r="C18" s="10">
        <v>21699440</v>
      </c>
      <c r="D18" s="11">
        <v>0.02</v>
      </c>
      <c r="E18" s="10">
        <v>165</v>
      </c>
      <c r="F18" s="25">
        <v>36730</v>
      </c>
      <c r="G18" s="10">
        <v>17045</v>
      </c>
      <c r="H18" s="30">
        <v>3504670</v>
      </c>
      <c r="I18" s="10">
        <v>34110</v>
      </c>
      <c r="J18" s="30">
        <v>7348950</v>
      </c>
      <c r="K18" s="10">
        <v>37200</v>
      </c>
      <c r="L18" s="30">
        <v>8544150</v>
      </c>
      <c r="M18" s="10">
        <v>11615</v>
      </c>
      <c r="N18" s="30">
        <v>2264940</v>
      </c>
    </row>
    <row r="19" spans="1:14" x14ac:dyDescent="0.35">
      <c r="A19" s="3" t="s">
        <v>207</v>
      </c>
      <c r="B19" s="10">
        <v>372515</v>
      </c>
      <c r="C19" s="10">
        <v>79797150</v>
      </c>
      <c r="D19" s="11">
        <v>0.06</v>
      </c>
      <c r="E19" s="10">
        <v>730</v>
      </c>
      <c r="F19" s="25">
        <v>138220</v>
      </c>
      <c r="G19" s="10">
        <v>61845</v>
      </c>
      <c r="H19" s="30">
        <v>12518110</v>
      </c>
      <c r="I19" s="10">
        <v>123405</v>
      </c>
      <c r="J19" s="30">
        <v>26281680</v>
      </c>
      <c r="K19" s="10">
        <v>141255</v>
      </c>
      <c r="L19" s="30">
        <v>32074540</v>
      </c>
      <c r="M19" s="10">
        <v>45280</v>
      </c>
      <c r="N19" s="30">
        <v>8784590</v>
      </c>
    </row>
    <row r="20" spans="1:14" x14ac:dyDescent="0.35">
      <c r="A20" s="3" t="s">
        <v>208</v>
      </c>
      <c r="B20" s="10">
        <v>183350</v>
      </c>
      <c r="C20" s="10">
        <v>39863870</v>
      </c>
      <c r="D20" s="11">
        <v>0.03</v>
      </c>
      <c r="E20" s="10">
        <v>495</v>
      </c>
      <c r="F20" s="25">
        <v>89450</v>
      </c>
      <c r="G20" s="10">
        <v>31445</v>
      </c>
      <c r="H20" s="30">
        <v>6431900</v>
      </c>
      <c r="I20" s="10">
        <v>60515</v>
      </c>
      <c r="J20" s="30">
        <v>13082480</v>
      </c>
      <c r="K20" s="10">
        <v>69190</v>
      </c>
      <c r="L20" s="30">
        <v>15982550</v>
      </c>
      <c r="M20" s="10">
        <v>21705</v>
      </c>
      <c r="N20" s="30">
        <v>4277490</v>
      </c>
    </row>
    <row r="21" spans="1:14" x14ac:dyDescent="0.35">
      <c r="A21" s="3" t="s">
        <v>209</v>
      </c>
      <c r="B21" s="10">
        <v>438955</v>
      </c>
      <c r="C21" s="10">
        <v>93898420</v>
      </c>
      <c r="D21" s="11">
        <v>7.0000000000000007E-2</v>
      </c>
      <c r="E21" s="10">
        <v>920</v>
      </c>
      <c r="F21" s="25">
        <v>171640</v>
      </c>
      <c r="G21" s="10">
        <v>73925</v>
      </c>
      <c r="H21" s="30">
        <v>14939490</v>
      </c>
      <c r="I21" s="10">
        <v>145550</v>
      </c>
      <c r="J21" s="30">
        <v>31085380</v>
      </c>
      <c r="K21" s="10">
        <v>165870</v>
      </c>
      <c r="L21" s="30">
        <v>37564980</v>
      </c>
      <c r="M21" s="10">
        <v>52695</v>
      </c>
      <c r="N21" s="30">
        <v>10136940</v>
      </c>
    </row>
    <row r="22" spans="1:14" x14ac:dyDescent="0.35">
      <c r="A22" s="3" t="s">
        <v>210</v>
      </c>
      <c r="B22" s="10">
        <v>812455</v>
      </c>
      <c r="C22" s="10">
        <v>175792410</v>
      </c>
      <c r="D22" s="11">
        <v>0.14000000000000001</v>
      </c>
      <c r="E22" s="10">
        <v>1920</v>
      </c>
      <c r="F22" s="25">
        <v>340920</v>
      </c>
      <c r="G22" s="10">
        <v>134480</v>
      </c>
      <c r="H22" s="30">
        <v>27365140</v>
      </c>
      <c r="I22" s="10">
        <v>268555</v>
      </c>
      <c r="J22" s="30">
        <v>57938610</v>
      </c>
      <c r="K22" s="10">
        <v>309090</v>
      </c>
      <c r="L22" s="30">
        <v>70944660</v>
      </c>
      <c r="M22" s="10">
        <v>98415</v>
      </c>
      <c r="N22" s="30">
        <v>19203090</v>
      </c>
    </row>
    <row r="23" spans="1:14" x14ac:dyDescent="0.35">
      <c r="A23" s="3" t="s">
        <v>211</v>
      </c>
      <c r="B23" s="10">
        <v>220050</v>
      </c>
      <c r="C23" s="10">
        <v>47250260</v>
      </c>
      <c r="D23" s="11">
        <v>0.04</v>
      </c>
      <c r="E23" s="10">
        <v>610</v>
      </c>
      <c r="F23" s="25">
        <v>104970</v>
      </c>
      <c r="G23" s="10">
        <v>39480</v>
      </c>
      <c r="H23" s="30">
        <v>8002070</v>
      </c>
      <c r="I23" s="10">
        <v>74505</v>
      </c>
      <c r="J23" s="30">
        <v>15962480</v>
      </c>
      <c r="K23" s="10">
        <v>80675</v>
      </c>
      <c r="L23" s="30">
        <v>18365050</v>
      </c>
      <c r="M23" s="10">
        <v>24780</v>
      </c>
      <c r="N23" s="30">
        <v>4815680</v>
      </c>
    </row>
    <row r="24" spans="1:14" x14ac:dyDescent="0.35">
      <c r="A24" s="3" t="s">
        <v>212</v>
      </c>
      <c r="B24" s="10">
        <v>100710</v>
      </c>
      <c r="C24" s="10">
        <v>21429900</v>
      </c>
      <c r="D24" s="11">
        <v>0.02</v>
      </c>
      <c r="E24" s="10">
        <v>210</v>
      </c>
      <c r="F24" s="25">
        <v>38590</v>
      </c>
      <c r="G24" s="10">
        <v>17595</v>
      </c>
      <c r="H24" s="30">
        <v>3517910</v>
      </c>
      <c r="I24" s="10">
        <v>33240</v>
      </c>
      <c r="J24" s="30">
        <v>7070710</v>
      </c>
      <c r="K24" s="10">
        <v>37670</v>
      </c>
      <c r="L24" s="30">
        <v>8506340</v>
      </c>
      <c r="M24" s="10">
        <v>11990</v>
      </c>
      <c r="N24" s="30">
        <v>2296350</v>
      </c>
    </row>
    <row r="25" spans="1:14" x14ac:dyDescent="0.35">
      <c r="A25" s="3" t="s">
        <v>213</v>
      </c>
      <c r="B25" s="10">
        <v>144565</v>
      </c>
      <c r="C25" s="10">
        <v>31135210</v>
      </c>
      <c r="D25" s="11">
        <v>0.02</v>
      </c>
      <c r="E25" s="10">
        <v>345</v>
      </c>
      <c r="F25" s="25">
        <v>64530</v>
      </c>
      <c r="G25" s="10">
        <v>23925</v>
      </c>
      <c r="H25" s="30">
        <v>4897290</v>
      </c>
      <c r="I25" s="10">
        <v>47680</v>
      </c>
      <c r="J25" s="30">
        <v>10234980</v>
      </c>
      <c r="K25" s="10">
        <v>54830</v>
      </c>
      <c r="L25" s="30">
        <v>12512800</v>
      </c>
      <c r="M25" s="10">
        <v>17790</v>
      </c>
      <c r="N25" s="30">
        <v>3425620</v>
      </c>
    </row>
    <row r="26" spans="1:14" x14ac:dyDescent="0.35">
      <c r="A26" s="3" t="s">
        <v>214</v>
      </c>
      <c r="B26" s="10">
        <v>91400</v>
      </c>
      <c r="C26" s="10">
        <v>19371050</v>
      </c>
      <c r="D26" s="11">
        <v>0.02</v>
      </c>
      <c r="E26" s="10">
        <v>360</v>
      </c>
      <c r="F26" s="25">
        <v>58080</v>
      </c>
      <c r="G26" s="10">
        <v>15695</v>
      </c>
      <c r="H26" s="30">
        <v>3116610</v>
      </c>
      <c r="I26" s="10">
        <v>30065</v>
      </c>
      <c r="J26" s="30">
        <v>6331230</v>
      </c>
      <c r="K26" s="10">
        <v>34270</v>
      </c>
      <c r="L26" s="30">
        <v>7740860</v>
      </c>
      <c r="M26" s="10">
        <v>11010</v>
      </c>
      <c r="N26" s="30">
        <v>2124270</v>
      </c>
    </row>
    <row r="27" spans="1:14" x14ac:dyDescent="0.35">
      <c r="A27" s="3" t="s">
        <v>215</v>
      </c>
      <c r="B27" s="10">
        <v>12485</v>
      </c>
      <c r="C27" s="10">
        <v>2736030</v>
      </c>
      <c r="D27" s="11">
        <v>0</v>
      </c>
      <c r="E27" s="10">
        <v>130</v>
      </c>
      <c r="F27" s="25">
        <v>27250</v>
      </c>
      <c r="G27" s="10">
        <v>2160</v>
      </c>
      <c r="H27" s="30">
        <v>449410</v>
      </c>
      <c r="I27" s="10">
        <v>4030</v>
      </c>
      <c r="J27" s="30">
        <v>880490</v>
      </c>
      <c r="K27" s="10">
        <v>4665</v>
      </c>
      <c r="L27" s="30">
        <v>1080560</v>
      </c>
      <c r="M27" s="10">
        <v>1500</v>
      </c>
      <c r="N27" s="30">
        <v>298320</v>
      </c>
    </row>
    <row r="28" spans="1:14" x14ac:dyDescent="0.35">
      <c r="A28" s="3" t="s">
        <v>216</v>
      </c>
      <c r="B28" s="10">
        <v>153190</v>
      </c>
      <c r="C28" s="10">
        <v>33731230</v>
      </c>
      <c r="D28" s="11">
        <v>0.03</v>
      </c>
      <c r="E28" s="10">
        <v>360</v>
      </c>
      <c r="F28" s="25">
        <v>68700</v>
      </c>
      <c r="G28" s="10">
        <v>24510</v>
      </c>
      <c r="H28" s="30">
        <v>5135280</v>
      </c>
      <c r="I28" s="10">
        <v>50435</v>
      </c>
      <c r="J28" s="30">
        <v>11077430</v>
      </c>
      <c r="K28" s="10">
        <v>58890</v>
      </c>
      <c r="L28" s="30">
        <v>13715600</v>
      </c>
      <c r="M28" s="10">
        <v>18995</v>
      </c>
      <c r="N28" s="30">
        <v>3734220</v>
      </c>
    </row>
    <row r="29" spans="1:14" x14ac:dyDescent="0.35">
      <c r="A29" s="3" t="s">
        <v>217</v>
      </c>
      <c r="B29" s="10">
        <v>419825</v>
      </c>
      <c r="C29" s="10">
        <v>93713330</v>
      </c>
      <c r="D29" s="11">
        <v>7.0000000000000007E-2</v>
      </c>
      <c r="E29" s="10">
        <v>935</v>
      </c>
      <c r="F29" s="25">
        <v>185210</v>
      </c>
      <c r="G29" s="10">
        <v>69805</v>
      </c>
      <c r="H29" s="30">
        <v>14774130</v>
      </c>
      <c r="I29" s="10">
        <v>137920</v>
      </c>
      <c r="J29" s="30">
        <v>30702570</v>
      </c>
      <c r="K29" s="10">
        <v>159800</v>
      </c>
      <c r="L29" s="30">
        <v>37745020</v>
      </c>
      <c r="M29" s="10">
        <v>51365</v>
      </c>
      <c r="N29" s="30">
        <v>10306400</v>
      </c>
    </row>
    <row r="30" spans="1:14" x14ac:dyDescent="0.35">
      <c r="A30" s="3" t="s">
        <v>218</v>
      </c>
      <c r="B30" s="10">
        <v>14865</v>
      </c>
      <c r="C30" s="10">
        <v>3146050</v>
      </c>
      <c r="D30" s="11">
        <v>0</v>
      </c>
      <c r="E30" s="10">
        <v>50</v>
      </c>
      <c r="F30" s="25">
        <v>10640</v>
      </c>
      <c r="G30" s="10">
        <v>2505</v>
      </c>
      <c r="H30" s="30">
        <v>494600</v>
      </c>
      <c r="I30" s="10">
        <v>4745</v>
      </c>
      <c r="J30" s="30">
        <v>998790</v>
      </c>
      <c r="K30" s="10">
        <v>5680</v>
      </c>
      <c r="L30" s="30">
        <v>1280200</v>
      </c>
      <c r="M30" s="10">
        <v>1880</v>
      </c>
      <c r="N30" s="30">
        <v>361820</v>
      </c>
    </row>
    <row r="31" spans="1:14" x14ac:dyDescent="0.35">
      <c r="A31" s="3" t="s">
        <v>219</v>
      </c>
      <c r="B31" s="10">
        <v>162295</v>
      </c>
      <c r="C31" s="10">
        <v>34408750</v>
      </c>
      <c r="D31" s="11">
        <v>0.03</v>
      </c>
      <c r="E31" s="10">
        <v>1690</v>
      </c>
      <c r="F31" s="25">
        <v>324080</v>
      </c>
      <c r="G31" s="10">
        <v>29570</v>
      </c>
      <c r="H31" s="30">
        <v>5900910</v>
      </c>
      <c r="I31" s="10">
        <v>53355</v>
      </c>
      <c r="J31" s="30">
        <v>11252830</v>
      </c>
      <c r="K31" s="10">
        <v>59070</v>
      </c>
      <c r="L31" s="30">
        <v>13333290</v>
      </c>
      <c r="M31" s="10">
        <v>18610</v>
      </c>
      <c r="N31" s="30">
        <v>3597630</v>
      </c>
    </row>
    <row r="32" spans="1:14" x14ac:dyDescent="0.35">
      <c r="A32" s="3" t="s">
        <v>220</v>
      </c>
      <c r="B32" s="10">
        <v>176820</v>
      </c>
      <c r="C32" s="10">
        <v>38360910</v>
      </c>
      <c r="D32" s="11">
        <v>0.03</v>
      </c>
      <c r="E32" s="10">
        <v>395</v>
      </c>
      <c r="F32" s="25">
        <v>69600</v>
      </c>
      <c r="G32" s="10">
        <v>29390</v>
      </c>
      <c r="H32" s="30">
        <v>5991870</v>
      </c>
      <c r="I32" s="10">
        <v>58785</v>
      </c>
      <c r="J32" s="30">
        <v>12696740</v>
      </c>
      <c r="K32" s="10">
        <v>66855</v>
      </c>
      <c r="L32" s="30">
        <v>15417460</v>
      </c>
      <c r="M32" s="10">
        <v>21395</v>
      </c>
      <c r="N32" s="30">
        <v>4185240</v>
      </c>
    </row>
    <row r="33" spans="1:14" x14ac:dyDescent="0.35">
      <c r="A33" s="3" t="s">
        <v>221</v>
      </c>
      <c r="B33" s="10">
        <v>91685</v>
      </c>
      <c r="C33" s="10">
        <v>19630810</v>
      </c>
      <c r="D33" s="11">
        <v>0.02</v>
      </c>
      <c r="E33" s="10">
        <v>230</v>
      </c>
      <c r="F33" s="25">
        <v>39970</v>
      </c>
      <c r="G33" s="10">
        <v>15465</v>
      </c>
      <c r="H33" s="30">
        <v>3143440</v>
      </c>
      <c r="I33" s="10">
        <v>29835</v>
      </c>
      <c r="J33" s="30">
        <v>6414120</v>
      </c>
      <c r="K33" s="10">
        <v>34935</v>
      </c>
      <c r="L33" s="30">
        <v>7892630</v>
      </c>
      <c r="M33" s="10">
        <v>11225</v>
      </c>
      <c r="N33" s="30">
        <v>2140650</v>
      </c>
    </row>
    <row r="34" spans="1:14" x14ac:dyDescent="0.35">
      <c r="A34" s="3" t="s">
        <v>222</v>
      </c>
      <c r="B34" s="10">
        <v>19025</v>
      </c>
      <c r="C34" s="10">
        <v>4087980</v>
      </c>
      <c r="D34" s="11">
        <v>0</v>
      </c>
      <c r="E34" s="10">
        <v>60</v>
      </c>
      <c r="F34" s="25">
        <v>10730</v>
      </c>
      <c r="G34" s="10">
        <v>3160</v>
      </c>
      <c r="H34" s="30">
        <v>662720</v>
      </c>
      <c r="I34" s="10">
        <v>6105</v>
      </c>
      <c r="J34" s="30">
        <v>1325430</v>
      </c>
      <c r="K34" s="10">
        <v>7320</v>
      </c>
      <c r="L34" s="30">
        <v>1639180</v>
      </c>
      <c r="M34" s="10">
        <v>2375</v>
      </c>
      <c r="N34" s="30">
        <v>449910</v>
      </c>
    </row>
    <row r="35" spans="1:14" x14ac:dyDescent="0.35">
      <c r="A35" s="3" t="s">
        <v>223</v>
      </c>
      <c r="B35" s="10">
        <v>104520</v>
      </c>
      <c r="C35" s="10">
        <v>22446290</v>
      </c>
      <c r="D35" s="11">
        <v>0.02</v>
      </c>
      <c r="E35" s="10">
        <v>240</v>
      </c>
      <c r="F35" s="25">
        <v>44130</v>
      </c>
      <c r="G35" s="10">
        <v>17100</v>
      </c>
      <c r="H35" s="30">
        <v>3498910</v>
      </c>
      <c r="I35" s="10">
        <v>34655</v>
      </c>
      <c r="J35" s="30">
        <v>7444080</v>
      </c>
      <c r="K35" s="10">
        <v>39620</v>
      </c>
      <c r="L35" s="30">
        <v>9001540</v>
      </c>
      <c r="M35" s="10">
        <v>12900</v>
      </c>
      <c r="N35" s="30">
        <v>2457620</v>
      </c>
    </row>
    <row r="36" spans="1:14" x14ac:dyDescent="0.35">
      <c r="A36" s="3" t="s">
        <v>224</v>
      </c>
      <c r="B36" s="10">
        <v>414505</v>
      </c>
      <c r="C36" s="10">
        <v>90509980</v>
      </c>
      <c r="D36" s="11">
        <v>7.0000000000000007E-2</v>
      </c>
      <c r="E36" s="10">
        <v>970</v>
      </c>
      <c r="F36" s="25">
        <v>186060</v>
      </c>
      <c r="G36" s="10">
        <v>70310</v>
      </c>
      <c r="H36" s="30">
        <v>14482660</v>
      </c>
      <c r="I36" s="10">
        <v>136840</v>
      </c>
      <c r="J36" s="30">
        <v>29710460</v>
      </c>
      <c r="K36" s="10">
        <v>156855</v>
      </c>
      <c r="L36" s="30">
        <v>36346480</v>
      </c>
      <c r="M36" s="10">
        <v>49530</v>
      </c>
      <c r="N36" s="30">
        <v>9784320</v>
      </c>
    </row>
    <row r="37" spans="1:14" x14ac:dyDescent="0.35">
      <c r="A37" s="3" t="s">
        <v>225</v>
      </c>
      <c r="B37" s="10">
        <v>78145</v>
      </c>
      <c r="C37" s="10">
        <v>17167830</v>
      </c>
      <c r="D37" s="11">
        <v>0.01</v>
      </c>
      <c r="E37" s="10">
        <v>160</v>
      </c>
      <c r="F37" s="25">
        <v>31090</v>
      </c>
      <c r="G37" s="10">
        <v>12990</v>
      </c>
      <c r="H37" s="30">
        <v>2700270</v>
      </c>
      <c r="I37" s="10">
        <v>25420</v>
      </c>
      <c r="J37" s="30">
        <v>5586800</v>
      </c>
      <c r="K37" s="10">
        <v>29995</v>
      </c>
      <c r="L37" s="30">
        <v>6969200</v>
      </c>
      <c r="M37" s="10">
        <v>9575</v>
      </c>
      <c r="N37" s="30">
        <v>1880470</v>
      </c>
    </row>
    <row r="38" spans="1:14" x14ac:dyDescent="0.35">
      <c r="A38" s="3" t="s">
        <v>226</v>
      </c>
      <c r="B38" s="10">
        <v>119040</v>
      </c>
      <c r="C38" s="10">
        <v>26052610</v>
      </c>
      <c r="D38" s="11">
        <v>0.02</v>
      </c>
      <c r="E38" s="10">
        <v>340</v>
      </c>
      <c r="F38" s="25">
        <v>62200</v>
      </c>
      <c r="G38" s="10">
        <v>20430</v>
      </c>
      <c r="H38" s="30">
        <v>4186080</v>
      </c>
      <c r="I38" s="10">
        <v>38930</v>
      </c>
      <c r="J38" s="30">
        <v>8494130</v>
      </c>
      <c r="K38" s="10">
        <v>44980</v>
      </c>
      <c r="L38" s="30">
        <v>10452310</v>
      </c>
      <c r="M38" s="10">
        <v>14365</v>
      </c>
      <c r="N38" s="30">
        <v>2857890</v>
      </c>
    </row>
    <row r="39" spans="1:14" x14ac:dyDescent="0.35">
      <c r="A39" s="3" t="s">
        <v>227</v>
      </c>
      <c r="B39" s="10">
        <v>256825</v>
      </c>
      <c r="C39" s="10">
        <v>54615860</v>
      </c>
      <c r="D39" s="11">
        <v>0.04</v>
      </c>
      <c r="E39" s="10">
        <v>650</v>
      </c>
      <c r="F39" s="25">
        <v>118540</v>
      </c>
      <c r="G39" s="10">
        <v>43525</v>
      </c>
      <c r="H39" s="30">
        <v>8677040</v>
      </c>
      <c r="I39" s="10">
        <v>84890</v>
      </c>
      <c r="J39" s="30">
        <v>17975810</v>
      </c>
      <c r="K39" s="10">
        <v>97040</v>
      </c>
      <c r="L39" s="30">
        <v>21936220</v>
      </c>
      <c r="M39" s="10">
        <v>30720</v>
      </c>
      <c r="N39" s="30">
        <v>5908250</v>
      </c>
    </row>
    <row r="40" spans="1:14" x14ac:dyDescent="0.35">
      <c r="A40" s="3" t="s">
        <v>228</v>
      </c>
      <c r="B40" s="10">
        <v>26215</v>
      </c>
      <c r="C40" s="10">
        <v>5517810</v>
      </c>
      <c r="D40" s="11">
        <v>0</v>
      </c>
      <c r="E40" s="10">
        <v>170</v>
      </c>
      <c r="F40" s="25">
        <v>34790</v>
      </c>
      <c r="G40" s="10">
        <v>6195</v>
      </c>
      <c r="H40" s="30">
        <v>1241900</v>
      </c>
      <c r="I40" s="10">
        <v>10245</v>
      </c>
      <c r="J40" s="30">
        <v>2161780</v>
      </c>
      <c r="K40" s="10">
        <v>7895</v>
      </c>
      <c r="L40" s="30">
        <v>1761060</v>
      </c>
      <c r="M40" s="10">
        <v>1710</v>
      </c>
      <c r="N40" s="30">
        <v>318280</v>
      </c>
    </row>
    <row r="41" spans="1:14" x14ac:dyDescent="0.35">
      <c r="A41" t="s">
        <v>31</v>
      </c>
      <c r="B41" s="46" t="s">
        <v>423</v>
      </c>
    </row>
    <row r="42" spans="1:14" x14ac:dyDescent="0.35">
      <c r="A42" t="s">
        <v>32</v>
      </c>
      <c r="B42" s="49" t="s">
        <v>425</v>
      </c>
    </row>
    <row r="43" spans="1:14" x14ac:dyDescent="0.35">
      <c r="A43" t="s">
        <v>33</v>
      </c>
      <c r="B43" s="49" t="s">
        <v>443</v>
      </c>
    </row>
    <row r="44" spans="1:14" x14ac:dyDescent="0.35">
      <c r="A44" t="s">
        <v>34</v>
      </c>
      <c r="B44" s="49" t="s">
        <v>462</v>
      </c>
    </row>
    <row r="45" spans="1:14" x14ac:dyDescent="0.35">
      <c r="A45" t="s">
        <v>35</v>
      </c>
      <c r="B45" s="49" t="s">
        <v>511</v>
      </c>
    </row>
    <row r="46" spans="1:14" x14ac:dyDescent="0.35">
      <c r="A46" t="s">
        <v>36</v>
      </c>
      <c r="B46" s="50" t="s">
        <v>508</v>
      </c>
    </row>
    <row r="47" spans="1:14" x14ac:dyDescent="0.35">
      <c r="A47" t="s">
        <v>37</v>
      </c>
      <c r="B47" s="51" t="s">
        <v>461</v>
      </c>
    </row>
  </sheetData>
  <conditionalFormatting sqref="D7:D8">
    <cfRule type="dataBar" priority="1">
      <dataBar>
        <cfvo type="num" val="0"/>
        <cfvo type="num" val="1"/>
        <color rgb="FFB1A0C7"/>
      </dataBar>
      <extLst>
        <ext xmlns:x14="http://schemas.microsoft.com/office/spreadsheetml/2009/9/main" uri="{B025F937-C7B1-47D3-B67F-A62EFF666E3E}">
          <x14:id>{7EC94F00-8767-4E4B-916E-D4C014944934}</x14:id>
        </ext>
      </extLst>
    </cfRule>
  </conditionalFormatting>
  <conditionalFormatting sqref="D9:D40">
    <cfRule type="dataBar" priority="2">
      <dataBar>
        <cfvo type="num" val="0"/>
        <cfvo type="num" val="1"/>
        <color rgb="FFB1A0C7"/>
      </dataBar>
      <extLst>
        <ext xmlns:x14="http://schemas.microsoft.com/office/spreadsheetml/2009/9/main" uri="{B025F937-C7B1-47D3-B67F-A62EFF666E3E}">
          <x14:id>{9E7FC7DB-D07A-4560-8CF2-D4269CEEFB1B}</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7EC94F00-8767-4E4B-916E-D4C014944934}">
            <x14:dataBar minLength="0" maxLength="100" gradient="0">
              <x14:cfvo type="num">
                <xm:f>0</xm:f>
              </x14:cfvo>
              <x14:cfvo type="num">
                <xm:f>1</xm:f>
              </x14:cfvo>
              <x14:negativeFillColor rgb="FFFF0000"/>
              <x14:axisColor rgb="FF000000"/>
            </x14:dataBar>
          </x14:cfRule>
          <xm:sqref>D7:D8</xm:sqref>
        </x14:conditionalFormatting>
        <x14:conditionalFormatting xmlns:xm="http://schemas.microsoft.com/office/excel/2006/main">
          <x14:cfRule type="dataBar" id="{9E7FC7DB-D07A-4560-8CF2-D4269CEEFB1B}">
            <x14:dataBar minLength="0" maxLength="100" gradient="0">
              <x14:cfvo type="num">
                <xm:f>0</xm:f>
              </x14:cfvo>
              <x14:cfvo type="num">
                <xm:f>1</xm:f>
              </x14:cfvo>
              <x14:negativeFillColor rgb="FFFF0000"/>
              <x14:axisColor rgb="FF000000"/>
            </x14:dataBar>
          </x14:cfRule>
          <xm:sqref>D9:D40</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17"/>
  <sheetViews>
    <sheetView showGridLines="0" workbookViewId="0"/>
  </sheetViews>
  <sheetFormatPr defaultColWidth="10.6640625" defaultRowHeight="15.5" x14ac:dyDescent="0.35"/>
  <cols>
    <col min="1" max="1" width="23" customWidth="1"/>
    <col min="2" max="2" width="20.6640625" customWidth="1"/>
  </cols>
  <sheetData>
    <row r="1" spans="1:2" ht="19.5" x14ac:dyDescent="0.45">
      <c r="A1" s="1" t="s">
        <v>277</v>
      </c>
    </row>
    <row r="2" spans="1:2" x14ac:dyDescent="0.35">
      <c r="A2" t="s">
        <v>48</v>
      </c>
    </row>
    <row r="3" spans="1:2" x14ac:dyDescent="0.35">
      <c r="A3" t="s">
        <v>49</v>
      </c>
    </row>
    <row r="4" spans="1:2" x14ac:dyDescent="0.35">
      <c r="A4" t="s">
        <v>183</v>
      </c>
    </row>
    <row r="5" spans="1:2" x14ac:dyDescent="0.35">
      <c r="A5" t="s">
        <v>51</v>
      </c>
    </row>
    <row r="6" spans="1:2" ht="46.5" x14ac:dyDescent="0.35">
      <c r="A6" s="56" t="s">
        <v>278</v>
      </c>
      <c r="B6" s="57" t="s">
        <v>279</v>
      </c>
    </row>
    <row r="7" spans="1:2" x14ac:dyDescent="0.35">
      <c r="A7" s="14" t="s">
        <v>64</v>
      </c>
      <c r="B7" s="15">
        <v>104795</v>
      </c>
    </row>
    <row r="8" spans="1:2" x14ac:dyDescent="0.35">
      <c r="A8" s="34" t="s">
        <v>242</v>
      </c>
      <c r="B8" s="35">
        <v>3055</v>
      </c>
    </row>
    <row r="9" spans="1:2" x14ac:dyDescent="0.35">
      <c r="A9" s="34" t="s">
        <v>243</v>
      </c>
      <c r="B9" s="35">
        <v>61985</v>
      </c>
    </row>
    <row r="10" spans="1:2" x14ac:dyDescent="0.35">
      <c r="A10" s="34" t="s">
        <v>244</v>
      </c>
      <c r="B10" s="35">
        <v>83710</v>
      </c>
    </row>
    <row r="11" spans="1:2" x14ac:dyDescent="0.35">
      <c r="A11" s="34" t="s">
        <v>245</v>
      </c>
      <c r="B11" s="35">
        <v>97290</v>
      </c>
    </row>
    <row r="12" spans="1:2" x14ac:dyDescent="0.35">
      <c r="A12" s="34" t="s">
        <v>405</v>
      </c>
      <c r="B12" s="35">
        <v>93580</v>
      </c>
    </row>
    <row r="13" spans="1:2" x14ac:dyDescent="0.35">
      <c r="A13" t="s">
        <v>31</v>
      </c>
      <c r="B13" s="46" t="s">
        <v>423</v>
      </c>
    </row>
    <row r="14" spans="1:2" x14ac:dyDescent="0.35">
      <c r="A14" t="s">
        <v>32</v>
      </c>
      <c r="B14" t="s">
        <v>465</v>
      </c>
    </row>
    <row r="15" spans="1:2" x14ac:dyDescent="0.35">
      <c r="A15" t="s">
        <v>33</v>
      </c>
      <c r="B15" s="53" t="s">
        <v>508</v>
      </c>
    </row>
    <row r="16" spans="1:2" x14ac:dyDescent="0.35">
      <c r="A16" t="s">
        <v>34</v>
      </c>
      <c r="B16" t="s">
        <v>466</v>
      </c>
    </row>
    <row r="17" spans="1:2" x14ac:dyDescent="0.35">
      <c r="A17" t="s">
        <v>35</v>
      </c>
      <c r="B17" t="s">
        <v>467</v>
      </c>
    </row>
  </sheetData>
  <pageMargins left="0.7" right="0.7" top="0.75" bottom="0.75" header="0.3" footer="0.3"/>
  <pageSetup paperSize="9" orientation="portrait" horizontalDpi="300" verticalDpi="30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132"/>
  <sheetViews>
    <sheetView showGridLines="0" workbookViewId="0"/>
  </sheetViews>
  <sheetFormatPr defaultColWidth="10.6640625" defaultRowHeight="15.5" x14ac:dyDescent="0.35"/>
  <cols>
    <col min="1" max="11" width="20.6640625" customWidth="1"/>
  </cols>
  <sheetData>
    <row r="1" spans="1:11" ht="19.5" x14ac:dyDescent="0.45">
      <c r="A1" s="1" t="s">
        <v>280</v>
      </c>
    </row>
    <row r="2" spans="1:11" x14ac:dyDescent="0.35">
      <c r="A2" t="s">
        <v>48</v>
      </c>
    </row>
    <row r="3" spans="1:11" x14ac:dyDescent="0.35">
      <c r="A3" t="s">
        <v>49</v>
      </c>
    </row>
    <row r="4" spans="1:11" x14ac:dyDescent="0.35">
      <c r="A4" t="s">
        <v>281</v>
      </c>
    </row>
    <row r="5" spans="1:11" x14ac:dyDescent="0.35">
      <c r="A5" t="s">
        <v>51</v>
      </c>
    </row>
    <row r="6" spans="1:11" ht="93" x14ac:dyDescent="0.35">
      <c r="A6" s="56" t="s">
        <v>260</v>
      </c>
      <c r="B6" s="57" t="s">
        <v>282</v>
      </c>
      <c r="C6" s="57" t="s">
        <v>283</v>
      </c>
      <c r="D6" s="57" t="s">
        <v>284</v>
      </c>
      <c r="E6" s="57" t="s">
        <v>285</v>
      </c>
      <c r="F6" s="57" t="s">
        <v>286</v>
      </c>
      <c r="G6" s="57" t="s">
        <v>287</v>
      </c>
      <c r="H6" s="57" t="s">
        <v>288</v>
      </c>
      <c r="I6" s="57" t="s">
        <v>289</v>
      </c>
      <c r="J6" s="57" t="s">
        <v>290</v>
      </c>
      <c r="K6" s="57" t="s">
        <v>291</v>
      </c>
    </row>
    <row r="7" spans="1:11" x14ac:dyDescent="0.35">
      <c r="A7" s="3" t="s">
        <v>272</v>
      </c>
      <c r="B7" s="6" t="s">
        <v>74</v>
      </c>
      <c r="C7" s="10">
        <v>5240</v>
      </c>
      <c r="D7" s="10">
        <v>1725</v>
      </c>
      <c r="E7" s="10">
        <v>40</v>
      </c>
      <c r="F7" s="10">
        <v>3475</v>
      </c>
      <c r="G7" s="41">
        <v>0.33</v>
      </c>
      <c r="H7" s="41">
        <v>0.01</v>
      </c>
      <c r="I7" s="41">
        <v>0.66</v>
      </c>
      <c r="J7" s="10">
        <v>185</v>
      </c>
      <c r="K7" s="41">
        <v>0.05</v>
      </c>
    </row>
    <row r="8" spans="1:11" x14ac:dyDescent="0.35">
      <c r="A8" s="3" t="s">
        <v>272</v>
      </c>
      <c r="B8" s="6" t="s">
        <v>75</v>
      </c>
      <c r="C8" s="10">
        <v>7800</v>
      </c>
      <c r="D8" s="10">
        <v>2470</v>
      </c>
      <c r="E8" s="10">
        <v>55</v>
      </c>
      <c r="F8" s="10">
        <v>5275</v>
      </c>
      <c r="G8" s="11">
        <v>0.32</v>
      </c>
      <c r="H8" s="11">
        <v>0.01</v>
      </c>
      <c r="I8" s="11">
        <v>0.68</v>
      </c>
      <c r="J8" s="10">
        <v>320</v>
      </c>
      <c r="K8" s="11">
        <v>0.06</v>
      </c>
    </row>
    <row r="9" spans="1:11" x14ac:dyDescent="0.35">
      <c r="A9" s="3" t="s">
        <v>272</v>
      </c>
      <c r="B9" s="6" t="s">
        <v>76</v>
      </c>
      <c r="C9" s="10">
        <v>11150</v>
      </c>
      <c r="D9" s="10">
        <v>3310</v>
      </c>
      <c r="E9" s="10">
        <v>70</v>
      </c>
      <c r="F9" s="10">
        <v>7770</v>
      </c>
      <c r="G9" s="11">
        <v>0.3</v>
      </c>
      <c r="H9" s="11">
        <v>0.01</v>
      </c>
      <c r="I9" s="11">
        <v>0.7</v>
      </c>
      <c r="J9" s="10">
        <v>470</v>
      </c>
      <c r="K9" s="11">
        <v>0.06</v>
      </c>
    </row>
    <row r="10" spans="1:11" x14ac:dyDescent="0.35">
      <c r="A10" s="3" t="s">
        <v>272</v>
      </c>
      <c r="B10" s="6" t="s">
        <v>77</v>
      </c>
      <c r="C10" s="10">
        <v>19185</v>
      </c>
      <c r="D10" s="10">
        <v>4915</v>
      </c>
      <c r="E10" s="10">
        <v>105</v>
      </c>
      <c r="F10" s="10">
        <v>14170</v>
      </c>
      <c r="G10" s="11">
        <v>0.26</v>
      </c>
      <c r="H10" s="11">
        <v>0.01</v>
      </c>
      <c r="I10" s="11">
        <v>0.74</v>
      </c>
      <c r="J10" s="10">
        <v>925</v>
      </c>
      <c r="K10" s="11">
        <v>0.06</v>
      </c>
    </row>
    <row r="11" spans="1:11" x14ac:dyDescent="0.35">
      <c r="A11" s="3" t="s">
        <v>272</v>
      </c>
      <c r="B11" s="6" t="s">
        <v>78</v>
      </c>
      <c r="C11" s="10">
        <v>29505</v>
      </c>
      <c r="D11" s="10">
        <v>6790</v>
      </c>
      <c r="E11" s="10">
        <v>140</v>
      </c>
      <c r="F11" s="10">
        <v>22570</v>
      </c>
      <c r="G11" s="11">
        <v>0.23</v>
      </c>
      <c r="H11" s="11">
        <v>0</v>
      </c>
      <c r="I11" s="11">
        <v>0.77</v>
      </c>
      <c r="J11" s="10">
        <v>1600</v>
      </c>
      <c r="K11" s="11">
        <v>7.0000000000000007E-2</v>
      </c>
    </row>
    <row r="12" spans="1:11" x14ac:dyDescent="0.35">
      <c r="A12" s="3" t="s">
        <v>272</v>
      </c>
      <c r="B12" s="6" t="s">
        <v>79</v>
      </c>
      <c r="C12" s="10">
        <v>42810</v>
      </c>
      <c r="D12" s="10">
        <v>9720</v>
      </c>
      <c r="E12" s="10">
        <v>170</v>
      </c>
      <c r="F12" s="10">
        <v>32920</v>
      </c>
      <c r="G12" s="11">
        <v>0.23</v>
      </c>
      <c r="H12" s="11">
        <v>0</v>
      </c>
      <c r="I12" s="11">
        <v>0.77</v>
      </c>
      <c r="J12" s="10">
        <v>2435</v>
      </c>
      <c r="K12" s="11">
        <v>7.0000000000000007E-2</v>
      </c>
    </row>
    <row r="13" spans="1:11" x14ac:dyDescent="0.35">
      <c r="A13" s="3" t="s">
        <v>272</v>
      </c>
      <c r="B13" s="6" t="s">
        <v>80</v>
      </c>
      <c r="C13" s="10">
        <v>49375</v>
      </c>
      <c r="D13" s="10">
        <v>11735</v>
      </c>
      <c r="E13" s="10">
        <v>185</v>
      </c>
      <c r="F13" s="10">
        <v>37450</v>
      </c>
      <c r="G13" s="11">
        <v>0.24</v>
      </c>
      <c r="H13" s="11">
        <v>0</v>
      </c>
      <c r="I13" s="11">
        <v>0.76</v>
      </c>
      <c r="J13" s="10">
        <v>2810</v>
      </c>
      <c r="K13" s="11">
        <v>7.0000000000000007E-2</v>
      </c>
    </row>
    <row r="14" spans="1:11" x14ac:dyDescent="0.35">
      <c r="A14" s="3" t="s">
        <v>272</v>
      </c>
      <c r="B14" s="6" t="s">
        <v>81</v>
      </c>
      <c r="C14" s="10">
        <v>51935</v>
      </c>
      <c r="D14" s="10">
        <v>12625</v>
      </c>
      <c r="E14" s="10">
        <v>195</v>
      </c>
      <c r="F14" s="10">
        <v>39115</v>
      </c>
      <c r="G14" s="11">
        <v>0.24</v>
      </c>
      <c r="H14" s="11">
        <v>0</v>
      </c>
      <c r="I14" s="11">
        <v>0.75</v>
      </c>
      <c r="J14" s="10">
        <v>2960</v>
      </c>
      <c r="K14" s="11">
        <v>0.08</v>
      </c>
    </row>
    <row r="15" spans="1:11" x14ac:dyDescent="0.35">
      <c r="A15" s="3" t="s">
        <v>272</v>
      </c>
      <c r="B15" s="6" t="s">
        <v>82</v>
      </c>
      <c r="C15" s="10">
        <v>53815</v>
      </c>
      <c r="D15" s="10">
        <v>13220</v>
      </c>
      <c r="E15" s="10">
        <v>200</v>
      </c>
      <c r="F15" s="10">
        <v>40390</v>
      </c>
      <c r="G15" s="11">
        <v>0.25</v>
      </c>
      <c r="H15" s="11">
        <v>0</v>
      </c>
      <c r="I15" s="11">
        <v>0.75</v>
      </c>
      <c r="J15" s="10">
        <v>3025</v>
      </c>
      <c r="K15" s="11">
        <v>7.0000000000000007E-2</v>
      </c>
    </row>
    <row r="16" spans="1:11" x14ac:dyDescent="0.35">
      <c r="A16" s="3" t="s">
        <v>272</v>
      </c>
      <c r="B16" s="6" t="s">
        <v>83</v>
      </c>
      <c r="C16" s="10">
        <v>55250</v>
      </c>
      <c r="D16" s="10">
        <v>13700</v>
      </c>
      <c r="E16" s="10">
        <v>205</v>
      </c>
      <c r="F16" s="10">
        <v>41335</v>
      </c>
      <c r="G16" s="11">
        <v>0.25</v>
      </c>
      <c r="H16" s="11">
        <v>0</v>
      </c>
      <c r="I16" s="11">
        <v>0.75</v>
      </c>
      <c r="J16" s="10">
        <v>3075</v>
      </c>
      <c r="K16" s="11">
        <v>7.0000000000000007E-2</v>
      </c>
    </row>
    <row r="17" spans="1:11" x14ac:dyDescent="0.35">
      <c r="A17" s="3" t="s">
        <v>272</v>
      </c>
      <c r="B17" s="6" t="s">
        <v>84</v>
      </c>
      <c r="C17" s="10">
        <v>57635</v>
      </c>
      <c r="D17" s="10">
        <v>14885</v>
      </c>
      <c r="E17" s="10">
        <v>210</v>
      </c>
      <c r="F17" s="10">
        <v>42535</v>
      </c>
      <c r="G17" s="11">
        <v>0.26</v>
      </c>
      <c r="H17" s="11">
        <v>0</v>
      </c>
      <c r="I17" s="11">
        <v>0.74</v>
      </c>
      <c r="J17" s="10">
        <v>3190</v>
      </c>
      <c r="K17" s="11">
        <v>7.0000000000000007E-2</v>
      </c>
    </row>
    <row r="18" spans="1:11" x14ac:dyDescent="0.35">
      <c r="A18" s="3" t="s">
        <v>272</v>
      </c>
      <c r="B18" s="6" t="s">
        <v>85</v>
      </c>
      <c r="C18" s="10">
        <v>60295</v>
      </c>
      <c r="D18" s="10">
        <v>16275</v>
      </c>
      <c r="E18" s="10">
        <v>215</v>
      </c>
      <c r="F18" s="10">
        <v>43800</v>
      </c>
      <c r="G18" s="11">
        <v>0.27</v>
      </c>
      <c r="H18" s="11">
        <v>0</v>
      </c>
      <c r="I18" s="11">
        <v>0.73</v>
      </c>
      <c r="J18" s="10">
        <v>3275</v>
      </c>
      <c r="K18" s="11">
        <v>7.0000000000000007E-2</v>
      </c>
    </row>
    <row r="19" spans="1:11" x14ac:dyDescent="0.35">
      <c r="A19" s="3" t="s">
        <v>272</v>
      </c>
      <c r="B19" s="6" t="s">
        <v>86</v>
      </c>
      <c r="C19" s="10">
        <v>62550</v>
      </c>
      <c r="D19" s="10">
        <v>17100</v>
      </c>
      <c r="E19" s="10">
        <v>220</v>
      </c>
      <c r="F19" s="10">
        <v>45225</v>
      </c>
      <c r="G19" s="11">
        <v>0.27</v>
      </c>
      <c r="H19" s="11">
        <v>0</v>
      </c>
      <c r="I19" s="11">
        <v>0.72</v>
      </c>
      <c r="J19" s="10">
        <v>3365</v>
      </c>
      <c r="K19" s="11">
        <v>7.0000000000000007E-2</v>
      </c>
    </row>
    <row r="20" spans="1:11" x14ac:dyDescent="0.35">
      <c r="A20" s="3" t="s">
        <v>272</v>
      </c>
      <c r="B20" s="6" t="s">
        <v>87</v>
      </c>
      <c r="C20" s="10">
        <v>64065</v>
      </c>
      <c r="D20" s="10">
        <v>17665</v>
      </c>
      <c r="E20" s="10">
        <v>225</v>
      </c>
      <c r="F20" s="10">
        <v>46170</v>
      </c>
      <c r="G20" s="11">
        <v>0.28000000000000003</v>
      </c>
      <c r="H20" s="11">
        <v>0</v>
      </c>
      <c r="I20" s="11">
        <v>0.72</v>
      </c>
      <c r="J20" s="10">
        <v>3415</v>
      </c>
      <c r="K20" s="11">
        <v>7.0000000000000007E-2</v>
      </c>
    </row>
    <row r="21" spans="1:11" x14ac:dyDescent="0.35">
      <c r="A21" s="3" t="s">
        <v>272</v>
      </c>
      <c r="B21" s="6" t="s">
        <v>88</v>
      </c>
      <c r="C21" s="10">
        <v>65710</v>
      </c>
      <c r="D21" s="10">
        <v>18355</v>
      </c>
      <c r="E21" s="10">
        <v>230</v>
      </c>
      <c r="F21" s="10">
        <v>47125</v>
      </c>
      <c r="G21" s="11">
        <v>0.28000000000000003</v>
      </c>
      <c r="H21" s="11">
        <v>0</v>
      </c>
      <c r="I21" s="11">
        <v>0.72</v>
      </c>
      <c r="J21" s="10">
        <v>3505</v>
      </c>
      <c r="K21" s="11">
        <v>7.0000000000000007E-2</v>
      </c>
    </row>
    <row r="22" spans="1:11" x14ac:dyDescent="0.35">
      <c r="A22" s="3" t="s">
        <v>272</v>
      </c>
      <c r="B22" s="6" t="s">
        <v>89</v>
      </c>
      <c r="C22" s="10">
        <v>67410</v>
      </c>
      <c r="D22" s="10">
        <v>19100</v>
      </c>
      <c r="E22" s="10">
        <v>235</v>
      </c>
      <c r="F22" s="10">
        <v>48075</v>
      </c>
      <c r="G22" s="11">
        <v>0.28000000000000003</v>
      </c>
      <c r="H22" s="11">
        <v>0</v>
      </c>
      <c r="I22" s="11">
        <v>0.71</v>
      </c>
      <c r="J22" s="10">
        <v>3590</v>
      </c>
      <c r="K22" s="11">
        <v>7.0000000000000007E-2</v>
      </c>
    </row>
    <row r="23" spans="1:11" x14ac:dyDescent="0.35">
      <c r="A23" s="3" t="s">
        <v>272</v>
      </c>
      <c r="B23" s="6" t="s">
        <v>90</v>
      </c>
      <c r="C23" s="10">
        <v>68720</v>
      </c>
      <c r="D23" s="10">
        <v>19630</v>
      </c>
      <c r="E23" s="10">
        <v>235</v>
      </c>
      <c r="F23" s="10">
        <v>48850</v>
      </c>
      <c r="G23" s="11">
        <v>0.28999999999999998</v>
      </c>
      <c r="H23" s="11">
        <v>0</v>
      </c>
      <c r="I23" s="11">
        <v>0.71</v>
      </c>
      <c r="J23" s="10">
        <v>3695</v>
      </c>
      <c r="K23" s="11">
        <v>0.08</v>
      </c>
    </row>
    <row r="24" spans="1:11" x14ac:dyDescent="0.35">
      <c r="A24" s="3" t="s">
        <v>272</v>
      </c>
      <c r="B24" s="6" t="s">
        <v>91</v>
      </c>
      <c r="C24" s="10">
        <v>70340</v>
      </c>
      <c r="D24" s="10">
        <v>20315</v>
      </c>
      <c r="E24" s="10">
        <v>245</v>
      </c>
      <c r="F24" s="10">
        <v>49775</v>
      </c>
      <c r="G24" s="11">
        <v>0.28999999999999998</v>
      </c>
      <c r="H24" s="11">
        <v>0</v>
      </c>
      <c r="I24" s="11">
        <v>0.71</v>
      </c>
      <c r="J24" s="10">
        <v>3760</v>
      </c>
      <c r="K24" s="11">
        <v>0.08</v>
      </c>
    </row>
    <row r="25" spans="1:11" x14ac:dyDescent="0.35">
      <c r="A25" s="3" t="s">
        <v>272</v>
      </c>
      <c r="B25" s="6" t="s">
        <v>92</v>
      </c>
      <c r="C25" s="10">
        <v>71835</v>
      </c>
      <c r="D25" s="10">
        <v>20930</v>
      </c>
      <c r="E25" s="10">
        <v>250</v>
      </c>
      <c r="F25" s="10">
        <v>50650</v>
      </c>
      <c r="G25" s="11">
        <v>0.28999999999999998</v>
      </c>
      <c r="H25" s="11">
        <v>0</v>
      </c>
      <c r="I25" s="11">
        <v>0.71</v>
      </c>
      <c r="J25" s="10">
        <v>3865</v>
      </c>
      <c r="K25" s="11">
        <v>0.08</v>
      </c>
    </row>
    <row r="26" spans="1:11" x14ac:dyDescent="0.35">
      <c r="A26" s="3" t="s">
        <v>272</v>
      </c>
      <c r="B26" s="6" t="s">
        <v>93</v>
      </c>
      <c r="C26" s="10">
        <v>73410</v>
      </c>
      <c r="D26" s="10">
        <v>21540</v>
      </c>
      <c r="E26" s="10">
        <v>255</v>
      </c>
      <c r="F26" s="10">
        <v>51610</v>
      </c>
      <c r="G26" s="11">
        <v>0.28999999999999998</v>
      </c>
      <c r="H26" s="11">
        <v>0</v>
      </c>
      <c r="I26" s="11">
        <v>0.7</v>
      </c>
      <c r="J26" s="10">
        <v>3955</v>
      </c>
      <c r="K26" s="11">
        <v>0.08</v>
      </c>
    </row>
    <row r="27" spans="1:11" x14ac:dyDescent="0.35">
      <c r="A27" s="3" t="s">
        <v>272</v>
      </c>
      <c r="B27" s="6" t="s">
        <v>94</v>
      </c>
      <c r="C27" s="10">
        <v>75010</v>
      </c>
      <c r="D27" s="10">
        <v>22165</v>
      </c>
      <c r="E27" s="10">
        <v>260</v>
      </c>
      <c r="F27" s="10">
        <v>52580</v>
      </c>
      <c r="G27" s="11">
        <v>0.3</v>
      </c>
      <c r="H27" s="11">
        <v>0</v>
      </c>
      <c r="I27" s="11">
        <v>0.7</v>
      </c>
      <c r="J27" s="10">
        <v>4040</v>
      </c>
      <c r="K27" s="11">
        <v>0.08</v>
      </c>
    </row>
    <row r="28" spans="1:11" x14ac:dyDescent="0.35">
      <c r="A28" s="3" t="s">
        <v>272</v>
      </c>
      <c r="B28" s="6" t="s">
        <v>95</v>
      </c>
      <c r="C28" s="10">
        <v>76430</v>
      </c>
      <c r="D28" s="10">
        <v>22820</v>
      </c>
      <c r="E28" s="10">
        <v>265</v>
      </c>
      <c r="F28" s="10">
        <v>53340</v>
      </c>
      <c r="G28" s="11">
        <v>0.3</v>
      </c>
      <c r="H28" s="11">
        <v>0</v>
      </c>
      <c r="I28" s="11">
        <v>0.7</v>
      </c>
      <c r="J28" s="10">
        <v>4135</v>
      </c>
      <c r="K28" s="11">
        <v>0.08</v>
      </c>
    </row>
    <row r="29" spans="1:11" x14ac:dyDescent="0.35">
      <c r="A29" s="3" t="s">
        <v>272</v>
      </c>
      <c r="B29" s="6" t="s">
        <v>96</v>
      </c>
      <c r="C29" s="10">
        <v>77905</v>
      </c>
      <c r="D29" s="10">
        <v>23505</v>
      </c>
      <c r="E29" s="10">
        <v>270</v>
      </c>
      <c r="F29" s="10">
        <v>54120</v>
      </c>
      <c r="G29" s="11">
        <v>0.3</v>
      </c>
      <c r="H29" s="11">
        <v>0</v>
      </c>
      <c r="I29" s="11">
        <v>0.69</v>
      </c>
      <c r="J29" s="10">
        <v>4265</v>
      </c>
      <c r="K29" s="11">
        <v>0.08</v>
      </c>
    </row>
    <row r="30" spans="1:11" x14ac:dyDescent="0.35">
      <c r="A30" s="3" t="s">
        <v>272</v>
      </c>
      <c r="B30" s="6" t="s">
        <v>97</v>
      </c>
      <c r="C30" s="10">
        <v>79610</v>
      </c>
      <c r="D30" s="10">
        <v>24415</v>
      </c>
      <c r="E30" s="10">
        <v>270</v>
      </c>
      <c r="F30" s="10">
        <v>54915</v>
      </c>
      <c r="G30" s="11">
        <v>0.31</v>
      </c>
      <c r="H30" s="11">
        <v>0</v>
      </c>
      <c r="I30" s="11">
        <v>0.69</v>
      </c>
      <c r="J30" s="10">
        <v>4360</v>
      </c>
      <c r="K30" s="11">
        <v>0.08</v>
      </c>
    </row>
    <row r="31" spans="1:11" x14ac:dyDescent="0.35">
      <c r="A31" s="3" t="s">
        <v>272</v>
      </c>
      <c r="B31" s="6" t="s">
        <v>98</v>
      </c>
      <c r="C31" s="10">
        <v>81140</v>
      </c>
      <c r="D31" s="10">
        <v>25240</v>
      </c>
      <c r="E31" s="10">
        <v>275</v>
      </c>
      <c r="F31" s="10">
        <v>55615</v>
      </c>
      <c r="G31" s="11">
        <v>0.31</v>
      </c>
      <c r="H31" s="11">
        <v>0</v>
      </c>
      <c r="I31" s="11">
        <v>0.69</v>
      </c>
      <c r="J31" s="10">
        <v>4510</v>
      </c>
      <c r="K31" s="11">
        <v>0.08</v>
      </c>
    </row>
    <row r="32" spans="1:11" x14ac:dyDescent="0.35">
      <c r="A32" s="3" t="s">
        <v>272</v>
      </c>
      <c r="B32" s="6" t="s">
        <v>99</v>
      </c>
      <c r="C32" s="10">
        <v>82720</v>
      </c>
      <c r="D32" s="10">
        <v>26135</v>
      </c>
      <c r="E32" s="10">
        <v>280</v>
      </c>
      <c r="F32" s="10">
        <v>56290</v>
      </c>
      <c r="G32" s="11">
        <v>0.32</v>
      </c>
      <c r="H32" s="11">
        <v>0</v>
      </c>
      <c r="I32" s="11">
        <v>0.68</v>
      </c>
      <c r="J32" s="10">
        <v>4600</v>
      </c>
      <c r="K32" s="11">
        <v>0.08</v>
      </c>
    </row>
    <row r="33" spans="1:11" x14ac:dyDescent="0.35">
      <c r="A33" s="3" t="s">
        <v>272</v>
      </c>
      <c r="B33" s="6" t="s">
        <v>100</v>
      </c>
      <c r="C33" s="10">
        <v>84095</v>
      </c>
      <c r="D33" s="10">
        <v>26940</v>
      </c>
      <c r="E33" s="10">
        <v>280</v>
      </c>
      <c r="F33" s="10">
        <v>56860</v>
      </c>
      <c r="G33" s="11">
        <v>0.32</v>
      </c>
      <c r="H33" s="11">
        <v>0</v>
      </c>
      <c r="I33" s="11">
        <v>0.68</v>
      </c>
      <c r="J33" s="10">
        <v>4715</v>
      </c>
      <c r="K33" s="11">
        <v>0.08</v>
      </c>
    </row>
    <row r="34" spans="1:11" x14ac:dyDescent="0.35">
      <c r="A34" s="3" t="s">
        <v>272</v>
      </c>
      <c r="B34" s="6" t="s">
        <v>101</v>
      </c>
      <c r="C34" s="10">
        <v>85260</v>
      </c>
      <c r="D34" s="10">
        <v>27650</v>
      </c>
      <c r="E34" s="10">
        <v>280</v>
      </c>
      <c r="F34" s="10">
        <v>57325</v>
      </c>
      <c r="G34" s="11">
        <v>0.32</v>
      </c>
      <c r="H34" s="11">
        <v>0</v>
      </c>
      <c r="I34" s="11">
        <v>0.67</v>
      </c>
      <c r="J34" s="10">
        <v>4810</v>
      </c>
      <c r="K34" s="11">
        <v>0.08</v>
      </c>
    </row>
    <row r="35" spans="1:11" x14ac:dyDescent="0.35">
      <c r="A35" s="3" t="s">
        <v>272</v>
      </c>
      <c r="B35" s="6" t="s">
        <v>102</v>
      </c>
      <c r="C35" s="10">
        <v>86020</v>
      </c>
      <c r="D35" s="10">
        <v>28090</v>
      </c>
      <c r="E35" s="10">
        <v>275</v>
      </c>
      <c r="F35" s="10">
        <v>57635</v>
      </c>
      <c r="G35" s="11">
        <v>0.33</v>
      </c>
      <c r="H35" s="11">
        <v>0</v>
      </c>
      <c r="I35" s="11">
        <v>0.67</v>
      </c>
      <c r="J35" s="10">
        <v>4895</v>
      </c>
      <c r="K35" s="11">
        <v>0.08</v>
      </c>
    </row>
    <row r="36" spans="1:11" x14ac:dyDescent="0.35">
      <c r="A36" s="3" t="s">
        <v>272</v>
      </c>
      <c r="B36" s="6" t="s">
        <v>103</v>
      </c>
      <c r="C36" s="10">
        <v>86830</v>
      </c>
      <c r="D36" s="10">
        <v>28575</v>
      </c>
      <c r="E36" s="10">
        <v>280</v>
      </c>
      <c r="F36" s="10">
        <v>57950</v>
      </c>
      <c r="G36" s="11">
        <v>0.33</v>
      </c>
      <c r="H36" s="11">
        <v>0</v>
      </c>
      <c r="I36" s="11">
        <v>0.67</v>
      </c>
      <c r="J36" s="10">
        <v>4950</v>
      </c>
      <c r="K36" s="11">
        <v>0.08</v>
      </c>
    </row>
    <row r="37" spans="1:11" x14ac:dyDescent="0.35">
      <c r="A37" s="3" t="s">
        <v>272</v>
      </c>
      <c r="B37" s="6" t="s">
        <v>104</v>
      </c>
      <c r="C37" s="10">
        <v>87245</v>
      </c>
      <c r="D37" s="10">
        <v>28825</v>
      </c>
      <c r="E37" s="10">
        <v>285</v>
      </c>
      <c r="F37" s="10">
        <v>58110</v>
      </c>
      <c r="G37" s="11">
        <v>0.33</v>
      </c>
      <c r="H37" s="11">
        <v>0</v>
      </c>
      <c r="I37" s="11">
        <v>0.67</v>
      </c>
      <c r="J37" s="10">
        <v>5055</v>
      </c>
      <c r="K37" s="11">
        <v>0.09</v>
      </c>
    </row>
    <row r="38" spans="1:11" x14ac:dyDescent="0.35">
      <c r="A38" s="3" t="s">
        <v>272</v>
      </c>
      <c r="B38" s="6" t="s">
        <v>105</v>
      </c>
      <c r="C38" s="10">
        <v>87535</v>
      </c>
      <c r="D38" s="10">
        <v>28945</v>
      </c>
      <c r="E38" s="10">
        <v>290</v>
      </c>
      <c r="F38" s="10">
        <v>58270</v>
      </c>
      <c r="G38" s="11">
        <v>0.33</v>
      </c>
      <c r="H38" s="11">
        <v>0</v>
      </c>
      <c r="I38" s="11">
        <v>0.67</v>
      </c>
      <c r="J38" s="10">
        <v>5140</v>
      </c>
      <c r="K38" s="11">
        <v>0.09</v>
      </c>
    </row>
    <row r="39" spans="1:11" x14ac:dyDescent="0.35">
      <c r="A39" s="3" t="s">
        <v>272</v>
      </c>
      <c r="B39" s="6" t="s">
        <v>106</v>
      </c>
      <c r="C39" s="10">
        <v>87805</v>
      </c>
      <c r="D39" s="10">
        <v>29080</v>
      </c>
      <c r="E39" s="10">
        <v>285</v>
      </c>
      <c r="F39" s="10">
        <v>58420</v>
      </c>
      <c r="G39" s="11">
        <v>0.33</v>
      </c>
      <c r="H39" s="11">
        <v>0</v>
      </c>
      <c r="I39" s="11">
        <v>0.67</v>
      </c>
      <c r="J39" s="10">
        <v>5230</v>
      </c>
      <c r="K39" s="11">
        <v>0.09</v>
      </c>
    </row>
    <row r="40" spans="1:11" x14ac:dyDescent="0.35">
      <c r="A40" s="3" t="s">
        <v>272</v>
      </c>
      <c r="B40" s="6" t="s">
        <v>107</v>
      </c>
      <c r="C40" s="10">
        <v>87885</v>
      </c>
      <c r="D40" s="10">
        <v>29040</v>
      </c>
      <c r="E40" s="10">
        <v>280</v>
      </c>
      <c r="F40" s="10">
        <v>58540</v>
      </c>
      <c r="G40" s="11">
        <v>0.33</v>
      </c>
      <c r="H40" s="11">
        <v>0</v>
      </c>
      <c r="I40" s="11">
        <v>0.67</v>
      </c>
      <c r="J40" s="10">
        <v>5290</v>
      </c>
      <c r="K40" s="11">
        <v>0.09</v>
      </c>
    </row>
    <row r="41" spans="1:11" x14ac:dyDescent="0.35">
      <c r="A41" s="3" t="s">
        <v>272</v>
      </c>
      <c r="B41" s="6" t="s">
        <v>108</v>
      </c>
      <c r="C41" s="10">
        <v>88260</v>
      </c>
      <c r="D41" s="10">
        <v>29080</v>
      </c>
      <c r="E41" s="10">
        <v>280</v>
      </c>
      <c r="F41" s="10">
        <v>58875</v>
      </c>
      <c r="G41" s="11">
        <v>0.33</v>
      </c>
      <c r="H41" s="11">
        <v>0</v>
      </c>
      <c r="I41" s="11">
        <v>0.67</v>
      </c>
      <c r="J41" s="10">
        <v>5365</v>
      </c>
      <c r="K41" s="11">
        <v>0.09</v>
      </c>
    </row>
    <row r="42" spans="1:11" x14ac:dyDescent="0.35">
      <c r="A42" s="3" t="s">
        <v>272</v>
      </c>
      <c r="B42" s="6" t="s">
        <v>109</v>
      </c>
      <c r="C42" s="10">
        <v>88975</v>
      </c>
      <c r="D42" s="10">
        <v>29240</v>
      </c>
      <c r="E42" s="10">
        <v>280</v>
      </c>
      <c r="F42" s="10">
        <v>59425</v>
      </c>
      <c r="G42" s="11">
        <v>0.33</v>
      </c>
      <c r="H42" s="11">
        <v>0</v>
      </c>
      <c r="I42" s="11">
        <v>0.67</v>
      </c>
      <c r="J42" s="10">
        <v>5415</v>
      </c>
      <c r="K42" s="11">
        <v>0.09</v>
      </c>
    </row>
    <row r="43" spans="1:11" x14ac:dyDescent="0.35">
      <c r="A43" s="3" t="s">
        <v>272</v>
      </c>
      <c r="B43" s="6" t="s">
        <v>110</v>
      </c>
      <c r="C43" s="10">
        <v>89665</v>
      </c>
      <c r="D43" s="10">
        <v>29240</v>
      </c>
      <c r="E43" s="10">
        <v>285</v>
      </c>
      <c r="F43" s="10">
        <v>60110</v>
      </c>
      <c r="G43" s="11">
        <v>0.33</v>
      </c>
      <c r="H43" s="11">
        <v>0</v>
      </c>
      <c r="I43" s="11">
        <v>0.67</v>
      </c>
      <c r="J43" s="10">
        <v>5515</v>
      </c>
      <c r="K43" s="11">
        <v>0.09</v>
      </c>
    </row>
    <row r="44" spans="1:11" x14ac:dyDescent="0.35">
      <c r="A44" s="3" t="s">
        <v>272</v>
      </c>
      <c r="B44" s="6" t="s">
        <v>111</v>
      </c>
      <c r="C44" s="10">
        <v>90460</v>
      </c>
      <c r="D44" s="10">
        <v>29505</v>
      </c>
      <c r="E44" s="10">
        <v>290</v>
      </c>
      <c r="F44" s="10">
        <v>60620</v>
      </c>
      <c r="G44" s="11">
        <v>0.33</v>
      </c>
      <c r="H44" s="11">
        <v>0</v>
      </c>
      <c r="I44" s="11">
        <v>0.67</v>
      </c>
      <c r="J44" s="10">
        <v>5575</v>
      </c>
      <c r="K44" s="11">
        <v>0.09</v>
      </c>
    </row>
    <row r="45" spans="1:11" x14ac:dyDescent="0.35">
      <c r="A45" s="3" t="s">
        <v>272</v>
      </c>
      <c r="B45" s="6" t="s">
        <v>112</v>
      </c>
      <c r="C45" s="10">
        <v>91055</v>
      </c>
      <c r="D45" s="10">
        <v>29630</v>
      </c>
      <c r="E45" s="10">
        <v>285</v>
      </c>
      <c r="F45" s="10">
        <v>61100</v>
      </c>
      <c r="G45" s="11">
        <v>0.33</v>
      </c>
      <c r="H45" s="11">
        <v>0</v>
      </c>
      <c r="I45" s="11">
        <v>0.67</v>
      </c>
      <c r="J45" s="10">
        <v>5640</v>
      </c>
      <c r="K45" s="11">
        <v>0.09</v>
      </c>
    </row>
    <row r="46" spans="1:11" x14ac:dyDescent="0.35">
      <c r="A46" s="3" t="s">
        <v>272</v>
      </c>
      <c r="B46" s="6" t="s">
        <v>113</v>
      </c>
      <c r="C46" s="10">
        <v>91875</v>
      </c>
      <c r="D46" s="10">
        <v>29870</v>
      </c>
      <c r="E46" s="10">
        <v>285</v>
      </c>
      <c r="F46" s="10">
        <v>61670</v>
      </c>
      <c r="G46" s="11">
        <v>0.33</v>
      </c>
      <c r="H46" s="11">
        <v>0</v>
      </c>
      <c r="I46" s="11">
        <v>0.67</v>
      </c>
      <c r="J46" s="10">
        <v>5720</v>
      </c>
      <c r="K46" s="11">
        <v>0.09</v>
      </c>
    </row>
    <row r="47" spans="1:11" x14ac:dyDescent="0.35">
      <c r="A47" s="36" t="s">
        <v>273</v>
      </c>
      <c r="B47" s="37" t="s">
        <v>74</v>
      </c>
      <c r="C47" s="38">
        <v>2720</v>
      </c>
      <c r="D47" s="38">
        <v>1335</v>
      </c>
      <c r="E47" s="38">
        <v>30</v>
      </c>
      <c r="F47" s="38">
        <v>1355</v>
      </c>
      <c r="G47" s="65">
        <v>0.49</v>
      </c>
      <c r="H47" s="65">
        <v>0.01</v>
      </c>
      <c r="I47" s="65">
        <v>0.5</v>
      </c>
      <c r="J47" s="38">
        <v>5</v>
      </c>
      <c r="K47" s="65">
        <v>0</v>
      </c>
    </row>
    <row r="48" spans="1:11" x14ac:dyDescent="0.35">
      <c r="A48" s="3" t="s">
        <v>273</v>
      </c>
      <c r="B48" s="6" t="s">
        <v>75</v>
      </c>
      <c r="C48" s="10">
        <v>3750</v>
      </c>
      <c r="D48" s="10">
        <v>1830</v>
      </c>
      <c r="E48" s="10">
        <v>35</v>
      </c>
      <c r="F48" s="10">
        <v>1885</v>
      </c>
      <c r="G48" s="11">
        <v>0.49</v>
      </c>
      <c r="H48" s="11">
        <v>0.01</v>
      </c>
      <c r="I48" s="11">
        <v>0.5</v>
      </c>
      <c r="J48" s="10">
        <v>15</v>
      </c>
      <c r="K48" s="11">
        <v>0.01</v>
      </c>
    </row>
    <row r="49" spans="1:11" x14ac:dyDescent="0.35">
      <c r="A49" s="3" t="s">
        <v>273</v>
      </c>
      <c r="B49" s="6" t="s">
        <v>76</v>
      </c>
      <c r="C49" s="10">
        <v>4895</v>
      </c>
      <c r="D49" s="10">
        <v>2330</v>
      </c>
      <c r="E49" s="10">
        <v>40</v>
      </c>
      <c r="F49" s="10">
        <v>2520</v>
      </c>
      <c r="G49" s="11">
        <v>0.48</v>
      </c>
      <c r="H49" s="11">
        <v>0.01</v>
      </c>
      <c r="I49" s="11">
        <v>0.52</v>
      </c>
      <c r="J49" s="10">
        <v>20</v>
      </c>
      <c r="K49" s="11">
        <v>0.01</v>
      </c>
    </row>
    <row r="50" spans="1:11" x14ac:dyDescent="0.35">
      <c r="A50" s="3" t="s">
        <v>273</v>
      </c>
      <c r="B50" s="6" t="s">
        <v>77</v>
      </c>
      <c r="C50" s="10">
        <v>6190</v>
      </c>
      <c r="D50" s="10">
        <v>2950</v>
      </c>
      <c r="E50" s="10">
        <v>45</v>
      </c>
      <c r="F50" s="10">
        <v>3195</v>
      </c>
      <c r="G50" s="11">
        <v>0.48</v>
      </c>
      <c r="H50" s="11">
        <v>0.01</v>
      </c>
      <c r="I50" s="11">
        <v>0.52</v>
      </c>
      <c r="J50" s="10">
        <v>30</v>
      </c>
      <c r="K50" s="11">
        <v>0.01</v>
      </c>
    </row>
    <row r="51" spans="1:11" x14ac:dyDescent="0.35">
      <c r="A51" s="3" t="s">
        <v>273</v>
      </c>
      <c r="B51" s="6" t="s">
        <v>78</v>
      </c>
      <c r="C51" s="10">
        <v>7465</v>
      </c>
      <c r="D51" s="10">
        <v>3505</v>
      </c>
      <c r="E51" s="10">
        <v>50</v>
      </c>
      <c r="F51" s="10">
        <v>3910</v>
      </c>
      <c r="G51" s="11">
        <v>0.47</v>
      </c>
      <c r="H51" s="11">
        <v>0.01</v>
      </c>
      <c r="I51" s="11">
        <v>0.52</v>
      </c>
      <c r="J51" s="10">
        <v>35</v>
      </c>
      <c r="K51" s="11">
        <v>0.01</v>
      </c>
    </row>
    <row r="52" spans="1:11" x14ac:dyDescent="0.35">
      <c r="A52" s="3" t="s">
        <v>273</v>
      </c>
      <c r="B52" s="6" t="s">
        <v>79</v>
      </c>
      <c r="C52" s="10">
        <v>8795</v>
      </c>
      <c r="D52" s="10">
        <v>4120</v>
      </c>
      <c r="E52" s="10">
        <v>55</v>
      </c>
      <c r="F52" s="10">
        <v>4620</v>
      </c>
      <c r="G52" s="11">
        <v>0.47</v>
      </c>
      <c r="H52" s="11">
        <v>0.01</v>
      </c>
      <c r="I52" s="11">
        <v>0.53</v>
      </c>
      <c r="J52" s="10">
        <v>50</v>
      </c>
      <c r="K52" s="11">
        <v>0.01</v>
      </c>
    </row>
    <row r="53" spans="1:11" x14ac:dyDescent="0.35">
      <c r="A53" s="3" t="s">
        <v>273</v>
      </c>
      <c r="B53" s="6" t="s">
        <v>80</v>
      </c>
      <c r="C53" s="10">
        <v>10025</v>
      </c>
      <c r="D53" s="10">
        <v>4700</v>
      </c>
      <c r="E53" s="10">
        <v>60</v>
      </c>
      <c r="F53" s="10">
        <v>5260</v>
      </c>
      <c r="G53" s="11">
        <v>0.47</v>
      </c>
      <c r="H53" s="11">
        <v>0.01</v>
      </c>
      <c r="I53" s="11">
        <v>0.52</v>
      </c>
      <c r="J53" s="10">
        <v>65</v>
      </c>
      <c r="K53" s="11">
        <v>0.01</v>
      </c>
    </row>
    <row r="54" spans="1:11" x14ac:dyDescent="0.35">
      <c r="A54" s="3" t="s">
        <v>273</v>
      </c>
      <c r="B54" s="6" t="s">
        <v>81</v>
      </c>
      <c r="C54" s="10">
        <v>11050</v>
      </c>
      <c r="D54" s="10">
        <v>5125</v>
      </c>
      <c r="E54" s="10">
        <v>65</v>
      </c>
      <c r="F54" s="10">
        <v>5855</v>
      </c>
      <c r="G54" s="11">
        <v>0.46</v>
      </c>
      <c r="H54" s="11">
        <v>0.01</v>
      </c>
      <c r="I54" s="11">
        <v>0.53</v>
      </c>
      <c r="J54" s="10">
        <v>85</v>
      </c>
      <c r="K54" s="11">
        <v>0.01</v>
      </c>
    </row>
    <row r="55" spans="1:11" x14ac:dyDescent="0.35">
      <c r="A55" s="3" t="s">
        <v>273</v>
      </c>
      <c r="B55" s="6" t="s">
        <v>82</v>
      </c>
      <c r="C55" s="10">
        <v>12185</v>
      </c>
      <c r="D55" s="10">
        <v>5590</v>
      </c>
      <c r="E55" s="10">
        <v>70</v>
      </c>
      <c r="F55" s="10">
        <v>6520</v>
      </c>
      <c r="G55" s="11">
        <v>0.46</v>
      </c>
      <c r="H55" s="11">
        <v>0.01</v>
      </c>
      <c r="I55" s="11">
        <v>0.54</v>
      </c>
      <c r="J55" s="10">
        <v>100</v>
      </c>
      <c r="K55" s="11">
        <v>0.02</v>
      </c>
    </row>
    <row r="56" spans="1:11" x14ac:dyDescent="0.35">
      <c r="A56" s="3" t="s">
        <v>273</v>
      </c>
      <c r="B56" s="6" t="s">
        <v>83</v>
      </c>
      <c r="C56" s="10">
        <v>13140</v>
      </c>
      <c r="D56" s="10">
        <v>5990</v>
      </c>
      <c r="E56" s="10">
        <v>70</v>
      </c>
      <c r="F56" s="10">
        <v>7075</v>
      </c>
      <c r="G56" s="11">
        <v>0.46</v>
      </c>
      <c r="H56" s="11">
        <v>0.01</v>
      </c>
      <c r="I56" s="11">
        <v>0.54</v>
      </c>
      <c r="J56" s="10">
        <v>115</v>
      </c>
      <c r="K56" s="11">
        <v>0.02</v>
      </c>
    </row>
    <row r="57" spans="1:11" x14ac:dyDescent="0.35">
      <c r="A57" s="3" t="s">
        <v>273</v>
      </c>
      <c r="B57" s="6" t="s">
        <v>84</v>
      </c>
      <c r="C57" s="10">
        <v>14150</v>
      </c>
      <c r="D57" s="10">
        <v>6420</v>
      </c>
      <c r="E57" s="10">
        <v>75</v>
      </c>
      <c r="F57" s="10">
        <v>7655</v>
      </c>
      <c r="G57" s="11">
        <v>0.45</v>
      </c>
      <c r="H57" s="11">
        <v>0.01</v>
      </c>
      <c r="I57" s="11">
        <v>0.54</v>
      </c>
      <c r="J57" s="10">
        <v>145</v>
      </c>
      <c r="K57" s="11">
        <v>0.02</v>
      </c>
    </row>
    <row r="58" spans="1:11" x14ac:dyDescent="0.35">
      <c r="A58" s="3" t="s">
        <v>273</v>
      </c>
      <c r="B58" s="6" t="s">
        <v>85</v>
      </c>
      <c r="C58" s="10">
        <v>15280</v>
      </c>
      <c r="D58" s="10">
        <v>6885</v>
      </c>
      <c r="E58" s="10">
        <v>80</v>
      </c>
      <c r="F58" s="10">
        <v>8310</v>
      </c>
      <c r="G58" s="11">
        <v>0.45</v>
      </c>
      <c r="H58" s="11">
        <v>0.01</v>
      </c>
      <c r="I58" s="11">
        <v>0.54</v>
      </c>
      <c r="J58" s="10">
        <v>170</v>
      </c>
      <c r="K58" s="11">
        <v>0.02</v>
      </c>
    </row>
    <row r="59" spans="1:11" x14ac:dyDescent="0.35">
      <c r="A59" s="3" t="s">
        <v>273</v>
      </c>
      <c r="B59" s="6" t="s">
        <v>86</v>
      </c>
      <c r="C59" s="10">
        <v>16815</v>
      </c>
      <c r="D59" s="10">
        <v>7565</v>
      </c>
      <c r="E59" s="10">
        <v>85</v>
      </c>
      <c r="F59" s="10">
        <v>9165</v>
      </c>
      <c r="G59" s="11">
        <v>0.45</v>
      </c>
      <c r="H59" s="11">
        <v>0.01</v>
      </c>
      <c r="I59" s="11">
        <v>0.54</v>
      </c>
      <c r="J59" s="10">
        <v>205</v>
      </c>
      <c r="K59" s="11">
        <v>0.02</v>
      </c>
    </row>
    <row r="60" spans="1:11" x14ac:dyDescent="0.35">
      <c r="A60" s="3" t="s">
        <v>273</v>
      </c>
      <c r="B60" s="6" t="s">
        <v>87</v>
      </c>
      <c r="C60" s="10">
        <v>17975</v>
      </c>
      <c r="D60" s="10">
        <v>8080</v>
      </c>
      <c r="E60" s="10">
        <v>85</v>
      </c>
      <c r="F60" s="10">
        <v>9805</v>
      </c>
      <c r="G60" s="11">
        <v>0.45</v>
      </c>
      <c r="H60" s="11">
        <v>0</v>
      </c>
      <c r="I60" s="11">
        <v>0.55000000000000004</v>
      </c>
      <c r="J60" s="10">
        <v>235</v>
      </c>
      <c r="K60" s="11">
        <v>0.02</v>
      </c>
    </row>
    <row r="61" spans="1:11" x14ac:dyDescent="0.35">
      <c r="A61" s="3" t="s">
        <v>273</v>
      </c>
      <c r="B61" s="6" t="s">
        <v>88</v>
      </c>
      <c r="C61" s="10">
        <v>19415</v>
      </c>
      <c r="D61" s="10">
        <v>8720</v>
      </c>
      <c r="E61" s="10">
        <v>90</v>
      </c>
      <c r="F61" s="10">
        <v>10600</v>
      </c>
      <c r="G61" s="11">
        <v>0.45</v>
      </c>
      <c r="H61" s="11">
        <v>0</v>
      </c>
      <c r="I61" s="11">
        <v>0.55000000000000004</v>
      </c>
      <c r="J61" s="10">
        <v>270</v>
      </c>
      <c r="K61" s="11">
        <v>0.03</v>
      </c>
    </row>
    <row r="62" spans="1:11" x14ac:dyDescent="0.35">
      <c r="A62" s="3" t="s">
        <v>273</v>
      </c>
      <c r="B62" s="6" t="s">
        <v>89</v>
      </c>
      <c r="C62" s="10">
        <v>21115</v>
      </c>
      <c r="D62" s="10">
        <v>9450</v>
      </c>
      <c r="E62" s="10">
        <v>100</v>
      </c>
      <c r="F62" s="10">
        <v>11565</v>
      </c>
      <c r="G62" s="11">
        <v>0.45</v>
      </c>
      <c r="H62" s="11">
        <v>0</v>
      </c>
      <c r="I62" s="11">
        <v>0.55000000000000004</v>
      </c>
      <c r="J62" s="10">
        <v>320</v>
      </c>
      <c r="K62" s="11">
        <v>0.03</v>
      </c>
    </row>
    <row r="63" spans="1:11" x14ac:dyDescent="0.35">
      <c r="A63" s="3" t="s">
        <v>273</v>
      </c>
      <c r="B63" s="6" t="s">
        <v>90</v>
      </c>
      <c r="C63" s="10">
        <v>22435</v>
      </c>
      <c r="D63" s="10">
        <v>10005</v>
      </c>
      <c r="E63" s="10">
        <v>100</v>
      </c>
      <c r="F63" s="10">
        <v>12325</v>
      </c>
      <c r="G63" s="11">
        <v>0.45</v>
      </c>
      <c r="H63" s="11">
        <v>0</v>
      </c>
      <c r="I63" s="11">
        <v>0.55000000000000004</v>
      </c>
      <c r="J63" s="10">
        <v>375</v>
      </c>
      <c r="K63" s="11">
        <v>0.03</v>
      </c>
    </row>
    <row r="64" spans="1:11" x14ac:dyDescent="0.35">
      <c r="A64" s="3" t="s">
        <v>273</v>
      </c>
      <c r="B64" s="6" t="s">
        <v>91</v>
      </c>
      <c r="C64" s="10">
        <v>24055</v>
      </c>
      <c r="D64" s="10">
        <v>10745</v>
      </c>
      <c r="E64" s="10">
        <v>110</v>
      </c>
      <c r="F64" s="10">
        <v>13195</v>
      </c>
      <c r="G64" s="11">
        <v>0.45</v>
      </c>
      <c r="H64" s="11">
        <v>0</v>
      </c>
      <c r="I64" s="11">
        <v>0.55000000000000004</v>
      </c>
      <c r="J64" s="10">
        <v>410</v>
      </c>
      <c r="K64" s="11">
        <v>0.03</v>
      </c>
    </row>
    <row r="65" spans="1:11" x14ac:dyDescent="0.35">
      <c r="A65" s="3" t="s">
        <v>273</v>
      </c>
      <c r="B65" s="6" t="s">
        <v>92</v>
      </c>
      <c r="C65" s="10">
        <v>25625</v>
      </c>
      <c r="D65" s="10">
        <v>11450</v>
      </c>
      <c r="E65" s="10">
        <v>120</v>
      </c>
      <c r="F65" s="10">
        <v>14050</v>
      </c>
      <c r="G65" s="11">
        <v>0.45</v>
      </c>
      <c r="H65" s="11">
        <v>0</v>
      </c>
      <c r="I65" s="11">
        <v>0.55000000000000004</v>
      </c>
      <c r="J65" s="10">
        <v>460</v>
      </c>
      <c r="K65" s="11">
        <v>0.03</v>
      </c>
    </row>
    <row r="66" spans="1:11" x14ac:dyDescent="0.35">
      <c r="A66" s="3" t="s">
        <v>273</v>
      </c>
      <c r="B66" s="6" t="s">
        <v>93</v>
      </c>
      <c r="C66" s="10">
        <v>27425</v>
      </c>
      <c r="D66" s="10">
        <v>12175</v>
      </c>
      <c r="E66" s="10">
        <v>120</v>
      </c>
      <c r="F66" s="10">
        <v>15120</v>
      </c>
      <c r="G66" s="11">
        <v>0.44</v>
      </c>
      <c r="H66" s="11">
        <v>0</v>
      </c>
      <c r="I66" s="11">
        <v>0.55000000000000004</v>
      </c>
      <c r="J66" s="10">
        <v>510</v>
      </c>
      <c r="K66" s="11">
        <v>0.03</v>
      </c>
    </row>
    <row r="67" spans="1:11" x14ac:dyDescent="0.35">
      <c r="A67" s="3" t="s">
        <v>273</v>
      </c>
      <c r="B67" s="6" t="s">
        <v>94</v>
      </c>
      <c r="C67" s="10">
        <v>29365</v>
      </c>
      <c r="D67" s="10">
        <v>12980</v>
      </c>
      <c r="E67" s="10">
        <v>130</v>
      </c>
      <c r="F67" s="10">
        <v>16250</v>
      </c>
      <c r="G67" s="11">
        <v>0.44</v>
      </c>
      <c r="H67" s="11">
        <v>0</v>
      </c>
      <c r="I67" s="11">
        <v>0.55000000000000004</v>
      </c>
      <c r="J67" s="10">
        <v>570</v>
      </c>
      <c r="K67" s="11">
        <v>0.03</v>
      </c>
    </row>
    <row r="68" spans="1:11" x14ac:dyDescent="0.35">
      <c r="A68" s="3" t="s">
        <v>273</v>
      </c>
      <c r="B68" s="6" t="s">
        <v>95</v>
      </c>
      <c r="C68" s="10">
        <v>31060</v>
      </c>
      <c r="D68" s="10">
        <v>13735</v>
      </c>
      <c r="E68" s="10">
        <v>135</v>
      </c>
      <c r="F68" s="10">
        <v>17185</v>
      </c>
      <c r="G68" s="11">
        <v>0.44</v>
      </c>
      <c r="H68" s="11">
        <v>0</v>
      </c>
      <c r="I68" s="11">
        <v>0.55000000000000004</v>
      </c>
      <c r="J68" s="10">
        <v>630</v>
      </c>
      <c r="K68" s="11">
        <v>0.04</v>
      </c>
    </row>
    <row r="69" spans="1:11" x14ac:dyDescent="0.35">
      <c r="A69" s="3" t="s">
        <v>273</v>
      </c>
      <c r="B69" s="6" t="s">
        <v>96</v>
      </c>
      <c r="C69" s="10">
        <v>32850</v>
      </c>
      <c r="D69" s="10">
        <v>14565</v>
      </c>
      <c r="E69" s="10">
        <v>140</v>
      </c>
      <c r="F69" s="10">
        <v>18135</v>
      </c>
      <c r="G69" s="11">
        <v>0.44</v>
      </c>
      <c r="H69" s="11">
        <v>0</v>
      </c>
      <c r="I69" s="11">
        <v>0.55000000000000004</v>
      </c>
      <c r="J69" s="10">
        <v>715</v>
      </c>
      <c r="K69" s="11">
        <v>0.04</v>
      </c>
    </row>
    <row r="70" spans="1:11" x14ac:dyDescent="0.35">
      <c r="A70" s="3" t="s">
        <v>273</v>
      </c>
      <c r="B70" s="6" t="s">
        <v>97</v>
      </c>
      <c r="C70" s="10">
        <v>35035</v>
      </c>
      <c r="D70" s="10">
        <v>15640</v>
      </c>
      <c r="E70" s="10">
        <v>145</v>
      </c>
      <c r="F70" s="10">
        <v>19240</v>
      </c>
      <c r="G70" s="11">
        <v>0.45</v>
      </c>
      <c r="H70" s="11">
        <v>0</v>
      </c>
      <c r="I70" s="11">
        <v>0.55000000000000004</v>
      </c>
      <c r="J70" s="10">
        <v>780</v>
      </c>
      <c r="K70" s="11">
        <v>0.04</v>
      </c>
    </row>
    <row r="71" spans="1:11" x14ac:dyDescent="0.35">
      <c r="A71" s="3" t="s">
        <v>273</v>
      </c>
      <c r="B71" s="6" t="s">
        <v>98</v>
      </c>
      <c r="C71" s="10">
        <v>37065</v>
      </c>
      <c r="D71" s="10">
        <v>16605</v>
      </c>
      <c r="E71" s="10">
        <v>155</v>
      </c>
      <c r="F71" s="10">
        <v>20295</v>
      </c>
      <c r="G71" s="11">
        <v>0.45</v>
      </c>
      <c r="H71" s="11">
        <v>0</v>
      </c>
      <c r="I71" s="11">
        <v>0.55000000000000004</v>
      </c>
      <c r="J71" s="10">
        <v>875</v>
      </c>
      <c r="K71" s="11">
        <v>0.04</v>
      </c>
    </row>
    <row r="72" spans="1:11" x14ac:dyDescent="0.35">
      <c r="A72" s="3" t="s">
        <v>273</v>
      </c>
      <c r="B72" s="6" t="s">
        <v>99</v>
      </c>
      <c r="C72" s="10">
        <v>39100</v>
      </c>
      <c r="D72" s="10">
        <v>17635</v>
      </c>
      <c r="E72" s="10">
        <v>165</v>
      </c>
      <c r="F72" s="10">
        <v>21295</v>
      </c>
      <c r="G72" s="11">
        <v>0.45</v>
      </c>
      <c r="H72" s="11">
        <v>0</v>
      </c>
      <c r="I72" s="11">
        <v>0.54</v>
      </c>
      <c r="J72" s="10">
        <v>950</v>
      </c>
      <c r="K72" s="11">
        <v>0.04</v>
      </c>
    </row>
    <row r="73" spans="1:11" x14ac:dyDescent="0.35">
      <c r="A73" s="3" t="s">
        <v>273</v>
      </c>
      <c r="B73" s="6" t="s">
        <v>100</v>
      </c>
      <c r="C73" s="10">
        <v>40985</v>
      </c>
      <c r="D73" s="10">
        <v>18555</v>
      </c>
      <c r="E73" s="10">
        <v>170</v>
      </c>
      <c r="F73" s="10">
        <v>22250</v>
      </c>
      <c r="G73" s="11">
        <v>0.45</v>
      </c>
      <c r="H73" s="11">
        <v>0</v>
      </c>
      <c r="I73" s="11">
        <v>0.54</v>
      </c>
      <c r="J73" s="10">
        <v>1035</v>
      </c>
      <c r="K73" s="11">
        <v>0.05</v>
      </c>
    </row>
    <row r="74" spans="1:11" x14ac:dyDescent="0.35">
      <c r="A74" s="3" t="s">
        <v>273</v>
      </c>
      <c r="B74" s="6" t="s">
        <v>101</v>
      </c>
      <c r="C74" s="10">
        <v>42705</v>
      </c>
      <c r="D74" s="10">
        <v>19415</v>
      </c>
      <c r="E74" s="10">
        <v>170</v>
      </c>
      <c r="F74" s="10">
        <v>23105</v>
      </c>
      <c r="G74" s="11">
        <v>0.45</v>
      </c>
      <c r="H74" s="11">
        <v>0</v>
      </c>
      <c r="I74" s="11">
        <v>0.54</v>
      </c>
      <c r="J74" s="10">
        <v>1115</v>
      </c>
      <c r="K74" s="11">
        <v>0.05</v>
      </c>
    </row>
    <row r="75" spans="1:11" x14ac:dyDescent="0.35">
      <c r="A75" s="3" t="s">
        <v>273</v>
      </c>
      <c r="B75" s="6" t="s">
        <v>102</v>
      </c>
      <c r="C75" s="10">
        <v>44090</v>
      </c>
      <c r="D75" s="10">
        <v>20005</v>
      </c>
      <c r="E75" s="10">
        <v>175</v>
      </c>
      <c r="F75" s="10">
        <v>23900</v>
      </c>
      <c r="G75" s="11">
        <v>0.45</v>
      </c>
      <c r="H75" s="11">
        <v>0</v>
      </c>
      <c r="I75" s="11">
        <v>0.54</v>
      </c>
      <c r="J75" s="10">
        <v>1190</v>
      </c>
      <c r="K75" s="11">
        <v>0.05</v>
      </c>
    </row>
    <row r="76" spans="1:11" x14ac:dyDescent="0.35">
      <c r="A76" s="3" t="s">
        <v>273</v>
      </c>
      <c r="B76" s="6" t="s">
        <v>103</v>
      </c>
      <c r="C76" s="10">
        <v>45570</v>
      </c>
      <c r="D76" s="10">
        <v>20640</v>
      </c>
      <c r="E76" s="10">
        <v>180</v>
      </c>
      <c r="F76" s="10">
        <v>24730</v>
      </c>
      <c r="G76" s="11">
        <v>0.45</v>
      </c>
      <c r="H76" s="11">
        <v>0</v>
      </c>
      <c r="I76" s="11">
        <v>0.54</v>
      </c>
      <c r="J76" s="10">
        <v>1265</v>
      </c>
      <c r="K76" s="11">
        <v>0.05</v>
      </c>
    </row>
    <row r="77" spans="1:11" x14ac:dyDescent="0.35">
      <c r="A77" s="3" t="s">
        <v>273</v>
      </c>
      <c r="B77" s="6" t="s">
        <v>104</v>
      </c>
      <c r="C77" s="10">
        <v>46530</v>
      </c>
      <c r="D77" s="10">
        <v>21035</v>
      </c>
      <c r="E77" s="10">
        <v>185</v>
      </c>
      <c r="F77" s="10">
        <v>25290</v>
      </c>
      <c r="G77" s="11">
        <v>0.45</v>
      </c>
      <c r="H77" s="11">
        <v>0</v>
      </c>
      <c r="I77" s="11">
        <v>0.54</v>
      </c>
      <c r="J77" s="10">
        <v>1350</v>
      </c>
      <c r="K77" s="11">
        <v>0.05</v>
      </c>
    </row>
    <row r="78" spans="1:11" x14ac:dyDescent="0.35">
      <c r="A78" s="3" t="s">
        <v>273</v>
      </c>
      <c r="B78" s="6" t="s">
        <v>105</v>
      </c>
      <c r="C78" s="10">
        <v>47480</v>
      </c>
      <c r="D78" s="10">
        <v>21350</v>
      </c>
      <c r="E78" s="10">
        <v>190</v>
      </c>
      <c r="F78" s="10">
        <v>25910</v>
      </c>
      <c r="G78" s="11">
        <v>0.45</v>
      </c>
      <c r="H78" s="11">
        <v>0</v>
      </c>
      <c r="I78" s="11">
        <v>0.55000000000000004</v>
      </c>
      <c r="J78" s="10">
        <v>1425</v>
      </c>
      <c r="K78" s="11">
        <v>0.05</v>
      </c>
    </row>
    <row r="79" spans="1:11" x14ac:dyDescent="0.35">
      <c r="A79" s="3" t="s">
        <v>273</v>
      </c>
      <c r="B79" s="6" t="s">
        <v>106</v>
      </c>
      <c r="C79" s="10">
        <v>48365</v>
      </c>
      <c r="D79" s="10">
        <v>21655</v>
      </c>
      <c r="E79" s="10">
        <v>190</v>
      </c>
      <c r="F79" s="10">
        <v>26495</v>
      </c>
      <c r="G79" s="11">
        <v>0.45</v>
      </c>
      <c r="H79" s="11">
        <v>0</v>
      </c>
      <c r="I79" s="11">
        <v>0.55000000000000004</v>
      </c>
      <c r="J79" s="10">
        <v>1510</v>
      </c>
      <c r="K79" s="11">
        <v>0.06</v>
      </c>
    </row>
    <row r="80" spans="1:11" x14ac:dyDescent="0.35">
      <c r="A80" s="3" t="s">
        <v>273</v>
      </c>
      <c r="B80" s="6" t="s">
        <v>107</v>
      </c>
      <c r="C80" s="10">
        <v>49045</v>
      </c>
      <c r="D80" s="10">
        <v>21790</v>
      </c>
      <c r="E80" s="10">
        <v>190</v>
      </c>
      <c r="F80" s="10">
        <v>27040</v>
      </c>
      <c r="G80" s="11">
        <v>0.44</v>
      </c>
      <c r="H80" s="11">
        <v>0</v>
      </c>
      <c r="I80" s="11">
        <v>0.55000000000000004</v>
      </c>
      <c r="J80" s="10">
        <v>1570</v>
      </c>
      <c r="K80" s="11">
        <v>0.06</v>
      </c>
    </row>
    <row r="81" spans="1:11" x14ac:dyDescent="0.35">
      <c r="A81" s="3" t="s">
        <v>273</v>
      </c>
      <c r="B81" s="6" t="s">
        <v>108</v>
      </c>
      <c r="C81" s="10">
        <v>49990</v>
      </c>
      <c r="D81" s="10">
        <v>22025</v>
      </c>
      <c r="E81" s="10">
        <v>190</v>
      </c>
      <c r="F81" s="10">
        <v>27750</v>
      </c>
      <c r="G81" s="11">
        <v>0.44</v>
      </c>
      <c r="H81" s="11">
        <v>0</v>
      </c>
      <c r="I81" s="11">
        <v>0.56000000000000005</v>
      </c>
      <c r="J81" s="10">
        <v>1635</v>
      </c>
      <c r="K81" s="11">
        <v>0.06</v>
      </c>
    </row>
    <row r="82" spans="1:11" x14ac:dyDescent="0.35">
      <c r="A82" s="3" t="s">
        <v>273</v>
      </c>
      <c r="B82" s="6" t="s">
        <v>109</v>
      </c>
      <c r="C82" s="10">
        <v>51115</v>
      </c>
      <c r="D82" s="10">
        <v>22375</v>
      </c>
      <c r="E82" s="10">
        <v>195</v>
      </c>
      <c r="F82" s="10">
        <v>28515</v>
      </c>
      <c r="G82" s="11">
        <v>0.44</v>
      </c>
      <c r="H82" s="11">
        <v>0</v>
      </c>
      <c r="I82" s="11">
        <v>0.56000000000000005</v>
      </c>
      <c r="J82" s="10">
        <v>1685</v>
      </c>
      <c r="K82" s="11">
        <v>0.06</v>
      </c>
    </row>
    <row r="83" spans="1:11" x14ac:dyDescent="0.35">
      <c r="A83" s="3" t="s">
        <v>273</v>
      </c>
      <c r="B83" s="6" t="s">
        <v>110</v>
      </c>
      <c r="C83" s="10">
        <v>52355</v>
      </c>
      <c r="D83" s="10">
        <v>22555</v>
      </c>
      <c r="E83" s="10">
        <v>200</v>
      </c>
      <c r="F83" s="10">
        <v>29575</v>
      </c>
      <c r="G83" s="11">
        <v>0.43</v>
      </c>
      <c r="H83" s="11">
        <v>0</v>
      </c>
      <c r="I83" s="11">
        <v>0.56000000000000005</v>
      </c>
      <c r="J83" s="10">
        <v>1775</v>
      </c>
      <c r="K83" s="11">
        <v>0.06</v>
      </c>
    </row>
    <row r="84" spans="1:11" x14ac:dyDescent="0.35">
      <c r="A84" s="3" t="s">
        <v>273</v>
      </c>
      <c r="B84" s="6" t="s">
        <v>111</v>
      </c>
      <c r="C84" s="10">
        <v>53545</v>
      </c>
      <c r="D84" s="10">
        <v>22920</v>
      </c>
      <c r="E84" s="10">
        <v>205</v>
      </c>
      <c r="F84" s="10">
        <v>30375</v>
      </c>
      <c r="G84" s="11">
        <v>0.43</v>
      </c>
      <c r="H84" s="11">
        <v>0</v>
      </c>
      <c r="I84" s="11">
        <v>0.56999999999999995</v>
      </c>
      <c r="J84" s="10">
        <v>1840</v>
      </c>
      <c r="K84" s="11">
        <v>0.06</v>
      </c>
    </row>
    <row r="85" spans="1:11" x14ac:dyDescent="0.35">
      <c r="A85" s="3" t="s">
        <v>273</v>
      </c>
      <c r="B85" s="6" t="s">
        <v>112</v>
      </c>
      <c r="C85" s="10">
        <v>54590</v>
      </c>
      <c r="D85" s="10">
        <v>23160</v>
      </c>
      <c r="E85" s="10">
        <v>205</v>
      </c>
      <c r="F85" s="10">
        <v>31185</v>
      </c>
      <c r="G85" s="11">
        <v>0.42</v>
      </c>
      <c r="H85" s="11">
        <v>0</v>
      </c>
      <c r="I85" s="11">
        <v>0.56999999999999995</v>
      </c>
      <c r="J85" s="10">
        <v>1915</v>
      </c>
      <c r="K85" s="11">
        <v>0.06</v>
      </c>
    </row>
    <row r="86" spans="1:11" x14ac:dyDescent="0.35">
      <c r="A86" s="3" t="s">
        <v>273</v>
      </c>
      <c r="B86" s="6" t="s">
        <v>113</v>
      </c>
      <c r="C86" s="10">
        <v>55765</v>
      </c>
      <c r="D86" s="10">
        <v>23510</v>
      </c>
      <c r="E86" s="10">
        <v>205</v>
      </c>
      <c r="F86" s="10">
        <v>31995</v>
      </c>
      <c r="G86" s="11">
        <v>0.42</v>
      </c>
      <c r="H86" s="11">
        <v>0</v>
      </c>
      <c r="I86" s="11">
        <v>0.56999999999999995</v>
      </c>
      <c r="J86" s="10">
        <v>1990</v>
      </c>
      <c r="K86" s="11">
        <v>0.06</v>
      </c>
    </row>
    <row r="87" spans="1:11" x14ac:dyDescent="0.35">
      <c r="A87" s="36" t="s">
        <v>274</v>
      </c>
      <c r="B87" s="37" t="s">
        <v>74</v>
      </c>
      <c r="C87" s="38">
        <v>2520</v>
      </c>
      <c r="D87" s="38">
        <v>390</v>
      </c>
      <c r="E87" s="38">
        <v>10</v>
      </c>
      <c r="F87" s="38">
        <v>2120</v>
      </c>
      <c r="G87" s="65">
        <v>0.15</v>
      </c>
      <c r="H87" s="65">
        <v>0</v>
      </c>
      <c r="I87" s="65">
        <v>0.84</v>
      </c>
      <c r="J87" s="38">
        <v>180</v>
      </c>
      <c r="K87" s="65">
        <v>0.08</v>
      </c>
    </row>
    <row r="88" spans="1:11" x14ac:dyDescent="0.35">
      <c r="A88" s="3" t="s">
        <v>274</v>
      </c>
      <c r="B88" s="6" t="s">
        <v>75</v>
      </c>
      <c r="C88" s="10">
        <v>4050</v>
      </c>
      <c r="D88" s="10">
        <v>640</v>
      </c>
      <c r="E88" s="10">
        <v>20</v>
      </c>
      <c r="F88" s="10">
        <v>3395</v>
      </c>
      <c r="G88" s="11">
        <v>0.16</v>
      </c>
      <c r="H88" s="11">
        <v>0</v>
      </c>
      <c r="I88" s="11">
        <v>0.84</v>
      </c>
      <c r="J88" s="10">
        <v>300</v>
      </c>
      <c r="K88" s="11">
        <v>0.09</v>
      </c>
    </row>
    <row r="89" spans="1:11" x14ac:dyDescent="0.35">
      <c r="A89" s="3" t="s">
        <v>274</v>
      </c>
      <c r="B89" s="6" t="s">
        <v>76</v>
      </c>
      <c r="C89" s="10">
        <v>6255</v>
      </c>
      <c r="D89" s="10">
        <v>975</v>
      </c>
      <c r="E89" s="10">
        <v>30</v>
      </c>
      <c r="F89" s="10">
        <v>5250</v>
      </c>
      <c r="G89" s="11">
        <v>0.16</v>
      </c>
      <c r="H89" s="11">
        <v>0</v>
      </c>
      <c r="I89" s="11">
        <v>0.84</v>
      </c>
      <c r="J89" s="10">
        <v>450</v>
      </c>
      <c r="K89" s="11">
        <v>0.09</v>
      </c>
    </row>
    <row r="90" spans="1:11" x14ac:dyDescent="0.35">
      <c r="A90" s="3" t="s">
        <v>274</v>
      </c>
      <c r="B90" s="6" t="s">
        <v>77</v>
      </c>
      <c r="C90" s="10">
        <v>12995</v>
      </c>
      <c r="D90" s="10">
        <v>1960</v>
      </c>
      <c r="E90" s="10">
        <v>60</v>
      </c>
      <c r="F90" s="10">
        <v>10975</v>
      </c>
      <c r="G90" s="11">
        <v>0.15</v>
      </c>
      <c r="H90" s="11">
        <v>0</v>
      </c>
      <c r="I90" s="11">
        <v>0.84</v>
      </c>
      <c r="J90" s="10">
        <v>895</v>
      </c>
      <c r="K90" s="11">
        <v>0.08</v>
      </c>
    </row>
    <row r="91" spans="1:11" x14ac:dyDescent="0.35">
      <c r="A91" s="3" t="s">
        <v>274</v>
      </c>
      <c r="B91" s="6" t="s">
        <v>78</v>
      </c>
      <c r="C91" s="10">
        <v>22035</v>
      </c>
      <c r="D91" s="10">
        <v>3285</v>
      </c>
      <c r="E91" s="10">
        <v>90</v>
      </c>
      <c r="F91" s="10">
        <v>18660</v>
      </c>
      <c r="G91" s="11">
        <v>0.15</v>
      </c>
      <c r="H91" s="11">
        <v>0</v>
      </c>
      <c r="I91" s="11">
        <v>0.85</v>
      </c>
      <c r="J91" s="10">
        <v>1565</v>
      </c>
      <c r="K91" s="11">
        <v>0.08</v>
      </c>
    </row>
    <row r="92" spans="1:11" x14ac:dyDescent="0.35">
      <c r="A92" s="3" t="s">
        <v>274</v>
      </c>
      <c r="B92" s="6" t="s">
        <v>79</v>
      </c>
      <c r="C92" s="10">
        <v>34015</v>
      </c>
      <c r="D92" s="10">
        <v>5595</v>
      </c>
      <c r="E92" s="10">
        <v>115</v>
      </c>
      <c r="F92" s="10">
        <v>28300</v>
      </c>
      <c r="G92" s="11">
        <v>0.16</v>
      </c>
      <c r="H92" s="11">
        <v>0</v>
      </c>
      <c r="I92" s="11">
        <v>0.83</v>
      </c>
      <c r="J92" s="10">
        <v>2385</v>
      </c>
      <c r="K92" s="11">
        <v>0.08</v>
      </c>
    </row>
    <row r="93" spans="1:11" x14ac:dyDescent="0.35">
      <c r="A93" s="3" t="s">
        <v>274</v>
      </c>
      <c r="B93" s="6" t="s">
        <v>80</v>
      </c>
      <c r="C93" s="10">
        <v>39350</v>
      </c>
      <c r="D93" s="10">
        <v>7035</v>
      </c>
      <c r="E93" s="10">
        <v>125</v>
      </c>
      <c r="F93" s="10">
        <v>32190</v>
      </c>
      <c r="G93" s="11">
        <v>0.18</v>
      </c>
      <c r="H93" s="11">
        <v>0</v>
      </c>
      <c r="I93" s="11">
        <v>0.82</v>
      </c>
      <c r="J93" s="10">
        <v>2745</v>
      </c>
      <c r="K93" s="11">
        <v>0.09</v>
      </c>
    </row>
    <row r="94" spans="1:11" x14ac:dyDescent="0.35">
      <c r="A94" s="3" t="s">
        <v>274</v>
      </c>
      <c r="B94" s="6" t="s">
        <v>81</v>
      </c>
      <c r="C94" s="10">
        <v>40885</v>
      </c>
      <c r="D94" s="10">
        <v>7495</v>
      </c>
      <c r="E94" s="10">
        <v>130</v>
      </c>
      <c r="F94" s="10">
        <v>33255</v>
      </c>
      <c r="G94" s="11">
        <v>0.18</v>
      </c>
      <c r="H94" s="11">
        <v>0</v>
      </c>
      <c r="I94" s="11">
        <v>0.81</v>
      </c>
      <c r="J94" s="10">
        <v>2875</v>
      </c>
      <c r="K94" s="11">
        <v>0.09</v>
      </c>
    </row>
    <row r="95" spans="1:11" x14ac:dyDescent="0.35">
      <c r="A95" s="3" t="s">
        <v>274</v>
      </c>
      <c r="B95" s="6" t="s">
        <v>82</v>
      </c>
      <c r="C95" s="10">
        <v>41635</v>
      </c>
      <c r="D95" s="10">
        <v>7630</v>
      </c>
      <c r="E95" s="10">
        <v>130</v>
      </c>
      <c r="F95" s="10">
        <v>33870</v>
      </c>
      <c r="G95" s="11">
        <v>0.18</v>
      </c>
      <c r="H95" s="11">
        <v>0</v>
      </c>
      <c r="I95" s="11">
        <v>0.81</v>
      </c>
      <c r="J95" s="10">
        <v>2925</v>
      </c>
      <c r="K95" s="11">
        <v>0.09</v>
      </c>
    </row>
    <row r="96" spans="1:11" x14ac:dyDescent="0.35">
      <c r="A96" s="3" t="s">
        <v>274</v>
      </c>
      <c r="B96" s="6" t="s">
        <v>83</v>
      </c>
      <c r="C96" s="10">
        <v>42110</v>
      </c>
      <c r="D96" s="10">
        <v>7705</v>
      </c>
      <c r="E96" s="10">
        <v>135</v>
      </c>
      <c r="F96" s="10">
        <v>34260</v>
      </c>
      <c r="G96" s="11">
        <v>0.18</v>
      </c>
      <c r="H96" s="11">
        <v>0</v>
      </c>
      <c r="I96" s="11">
        <v>0.81</v>
      </c>
      <c r="J96" s="10">
        <v>2960</v>
      </c>
      <c r="K96" s="11">
        <v>0.09</v>
      </c>
    </row>
    <row r="97" spans="1:11" x14ac:dyDescent="0.35">
      <c r="A97" s="3" t="s">
        <v>274</v>
      </c>
      <c r="B97" s="6" t="s">
        <v>84</v>
      </c>
      <c r="C97" s="10">
        <v>43485</v>
      </c>
      <c r="D97" s="10">
        <v>8470</v>
      </c>
      <c r="E97" s="10">
        <v>135</v>
      </c>
      <c r="F97" s="10">
        <v>34880</v>
      </c>
      <c r="G97" s="11">
        <v>0.19</v>
      </c>
      <c r="H97" s="11">
        <v>0</v>
      </c>
      <c r="I97" s="11">
        <v>0.8</v>
      </c>
      <c r="J97" s="10">
        <v>3045</v>
      </c>
      <c r="K97" s="11">
        <v>0.09</v>
      </c>
    </row>
    <row r="98" spans="1:11" x14ac:dyDescent="0.35">
      <c r="A98" s="3" t="s">
        <v>274</v>
      </c>
      <c r="B98" s="6" t="s">
        <v>85</v>
      </c>
      <c r="C98" s="10">
        <v>45015</v>
      </c>
      <c r="D98" s="10">
        <v>9390</v>
      </c>
      <c r="E98" s="10">
        <v>135</v>
      </c>
      <c r="F98" s="10">
        <v>35490</v>
      </c>
      <c r="G98" s="11">
        <v>0.21</v>
      </c>
      <c r="H98" s="11">
        <v>0</v>
      </c>
      <c r="I98" s="11">
        <v>0.79</v>
      </c>
      <c r="J98" s="10">
        <v>3105</v>
      </c>
      <c r="K98" s="11">
        <v>0.09</v>
      </c>
    </row>
    <row r="99" spans="1:11" x14ac:dyDescent="0.35">
      <c r="A99" s="3" t="s">
        <v>274</v>
      </c>
      <c r="B99" s="6" t="s">
        <v>86</v>
      </c>
      <c r="C99" s="10">
        <v>45735</v>
      </c>
      <c r="D99" s="10">
        <v>9535</v>
      </c>
      <c r="E99" s="10">
        <v>135</v>
      </c>
      <c r="F99" s="10">
        <v>36060</v>
      </c>
      <c r="G99" s="11">
        <v>0.21</v>
      </c>
      <c r="H99" s="11">
        <v>0</v>
      </c>
      <c r="I99" s="11">
        <v>0.79</v>
      </c>
      <c r="J99" s="10">
        <v>3165</v>
      </c>
      <c r="K99" s="11">
        <v>0.09</v>
      </c>
    </row>
    <row r="100" spans="1:11" x14ac:dyDescent="0.35">
      <c r="A100" s="3" t="s">
        <v>274</v>
      </c>
      <c r="B100" s="6" t="s">
        <v>87</v>
      </c>
      <c r="C100" s="10">
        <v>46090</v>
      </c>
      <c r="D100" s="10">
        <v>9585</v>
      </c>
      <c r="E100" s="10">
        <v>140</v>
      </c>
      <c r="F100" s="10">
        <v>36360</v>
      </c>
      <c r="G100" s="11">
        <v>0.21</v>
      </c>
      <c r="H100" s="11">
        <v>0</v>
      </c>
      <c r="I100" s="11">
        <v>0.79</v>
      </c>
      <c r="J100" s="10">
        <v>3180</v>
      </c>
      <c r="K100" s="11">
        <v>0.09</v>
      </c>
    </row>
    <row r="101" spans="1:11" x14ac:dyDescent="0.35">
      <c r="A101" s="3" t="s">
        <v>274</v>
      </c>
      <c r="B101" s="6" t="s">
        <v>88</v>
      </c>
      <c r="C101" s="10">
        <v>46295</v>
      </c>
      <c r="D101" s="10">
        <v>9635</v>
      </c>
      <c r="E101" s="10">
        <v>135</v>
      </c>
      <c r="F101" s="10">
        <v>36525</v>
      </c>
      <c r="G101" s="11">
        <v>0.21</v>
      </c>
      <c r="H101" s="11">
        <v>0</v>
      </c>
      <c r="I101" s="11">
        <v>0.79</v>
      </c>
      <c r="J101" s="10">
        <v>3235</v>
      </c>
      <c r="K101" s="11">
        <v>0.09</v>
      </c>
    </row>
    <row r="102" spans="1:11" x14ac:dyDescent="0.35">
      <c r="A102" s="3" t="s">
        <v>274</v>
      </c>
      <c r="B102" s="6" t="s">
        <v>89</v>
      </c>
      <c r="C102" s="10">
        <v>46295</v>
      </c>
      <c r="D102" s="10">
        <v>9650</v>
      </c>
      <c r="E102" s="10">
        <v>135</v>
      </c>
      <c r="F102" s="10">
        <v>36510</v>
      </c>
      <c r="G102" s="11">
        <v>0.21</v>
      </c>
      <c r="H102" s="11">
        <v>0</v>
      </c>
      <c r="I102" s="11">
        <v>0.79</v>
      </c>
      <c r="J102" s="10">
        <v>3270</v>
      </c>
      <c r="K102" s="11">
        <v>0.09</v>
      </c>
    </row>
    <row r="103" spans="1:11" x14ac:dyDescent="0.35">
      <c r="A103" s="3" t="s">
        <v>274</v>
      </c>
      <c r="B103" s="6" t="s">
        <v>90</v>
      </c>
      <c r="C103" s="10">
        <v>46285</v>
      </c>
      <c r="D103" s="10">
        <v>9625</v>
      </c>
      <c r="E103" s="10">
        <v>135</v>
      </c>
      <c r="F103" s="10">
        <v>36525</v>
      </c>
      <c r="G103" s="11">
        <v>0.21</v>
      </c>
      <c r="H103" s="11">
        <v>0</v>
      </c>
      <c r="I103" s="11">
        <v>0.79</v>
      </c>
      <c r="J103" s="10">
        <v>3320</v>
      </c>
      <c r="K103" s="11">
        <v>0.09</v>
      </c>
    </row>
    <row r="104" spans="1:11" x14ac:dyDescent="0.35">
      <c r="A104" s="3" t="s">
        <v>274</v>
      </c>
      <c r="B104" s="6" t="s">
        <v>91</v>
      </c>
      <c r="C104" s="10">
        <v>46285</v>
      </c>
      <c r="D104" s="10">
        <v>9570</v>
      </c>
      <c r="E104" s="10">
        <v>135</v>
      </c>
      <c r="F104" s="10">
        <v>36580</v>
      </c>
      <c r="G104" s="11">
        <v>0.21</v>
      </c>
      <c r="H104" s="11">
        <v>0</v>
      </c>
      <c r="I104" s="11">
        <v>0.79</v>
      </c>
      <c r="J104" s="10">
        <v>3350</v>
      </c>
      <c r="K104" s="11">
        <v>0.09</v>
      </c>
    </row>
    <row r="105" spans="1:11" x14ac:dyDescent="0.35">
      <c r="A105" s="3" t="s">
        <v>274</v>
      </c>
      <c r="B105" s="6" t="s">
        <v>92</v>
      </c>
      <c r="C105" s="10">
        <v>46210</v>
      </c>
      <c r="D105" s="10">
        <v>9475</v>
      </c>
      <c r="E105" s="10">
        <v>135</v>
      </c>
      <c r="F105" s="10">
        <v>36595</v>
      </c>
      <c r="G105" s="11">
        <v>0.21</v>
      </c>
      <c r="H105" s="11">
        <v>0</v>
      </c>
      <c r="I105" s="11">
        <v>0.79</v>
      </c>
      <c r="J105" s="10">
        <v>3405</v>
      </c>
      <c r="K105" s="11">
        <v>0.09</v>
      </c>
    </row>
    <row r="106" spans="1:11" x14ac:dyDescent="0.35">
      <c r="A106" s="3" t="s">
        <v>274</v>
      </c>
      <c r="B106" s="6" t="s">
        <v>93</v>
      </c>
      <c r="C106" s="10">
        <v>45990</v>
      </c>
      <c r="D106" s="10">
        <v>9360</v>
      </c>
      <c r="E106" s="10">
        <v>135</v>
      </c>
      <c r="F106" s="10">
        <v>36490</v>
      </c>
      <c r="G106" s="11">
        <v>0.2</v>
      </c>
      <c r="H106" s="11">
        <v>0</v>
      </c>
      <c r="I106" s="11">
        <v>0.79</v>
      </c>
      <c r="J106" s="10">
        <v>3445</v>
      </c>
      <c r="K106" s="11">
        <v>0.09</v>
      </c>
    </row>
    <row r="107" spans="1:11" x14ac:dyDescent="0.35">
      <c r="A107" s="3" t="s">
        <v>274</v>
      </c>
      <c r="B107" s="6" t="s">
        <v>94</v>
      </c>
      <c r="C107" s="10">
        <v>45645</v>
      </c>
      <c r="D107" s="10">
        <v>9185</v>
      </c>
      <c r="E107" s="10">
        <v>130</v>
      </c>
      <c r="F107" s="10">
        <v>36325</v>
      </c>
      <c r="G107" s="11">
        <v>0.2</v>
      </c>
      <c r="H107" s="11">
        <v>0</v>
      </c>
      <c r="I107" s="11">
        <v>0.8</v>
      </c>
      <c r="J107" s="10">
        <v>3470</v>
      </c>
      <c r="K107" s="11">
        <v>0.1</v>
      </c>
    </row>
    <row r="108" spans="1:11" x14ac:dyDescent="0.35">
      <c r="A108" s="3" t="s">
        <v>274</v>
      </c>
      <c r="B108" s="6" t="s">
        <v>95</v>
      </c>
      <c r="C108" s="10">
        <v>45370</v>
      </c>
      <c r="D108" s="10">
        <v>9080</v>
      </c>
      <c r="E108" s="10">
        <v>130</v>
      </c>
      <c r="F108" s="10">
        <v>36155</v>
      </c>
      <c r="G108" s="11">
        <v>0.2</v>
      </c>
      <c r="H108" s="11">
        <v>0</v>
      </c>
      <c r="I108" s="11">
        <v>0.8</v>
      </c>
      <c r="J108" s="10">
        <v>3505</v>
      </c>
      <c r="K108" s="11">
        <v>0.1</v>
      </c>
    </row>
    <row r="109" spans="1:11" x14ac:dyDescent="0.35">
      <c r="A109" s="3" t="s">
        <v>274</v>
      </c>
      <c r="B109" s="6" t="s">
        <v>96</v>
      </c>
      <c r="C109" s="10">
        <v>45055</v>
      </c>
      <c r="D109" s="10">
        <v>8940</v>
      </c>
      <c r="E109" s="10">
        <v>125</v>
      </c>
      <c r="F109" s="10">
        <v>35985</v>
      </c>
      <c r="G109" s="11">
        <v>0.2</v>
      </c>
      <c r="H109" s="11">
        <v>0</v>
      </c>
      <c r="I109" s="11">
        <v>0.8</v>
      </c>
      <c r="J109" s="10">
        <v>3550</v>
      </c>
      <c r="K109" s="11">
        <v>0.1</v>
      </c>
    </row>
    <row r="110" spans="1:11" x14ac:dyDescent="0.35">
      <c r="A110" s="3" t="s">
        <v>274</v>
      </c>
      <c r="B110" s="6" t="s">
        <v>97</v>
      </c>
      <c r="C110" s="10">
        <v>44575</v>
      </c>
      <c r="D110" s="10">
        <v>8775</v>
      </c>
      <c r="E110" s="10">
        <v>125</v>
      </c>
      <c r="F110" s="10">
        <v>35675</v>
      </c>
      <c r="G110" s="11">
        <v>0.2</v>
      </c>
      <c r="H110" s="11">
        <v>0</v>
      </c>
      <c r="I110" s="11">
        <v>0.8</v>
      </c>
      <c r="J110" s="10">
        <v>3580</v>
      </c>
      <c r="K110" s="11">
        <v>0.1</v>
      </c>
    </row>
    <row r="111" spans="1:11" x14ac:dyDescent="0.35">
      <c r="A111" s="3" t="s">
        <v>274</v>
      </c>
      <c r="B111" s="6" t="s">
        <v>98</v>
      </c>
      <c r="C111" s="10">
        <v>44075</v>
      </c>
      <c r="D111" s="10">
        <v>8640</v>
      </c>
      <c r="E111" s="10">
        <v>120</v>
      </c>
      <c r="F111" s="10">
        <v>35320</v>
      </c>
      <c r="G111" s="11">
        <v>0.2</v>
      </c>
      <c r="H111" s="11">
        <v>0</v>
      </c>
      <c r="I111" s="11">
        <v>0.8</v>
      </c>
      <c r="J111" s="10">
        <v>3635</v>
      </c>
      <c r="K111" s="11">
        <v>0.1</v>
      </c>
    </row>
    <row r="112" spans="1:11" x14ac:dyDescent="0.35">
      <c r="A112" s="3" t="s">
        <v>274</v>
      </c>
      <c r="B112" s="6" t="s">
        <v>99</v>
      </c>
      <c r="C112" s="10">
        <v>43620</v>
      </c>
      <c r="D112" s="10">
        <v>8505</v>
      </c>
      <c r="E112" s="10">
        <v>115</v>
      </c>
      <c r="F112" s="10">
        <v>35000</v>
      </c>
      <c r="G112" s="11">
        <v>0.19</v>
      </c>
      <c r="H112" s="11">
        <v>0</v>
      </c>
      <c r="I112" s="11">
        <v>0.8</v>
      </c>
      <c r="J112" s="10">
        <v>3650</v>
      </c>
      <c r="K112" s="11">
        <v>0.1</v>
      </c>
    </row>
    <row r="113" spans="1:11" x14ac:dyDescent="0.35">
      <c r="A113" s="3" t="s">
        <v>274</v>
      </c>
      <c r="B113" s="6" t="s">
        <v>100</v>
      </c>
      <c r="C113" s="10">
        <v>43105</v>
      </c>
      <c r="D113" s="10">
        <v>8380</v>
      </c>
      <c r="E113" s="10">
        <v>115</v>
      </c>
      <c r="F113" s="10">
        <v>34610</v>
      </c>
      <c r="G113" s="11">
        <v>0.19</v>
      </c>
      <c r="H113" s="11">
        <v>0</v>
      </c>
      <c r="I113" s="11">
        <v>0.8</v>
      </c>
      <c r="J113" s="10">
        <v>3680</v>
      </c>
      <c r="K113" s="11">
        <v>0.11</v>
      </c>
    </row>
    <row r="114" spans="1:11" x14ac:dyDescent="0.35">
      <c r="A114" s="3" t="s">
        <v>274</v>
      </c>
      <c r="B114" s="6" t="s">
        <v>101</v>
      </c>
      <c r="C114" s="10">
        <v>42555</v>
      </c>
      <c r="D114" s="10">
        <v>8230</v>
      </c>
      <c r="E114" s="10">
        <v>105</v>
      </c>
      <c r="F114" s="10">
        <v>34220</v>
      </c>
      <c r="G114" s="11">
        <v>0.19</v>
      </c>
      <c r="H114" s="11">
        <v>0</v>
      </c>
      <c r="I114" s="11">
        <v>0.8</v>
      </c>
      <c r="J114" s="10">
        <v>3695</v>
      </c>
      <c r="K114" s="11">
        <v>0.11</v>
      </c>
    </row>
    <row r="115" spans="1:11" x14ac:dyDescent="0.35">
      <c r="A115" s="3" t="s">
        <v>274</v>
      </c>
      <c r="B115" s="6" t="s">
        <v>102</v>
      </c>
      <c r="C115" s="10">
        <v>41925</v>
      </c>
      <c r="D115" s="10">
        <v>8085</v>
      </c>
      <c r="E115" s="10">
        <v>105</v>
      </c>
      <c r="F115" s="10">
        <v>33740</v>
      </c>
      <c r="G115" s="11">
        <v>0.19</v>
      </c>
      <c r="H115" s="11">
        <v>0</v>
      </c>
      <c r="I115" s="11">
        <v>0.8</v>
      </c>
      <c r="J115" s="10">
        <v>3705</v>
      </c>
      <c r="K115" s="11">
        <v>0.11</v>
      </c>
    </row>
    <row r="116" spans="1:11" x14ac:dyDescent="0.35">
      <c r="A116" s="3" t="s">
        <v>274</v>
      </c>
      <c r="B116" s="6" t="s">
        <v>103</v>
      </c>
      <c r="C116" s="10">
        <v>41255</v>
      </c>
      <c r="D116" s="10">
        <v>7935</v>
      </c>
      <c r="E116" s="10">
        <v>100</v>
      </c>
      <c r="F116" s="10">
        <v>33220</v>
      </c>
      <c r="G116" s="11">
        <v>0.19</v>
      </c>
      <c r="H116" s="11">
        <v>0</v>
      </c>
      <c r="I116" s="11">
        <v>0.81</v>
      </c>
      <c r="J116" s="10">
        <v>3685</v>
      </c>
      <c r="K116" s="11">
        <v>0.11</v>
      </c>
    </row>
    <row r="117" spans="1:11" x14ac:dyDescent="0.35">
      <c r="A117" s="3" t="s">
        <v>274</v>
      </c>
      <c r="B117" s="6" t="s">
        <v>104</v>
      </c>
      <c r="C117" s="10">
        <v>40715</v>
      </c>
      <c r="D117" s="10">
        <v>7790</v>
      </c>
      <c r="E117" s="10">
        <v>100</v>
      </c>
      <c r="F117" s="10">
        <v>32820</v>
      </c>
      <c r="G117" s="11">
        <v>0.19</v>
      </c>
      <c r="H117" s="11">
        <v>0</v>
      </c>
      <c r="I117" s="11">
        <v>0.81</v>
      </c>
      <c r="J117" s="10">
        <v>3710</v>
      </c>
      <c r="K117" s="11">
        <v>0.11</v>
      </c>
    </row>
    <row r="118" spans="1:11" x14ac:dyDescent="0.35">
      <c r="A118" s="3" t="s">
        <v>274</v>
      </c>
      <c r="B118" s="6" t="s">
        <v>105</v>
      </c>
      <c r="C118" s="10">
        <v>40055</v>
      </c>
      <c r="D118" s="10">
        <v>7595</v>
      </c>
      <c r="E118" s="10">
        <v>100</v>
      </c>
      <c r="F118" s="10">
        <v>32360</v>
      </c>
      <c r="G118" s="11">
        <v>0.19</v>
      </c>
      <c r="H118" s="11">
        <v>0</v>
      </c>
      <c r="I118" s="11">
        <v>0.81</v>
      </c>
      <c r="J118" s="10">
        <v>3715</v>
      </c>
      <c r="K118" s="11">
        <v>0.11</v>
      </c>
    </row>
    <row r="119" spans="1:11" x14ac:dyDescent="0.35">
      <c r="A119" s="3" t="s">
        <v>274</v>
      </c>
      <c r="B119" s="6" t="s">
        <v>106</v>
      </c>
      <c r="C119" s="10">
        <v>39440</v>
      </c>
      <c r="D119" s="10">
        <v>7425</v>
      </c>
      <c r="E119" s="10">
        <v>95</v>
      </c>
      <c r="F119" s="10">
        <v>31920</v>
      </c>
      <c r="G119" s="11">
        <v>0.19</v>
      </c>
      <c r="H119" s="11">
        <v>0</v>
      </c>
      <c r="I119" s="11">
        <v>0.81</v>
      </c>
      <c r="J119" s="10">
        <v>3720</v>
      </c>
      <c r="K119" s="11">
        <v>0.12</v>
      </c>
    </row>
    <row r="120" spans="1:11" x14ac:dyDescent="0.35">
      <c r="A120" s="3" t="s">
        <v>274</v>
      </c>
      <c r="B120" s="6" t="s">
        <v>107</v>
      </c>
      <c r="C120" s="10">
        <v>38840</v>
      </c>
      <c r="D120" s="10">
        <v>7250</v>
      </c>
      <c r="E120" s="10">
        <v>90</v>
      </c>
      <c r="F120" s="10">
        <v>31500</v>
      </c>
      <c r="G120" s="11">
        <v>0.19</v>
      </c>
      <c r="H120" s="11">
        <v>0</v>
      </c>
      <c r="I120" s="11">
        <v>0.81</v>
      </c>
      <c r="J120" s="10">
        <v>3720</v>
      </c>
      <c r="K120" s="11">
        <v>0.12</v>
      </c>
    </row>
    <row r="121" spans="1:11" x14ac:dyDescent="0.35">
      <c r="A121" s="3" t="s">
        <v>274</v>
      </c>
      <c r="B121" s="6" t="s">
        <v>108</v>
      </c>
      <c r="C121" s="10">
        <v>38270</v>
      </c>
      <c r="D121" s="10">
        <v>7055</v>
      </c>
      <c r="E121" s="10">
        <v>90</v>
      </c>
      <c r="F121" s="10">
        <v>31125</v>
      </c>
      <c r="G121" s="11">
        <v>0.18</v>
      </c>
      <c r="H121" s="11">
        <v>0</v>
      </c>
      <c r="I121" s="11">
        <v>0.81</v>
      </c>
      <c r="J121" s="10">
        <v>3730</v>
      </c>
      <c r="K121" s="11">
        <v>0.12</v>
      </c>
    </row>
    <row r="122" spans="1:11" x14ac:dyDescent="0.35">
      <c r="A122" s="3" t="s">
        <v>274</v>
      </c>
      <c r="B122" s="6" t="s">
        <v>109</v>
      </c>
      <c r="C122" s="10">
        <v>37865</v>
      </c>
      <c r="D122" s="10">
        <v>6865</v>
      </c>
      <c r="E122" s="10">
        <v>85</v>
      </c>
      <c r="F122" s="10">
        <v>30910</v>
      </c>
      <c r="G122" s="11">
        <v>0.18</v>
      </c>
      <c r="H122" s="11">
        <v>0</v>
      </c>
      <c r="I122" s="11">
        <v>0.82</v>
      </c>
      <c r="J122" s="10">
        <v>3735</v>
      </c>
      <c r="K122" s="11">
        <v>0.12</v>
      </c>
    </row>
    <row r="123" spans="1:11" x14ac:dyDescent="0.35">
      <c r="A123" s="3" t="s">
        <v>274</v>
      </c>
      <c r="B123" s="6" t="s">
        <v>110</v>
      </c>
      <c r="C123" s="10">
        <v>37310</v>
      </c>
      <c r="D123" s="10">
        <v>6690</v>
      </c>
      <c r="E123" s="10">
        <v>85</v>
      </c>
      <c r="F123" s="10">
        <v>30535</v>
      </c>
      <c r="G123" s="11">
        <v>0.18</v>
      </c>
      <c r="H123" s="11">
        <v>0</v>
      </c>
      <c r="I123" s="11">
        <v>0.82</v>
      </c>
      <c r="J123" s="10">
        <v>3740</v>
      </c>
      <c r="K123" s="11">
        <v>0.12</v>
      </c>
    </row>
    <row r="124" spans="1:11" x14ac:dyDescent="0.35">
      <c r="A124" s="3" t="s">
        <v>274</v>
      </c>
      <c r="B124" s="6" t="s">
        <v>111</v>
      </c>
      <c r="C124" s="10">
        <v>36915</v>
      </c>
      <c r="D124" s="10">
        <v>6580</v>
      </c>
      <c r="E124" s="10">
        <v>85</v>
      </c>
      <c r="F124" s="10">
        <v>30245</v>
      </c>
      <c r="G124" s="11">
        <v>0.18</v>
      </c>
      <c r="H124" s="11">
        <v>0</v>
      </c>
      <c r="I124" s="11">
        <v>0.82</v>
      </c>
      <c r="J124" s="10">
        <v>3735</v>
      </c>
      <c r="K124" s="11">
        <v>0.12</v>
      </c>
    </row>
    <row r="125" spans="1:11" x14ac:dyDescent="0.35">
      <c r="A125" s="3" t="s">
        <v>274</v>
      </c>
      <c r="B125" s="6" t="s">
        <v>112</v>
      </c>
      <c r="C125" s="10">
        <v>36465</v>
      </c>
      <c r="D125" s="10">
        <v>6470</v>
      </c>
      <c r="E125" s="10">
        <v>80</v>
      </c>
      <c r="F125" s="10">
        <v>29910</v>
      </c>
      <c r="G125" s="11">
        <v>0.18</v>
      </c>
      <c r="H125" s="11">
        <v>0</v>
      </c>
      <c r="I125" s="11">
        <v>0.82</v>
      </c>
      <c r="J125" s="10">
        <v>3730</v>
      </c>
      <c r="K125" s="11">
        <v>0.12</v>
      </c>
    </row>
    <row r="126" spans="1:11" x14ac:dyDescent="0.35">
      <c r="A126" s="3" t="s">
        <v>274</v>
      </c>
      <c r="B126" s="6" t="s">
        <v>113</v>
      </c>
      <c r="C126" s="10">
        <v>36110</v>
      </c>
      <c r="D126" s="10">
        <v>6355</v>
      </c>
      <c r="E126" s="10">
        <v>75</v>
      </c>
      <c r="F126" s="10">
        <v>29670</v>
      </c>
      <c r="G126" s="11">
        <v>0.18</v>
      </c>
      <c r="H126" s="11">
        <v>0</v>
      </c>
      <c r="I126" s="11">
        <v>0.82</v>
      </c>
      <c r="J126" s="10">
        <v>3730</v>
      </c>
      <c r="K126" s="11">
        <v>0.13</v>
      </c>
    </row>
    <row r="127" spans="1:11" x14ac:dyDescent="0.35">
      <c r="A127" t="s">
        <v>31</v>
      </c>
      <c r="B127" s="46" t="s">
        <v>423</v>
      </c>
    </row>
    <row r="128" spans="1:11" x14ac:dyDescent="0.35">
      <c r="A128" t="s">
        <v>32</v>
      </c>
      <c r="B128" t="s">
        <v>468</v>
      </c>
    </row>
    <row r="129" spans="1:2" x14ac:dyDescent="0.35">
      <c r="A129" t="s">
        <v>33</v>
      </c>
      <c r="B129" t="s">
        <v>469</v>
      </c>
    </row>
    <row r="130" spans="1:2" x14ac:dyDescent="0.35">
      <c r="A130" t="s">
        <v>34</v>
      </c>
      <c r="B130" t="s">
        <v>470</v>
      </c>
    </row>
    <row r="131" spans="1:2" x14ac:dyDescent="0.35">
      <c r="A131" t="s">
        <v>35</v>
      </c>
      <c r="B131" t="s">
        <v>471</v>
      </c>
    </row>
    <row r="132" spans="1:2" x14ac:dyDescent="0.35">
      <c r="A132" t="s">
        <v>36</v>
      </c>
      <c r="B132" t="s">
        <v>472</v>
      </c>
    </row>
  </sheetData>
  <conditionalFormatting sqref="G7:G46">
    <cfRule type="dataBar" priority="10">
      <dataBar>
        <cfvo type="num" val="0"/>
        <cfvo type="num" val="1"/>
        <color rgb="FFB1A0C7"/>
      </dataBar>
      <extLst>
        <ext xmlns:x14="http://schemas.microsoft.com/office/spreadsheetml/2009/9/main" uri="{B025F937-C7B1-47D3-B67F-A62EFF666E3E}">
          <x14:id>{362FE5CE-1BB0-4F2C-A30A-C65A1AC141EC}</x14:id>
        </ext>
      </extLst>
    </cfRule>
  </conditionalFormatting>
  <conditionalFormatting sqref="G87:G126">
    <cfRule type="dataBar" priority="4">
      <dataBar>
        <cfvo type="num" val="0"/>
        <cfvo type="num" val="1"/>
        <color rgb="FFB1A0C7"/>
      </dataBar>
      <extLst>
        <ext xmlns:x14="http://schemas.microsoft.com/office/spreadsheetml/2009/9/main" uri="{B025F937-C7B1-47D3-B67F-A62EFF666E3E}">
          <x14:id>{B4015F48-89BF-4C1E-B29F-28E11553E5D8}</x14:id>
        </ext>
      </extLst>
    </cfRule>
  </conditionalFormatting>
  <conditionalFormatting sqref="G47:H86">
    <cfRule type="dataBar" priority="7">
      <dataBar>
        <cfvo type="num" val="0"/>
        <cfvo type="num" val="1"/>
        <color rgb="FFB1A0C7"/>
      </dataBar>
      <extLst>
        <ext xmlns:x14="http://schemas.microsoft.com/office/spreadsheetml/2009/9/main" uri="{B025F937-C7B1-47D3-B67F-A62EFF666E3E}">
          <x14:id>{F7019142-AB04-46F4-8499-E32BECF34EB4}</x14:id>
        </ext>
      </extLst>
    </cfRule>
  </conditionalFormatting>
  <conditionalFormatting sqref="H87:H126">
    <cfRule type="dataBar" priority="3">
      <dataBar>
        <cfvo type="num" val="0"/>
        <cfvo type="num" val="1"/>
        <color rgb="FFB1A0C7"/>
      </dataBar>
      <extLst>
        <ext xmlns:x14="http://schemas.microsoft.com/office/spreadsheetml/2009/9/main" uri="{B025F937-C7B1-47D3-B67F-A62EFF666E3E}">
          <x14:id>{1C077F81-92BC-4C94-8EB2-53B605B91945}</x14:id>
        </ext>
      </extLst>
    </cfRule>
  </conditionalFormatting>
  <conditionalFormatting sqref="H7:I46">
    <cfRule type="dataBar" priority="9">
      <dataBar>
        <cfvo type="num" val="0"/>
        <cfvo type="num" val="1"/>
        <color rgb="FFB1A0C7"/>
      </dataBar>
      <extLst>
        <ext xmlns:x14="http://schemas.microsoft.com/office/spreadsheetml/2009/9/main" uri="{B025F937-C7B1-47D3-B67F-A62EFF666E3E}">
          <x14:id>{DB61CBA3-65C8-428B-BCEE-BFA183AFAFAB}</x14:id>
        </ext>
      </extLst>
    </cfRule>
  </conditionalFormatting>
  <conditionalFormatting sqref="I47:I86">
    <cfRule type="dataBar" priority="6">
      <dataBar>
        <cfvo type="num" val="0"/>
        <cfvo type="num" val="1"/>
        <color rgb="FFB1A0C7"/>
      </dataBar>
      <extLst>
        <ext xmlns:x14="http://schemas.microsoft.com/office/spreadsheetml/2009/9/main" uri="{B025F937-C7B1-47D3-B67F-A62EFF666E3E}">
          <x14:id>{BF7C6675-ECB9-4839-9A97-A429998AF2D7}</x14:id>
        </ext>
      </extLst>
    </cfRule>
  </conditionalFormatting>
  <conditionalFormatting sqref="I87:I126">
    <cfRule type="dataBar" priority="2">
      <dataBar>
        <cfvo type="num" val="0"/>
        <cfvo type="num" val="1"/>
        <color rgb="FFB1A0C7"/>
      </dataBar>
      <extLst>
        <ext xmlns:x14="http://schemas.microsoft.com/office/spreadsheetml/2009/9/main" uri="{B025F937-C7B1-47D3-B67F-A62EFF666E3E}">
          <x14:id>{11461825-B559-418B-8C29-2289DF1B80C6}</x14:id>
        </ext>
      </extLst>
    </cfRule>
  </conditionalFormatting>
  <conditionalFormatting sqref="K7:K46">
    <cfRule type="dataBar" priority="8">
      <dataBar>
        <cfvo type="num" val="0"/>
        <cfvo type="num" val="1"/>
        <color rgb="FFB1A0C7"/>
      </dataBar>
      <extLst>
        <ext xmlns:x14="http://schemas.microsoft.com/office/spreadsheetml/2009/9/main" uri="{B025F937-C7B1-47D3-B67F-A62EFF666E3E}">
          <x14:id>{F239776B-E919-4442-943C-914FF9B95D58}</x14:id>
        </ext>
      </extLst>
    </cfRule>
  </conditionalFormatting>
  <conditionalFormatting sqref="K47:K86">
    <cfRule type="dataBar" priority="5">
      <dataBar>
        <cfvo type="num" val="0"/>
        <cfvo type="num" val="1"/>
        <color rgb="FFB1A0C7"/>
      </dataBar>
      <extLst>
        <ext xmlns:x14="http://schemas.microsoft.com/office/spreadsheetml/2009/9/main" uri="{B025F937-C7B1-47D3-B67F-A62EFF666E3E}">
          <x14:id>{C7A3E06C-7468-49A3-BB37-E637523B648A}</x14:id>
        </ext>
      </extLst>
    </cfRule>
  </conditionalFormatting>
  <conditionalFormatting sqref="K87:K126">
    <cfRule type="dataBar" priority="1">
      <dataBar>
        <cfvo type="num" val="0"/>
        <cfvo type="num" val="1"/>
        <color rgb="FFB1A0C7"/>
      </dataBar>
      <extLst>
        <ext xmlns:x14="http://schemas.microsoft.com/office/spreadsheetml/2009/9/main" uri="{B025F937-C7B1-47D3-B67F-A62EFF666E3E}">
          <x14:id>{DAC69EA8-6955-4DF9-9429-06914F83478E}</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362FE5CE-1BB0-4F2C-A30A-C65A1AC141EC}">
            <x14:dataBar minLength="0" maxLength="100" gradient="0">
              <x14:cfvo type="num">
                <xm:f>0</xm:f>
              </x14:cfvo>
              <x14:cfvo type="num">
                <xm:f>1</xm:f>
              </x14:cfvo>
              <x14:negativeFillColor rgb="FFFF0000"/>
              <x14:axisColor rgb="FF000000"/>
            </x14:dataBar>
          </x14:cfRule>
          <xm:sqref>G7:G46</xm:sqref>
        </x14:conditionalFormatting>
        <x14:conditionalFormatting xmlns:xm="http://schemas.microsoft.com/office/excel/2006/main">
          <x14:cfRule type="dataBar" id="{B4015F48-89BF-4C1E-B29F-28E11553E5D8}">
            <x14:dataBar minLength="0" maxLength="100" gradient="0">
              <x14:cfvo type="num">
                <xm:f>0</xm:f>
              </x14:cfvo>
              <x14:cfvo type="num">
                <xm:f>1</xm:f>
              </x14:cfvo>
              <x14:negativeFillColor rgb="FFFF0000"/>
              <x14:axisColor rgb="FF000000"/>
            </x14:dataBar>
          </x14:cfRule>
          <xm:sqref>G87:G126</xm:sqref>
        </x14:conditionalFormatting>
        <x14:conditionalFormatting xmlns:xm="http://schemas.microsoft.com/office/excel/2006/main">
          <x14:cfRule type="dataBar" id="{F7019142-AB04-46F4-8499-E32BECF34EB4}">
            <x14:dataBar minLength="0" maxLength="100" gradient="0">
              <x14:cfvo type="num">
                <xm:f>0</xm:f>
              </x14:cfvo>
              <x14:cfvo type="num">
                <xm:f>1</xm:f>
              </x14:cfvo>
              <x14:negativeFillColor rgb="FFFF0000"/>
              <x14:axisColor rgb="FF000000"/>
            </x14:dataBar>
          </x14:cfRule>
          <xm:sqref>G47:H86</xm:sqref>
        </x14:conditionalFormatting>
        <x14:conditionalFormatting xmlns:xm="http://schemas.microsoft.com/office/excel/2006/main">
          <x14:cfRule type="dataBar" id="{1C077F81-92BC-4C94-8EB2-53B605B91945}">
            <x14:dataBar minLength="0" maxLength="100" gradient="0">
              <x14:cfvo type="num">
                <xm:f>0</xm:f>
              </x14:cfvo>
              <x14:cfvo type="num">
                <xm:f>1</xm:f>
              </x14:cfvo>
              <x14:negativeFillColor rgb="FFFF0000"/>
              <x14:axisColor rgb="FF000000"/>
            </x14:dataBar>
          </x14:cfRule>
          <xm:sqref>H87:H126</xm:sqref>
        </x14:conditionalFormatting>
        <x14:conditionalFormatting xmlns:xm="http://schemas.microsoft.com/office/excel/2006/main">
          <x14:cfRule type="dataBar" id="{DB61CBA3-65C8-428B-BCEE-BFA183AFAFAB}">
            <x14:dataBar minLength="0" maxLength="100" gradient="0">
              <x14:cfvo type="num">
                <xm:f>0</xm:f>
              </x14:cfvo>
              <x14:cfvo type="num">
                <xm:f>1</xm:f>
              </x14:cfvo>
              <x14:negativeFillColor rgb="FFFF0000"/>
              <x14:axisColor rgb="FF000000"/>
            </x14:dataBar>
          </x14:cfRule>
          <xm:sqref>H7:I46</xm:sqref>
        </x14:conditionalFormatting>
        <x14:conditionalFormatting xmlns:xm="http://schemas.microsoft.com/office/excel/2006/main">
          <x14:cfRule type="dataBar" id="{BF7C6675-ECB9-4839-9A97-A429998AF2D7}">
            <x14:dataBar minLength="0" maxLength="100" gradient="0">
              <x14:cfvo type="num">
                <xm:f>0</xm:f>
              </x14:cfvo>
              <x14:cfvo type="num">
                <xm:f>1</xm:f>
              </x14:cfvo>
              <x14:negativeFillColor rgb="FFFF0000"/>
              <x14:axisColor rgb="FF000000"/>
            </x14:dataBar>
          </x14:cfRule>
          <xm:sqref>I47:I86</xm:sqref>
        </x14:conditionalFormatting>
        <x14:conditionalFormatting xmlns:xm="http://schemas.microsoft.com/office/excel/2006/main">
          <x14:cfRule type="dataBar" id="{11461825-B559-418B-8C29-2289DF1B80C6}">
            <x14:dataBar minLength="0" maxLength="100" gradient="0">
              <x14:cfvo type="num">
                <xm:f>0</xm:f>
              </x14:cfvo>
              <x14:cfvo type="num">
                <xm:f>1</xm:f>
              </x14:cfvo>
              <x14:negativeFillColor rgb="FFFF0000"/>
              <x14:axisColor rgb="FF000000"/>
            </x14:dataBar>
          </x14:cfRule>
          <xm:sqref>I87:I126</xm:sqref>
        </x14:conditionalFormatting>
        <x14:conditionalFormatting xmlns:xm="http://schemas.microsoft.com/office/excel/2006/main">
          <x14:cfRule type="dataBar" id="{F239776B-E919-4442-943C-914FF9B95D58}">
            <x14:dataBar minLength="0" maxLength="100" gradient="0">
              <x14:cfvo type="num">
                <xm:f>0</xm:f>
              </x14:cfvo>
              <x14:cfvo type="num">
                <xm:f>1</xm:f>
              </x14:cfvo>
              <x14:negativeFillColor rgb="FFFF0000"/>
              <x14:axisColor rgb="FF000000"/>
            </x14:dataBar>
          </x14:cfRule>
          <xm:sqref>K7:K46</xm:sqref>
        </x14:conditionalFormatting>
        <x14:conditionalFormatting xmlns:xm="http://schemas.microsoft.com/office/excel/2006/main">
          <x14:cfRule type="dataBar" id="{C7A3E06C-7468-49A3-BB37-E637523B648A}">
            <x14:dataBar minLength="0" maxLength="100" gradient="0">
              <x14:cfvo type="num">
                <xm:f>0</xm:f>
              </x14:cfvo>
              <x14:cfvo type="num">
                <xm:f>1</xm:f>
              </x14:cfvo>
              <x14:negativeFillColor rgb="FFFF0000"/>
              <x14:axisColor rgb="FF000000"/>
            </x14:dataBar>
          </x14:cfRule>
          <xm:sqref>K47:K86</xm:sqref>
        </x14:conditionalFormatting>
        <x14:conditionalFormatting xmlns:xm="http://schemas.microsoft.com/office/excel/2006/main">
          <x14:cfRule type="dataBar" id="{DAC69EA8-6955-4DF9-9429-06914F83478E}">
            <x14:dataBar minLength="0" maxLength="100" gradient="0">
              <x14:cfvo type="num">
                <xm:f>0</xm:f>
              </x14:cfvo>
              <x14:cfvo type="num">
                <xm:f>1</xm:f>
              </x14:cfvo>
              <x14:negativeFillColor rgb="FFFF0000"/>
              <x14:axisColor rgb="FF000000"/>
            </x14:dataBar>
          </x14:cfRule>
          <xm:sqref>K87:K126</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131"/>
  <sheetViews>
    <sheetView showGridLines="0" workbookViewId="0"/>
  </sheetViews>
  <sheetFormatPr defaultColWidth="10.6640625" defaultRowHeight="15.5" x14ac:dyDescent="0.35"/>
  <cols>
    <col min="1" max="11" width="20.6640625" customWidth="1"/>
  </cols>
  <sheetData>
    <row r="1" spans="1:11" ht="19.5" x14ac:dyDescent="0.45">
      <c r="A1" s="1" t="s">
        <v>292</v>
      </c>
    </row>
    <row r="2" spans="1:11" x14ac:dyDescent="0.35">
      <c r="A2" t="s">
        <v>48</v>
      </c>
    </row>
    <row r="3" spans="1:11" x14ac:dyDescent="0.35">
      <c r="A3" t="s">
        <v>49</v>
      </c>
    </row>
    <row r="4" spans="1:11" x14ac:dyDescent="0.35">
      <c r="A4" t="s">
        <v>281</v>
      </c>
    </row>
    <row r="5" spans="1:11" x14ac:dyDescent="0.35">
      <c r="A5" t="s">
        <v>51</v>
      </c>
    </row>
    <row r="6" spans="1:11" ht="39.5" customHeight="1" x14ac:dyDescent="0.35">
      <c r="A6" s="56" t="s">
        <v>260</v>
      </c>
      <c r="B6" s="57" t="s">
        <v>282</v>
      </c>
      <c r="C6" s="57" t="s">
        <v>293</v>
      </c>
      <c r="D6" s="57" t="s">
        <v>294</v>
      </c>
      <c r="E6" s="57" t="s">
        <v>295</v>
      </c>
      <c r="F6" s="57" t="s">
        <v>296</v>
      </c>
      <c r="G6" s="57" t="s">
        <v>297</v>
      </c>
      <c r="H6" s="57" t="s">
        <v>298</v>
      </c>
      <c r="I6" s="57" t="s">
        <v>299</v>
      </c>
      <c r="J6" s="57" t="s">
        <v>300</v>
      </c>
      <c r="K6" s="57" t="s">
        <v>301</v>
      </c>
    </row>
    <row r="7" spans="1:11" x14ac:dyDescent="0.35">
      <c r="A7" s="3" t="s">
        <v>272</v>
      </c>
      <c r="B7" s="6" t="s">
        <v>74</v>
      </c>
      <c r="C7" s="10">
        <v>5240</v>
      </c>
      <c r="D7" s="10">
        <v>1835</v>
      </c>
      <c r="E7" s="10">
        <v>2620</v>
      </c>
      <c r="F7" s="10">
        <v>745</v>
      </c>
      <c r="G7" s="10">
        <v>40</v>
      </c>
      <c r="H7" s="41">
        <v>0.35</v>
      </c>
      <c r="I7" s="41">
        <v>0.5</v>
      </c>
      <c r="J7" s="41">
        <v>0.14000000000000001</v>
      </c>
      <c r="K7" s="41">
        <v>0.01</v>
      </c>
    </row>
    <row r="8" spans="1:11" x14ac:dyDescent="0.35">
      <c r="A8" s="3" t="s">
        <v>272</v>
      </c>
      <c r="B8" s="6" t="s">
        <v>75</v>
      </c>
      <c r="C8" s="10">
        <v>7800</v>
      </c>
      <c r="D8" s="10">
        <v>2750</v>
      </c>
      <c r="E8" s="10">
        <v>3930</v>
      </c>
      <c r="F8" s="10">
        <v>1070</v>
      </c>
      <c r="G8" s="10">
        <v>55</v>
      </c>
      <c r="H8" s="11">
        <v>0.35</v>
      </c>
      <c r="I8" s="11">
        <v>0.5</v>
      </c>
      <c r="J8" s="11">
        <v>0.14000000000000001</v>
      </c>
      <c r="K8" s="11">
        <v>0.01</v>
      </c>
    </row>
    <row r="9" spans="1:11" x14ac:dyDescent="0.35">
      <c r="A9" s="3" t="s">
        <v>272</v>
      </c>
      <c r="B9" s="6" t="s">
        <v>76</v>
      </c>
      <c r="C9" s="10">
        <v>11150</v>
      </c>
      <c r="D9" s="10">
        <v>3855</v>
      </c>
      <c r="E9" s="10">
        <v>5755</v>
      </c>
      <c r="F9" s="10">
        <v>1465</v>
      </c>
      <c r="G9" s="10">
        <v>70</v>
      </c>
      <c r="H9" s="11">
        <v>0.35</v>
      </c>
      <c r="I9" s="11">
        <v>0.52</v>
      </c>
      <c r="J9" s="11">
        <v>0.13</v>
      </c>
      <c r="K9" s="11">
        <v>0.01</v>
      </c>
    </row>
    <row r="10" spans="1:11" x14ac:dyDescent="0.35">
      <c r="A10" s="3" t="s">
        <v>272</v>
      </c>
      <c r="B10" s="6" t="s">
        <v>77</v>
      </c>
      <c r="C10" s="10">
        <v>19185</v>
      </c>
      <c r="D10" s="10">
        <v>6530</v>
      </c>
      <c r="E10" s="10">
        <v>10365</v>
      </c>
      <c r="F10" s="10">
        <v>2185</v>
      </c>
      <c r="G10" s="10">
        <v>105</v>
      </c>
      <c r="H10" s="11">
        <v>0.34</v>
      </c>
      <c r="I10" s="11">
        <v>0.54</v>
      </c>
      <c r="J10" s="11">
        <v>0.11</v>
      </c>
      <c r="K10" s="11">
        <v>0.01</v>
      </c>
    </row>
    <row r="11" spans="1:11" x14ac:dyDescent="0.35">
      <c r="A11" s="3" t="s">
        <v>272</v>
      </c>
      <c r="B11" s="6" t="s">
        <v>78</v>
      </c>
      <c r="C11" s="10">
        <v>29505</v>
      </c>
      <c r="D11" s="10">
        <v>10210</v>
      </c>
      <c r="E11" s="10">
        <v>16215</v>
      </c>
      <c r="F11" s="10">
        <v>2935</v>
      </c>
      <c r="G11" s="10">
        <v>140</v>
      </c>
      <c r="H11" s="11">
        <v>0.35</v>
      </c>
      <c r="I11" s="11">
        <v>0.55000000000000004</v>
      </c>
      <c r="J11" s="11">
        <v>0.1</v>
      </c>
      <c r="K11" s="11">
        <v>0</v>
      </c>
    </row>
    <row r="12" spans="1:11" x14ac:dyDescent="0.35">
      <c r="A12" s="3" t="s">
        <v>272</v>
      </c>
      <c r="B12" s="6" t="s">
        <v>79</v>
      </c>
      <c r="C12" s="10">
        <v>42810</v>
      </c>
      <c r="D12" s="10">
        <v>14965</v>
      </c>
      <c r="E12" s="10">
        <v>23955</v>
      </c>
      <c r="F12" s="10">
        <v>3720</v>
      </c>
      <c r="G12" s="10">
        <v>175</v>
      </c>
      <c r="H12" s="11">
        <v>0.35</v>
      </c>
      <c r="I12" s="11">
        <v>0.56000000000000005</v>
      </c>
      <c r="J12" s="11">
        <v>0.09</v>
      </c>
      <c r="K12" s="11">
        <v>0</v>
      </c>
    </row>
    <row r="13" spans="1:11" x14ac:dyDescent="0.35">
      <c r="A13" s="3" t="s">
        <v>272</v>
      </c>
      <c r="B13" s="6" t="s">
        <v>80</v>
      </c>
      <c r="C13" s="10">
        <v>49375</v>
      </c>
      <c r="D13" s="10">
        <v>17575</v>
      </c>
      <c r="E13" s="10">
        <v>27510</v>
      </c>
      <c r="F13" s="10">
        <v>4100</v>
      </c>
      <c r="G13" s="10">
        <v>185</v>
      </c>
      <c r="H13" s="11">
        <v>0.36</v>
      </c>
      <c r="I13" s="11">
        <v>0.56000000000000005</v>
      </c>
      <c r="J13" s="11">
        <v>0.08</v>
      </c>
      <c r="K13" s="11">
        <v>0</v>
      </c>
    </row>
    <row r="14" spans="1:11" x14ac:dyDescent="0.35">
      <c r="A14" s="3" t="s">
        <v>272</v>
      </c>
      <c r="B14" s="6" t="s">
        <v>81</v>
      </c>
      <c r="C14" s="10">
        <v>51935</v>
      </c>
      <c r="D14" s="10">
        <v>18655</v>
      </c>
      <c r="E14" s="10">
        <v>28700</v>
      </c>
      <c r="F14" s="10">
        <v>4385</v>
      </c>
      <c r="G14" s="10">
        <v>195</v>
      </c>
      <c r="H14" s="11">
        <v>0.36</v>
      </c>
      <c r="I14" s="11">
        <v>0.55000000000000004</v>
      </c>
      <c r="J14" s="11">
        <v>0.08</v>
      </c>
      <c r="K14" s="11">
        <v>0</v>
      </c>
    </row>
    <row r="15" spans="1:11" x14ac:dyDescent="0.35">
      <c r="A15" s="3" t="s">
        <v>272</v>
      </c>
      <c r="B15" s="6" t="s">
        <v>82</v>
      </c>
      <c r="C15" s="10">
        <v>53815</v>
      </c>
      <c r="D15" s="10">
        <v>19450</v>
      </c>
      <c r="E15" s="10">
        <v>29515</v>
      </c>
      <c r="F15" s="10">
        <v>4640</v>
      </c>
      <c r="G15" s="10">
        <v>205</v>
      </c>
      <c r="H15" s="11">
        <v>0.36</v>
      </c>
      <c r="I15" s="11">
        <v>0.55000000000000004</v>
      </c>
      <c r="J15" s="11">
        <v>0.09</v>
      </c>
      <c r="K15" s="11">
        <v>0</v>
      </c>
    </row>
    <row r="16" spans="1:11" x14ac:dyDescent="0.35">
      <c r="A16" s="3" t="s">
        <v>272</v>
      </c>
      <c r="B16" s="6" t="s">
        <v>83</v>
      </c>
      <c r="C16" s="10">
        <v>55250</v>
      </c>
      <c r="D16" s="10">
        <v>20050</v>
      </c>
      <c r="E16" s="10">
        <v>30125</v>
      </c>
      <c r="F16" s="10">
        <v>4860</v>
      </c>
      <c r="G16" s="10">
        <v>215</v>
      </c>
      <c r="H16" s="11">
        <v>0.36</v>
      </c>
      <c r="I16" s="11">
        <v>0.55000000000000004</v>
      </c>
      <c r="J16" s="11">
        <v>0.09</v>
      </c>
      <c r="K16" s="11">
        <v>0</v>
      </c>
    </row>
    <row r="17" spans="1:11" x14ac:dyDescent="0.35">
      <c r="A17" s="3" t="s">
        <v>272</v>
      </c>
      <c r="B17" s="6" t="s">
        <v>84</v>
      </c>
      <c r="C17" s="10">
        <v>57635</v>
      </c>
      <c r="D17" s="10">
        <v>21095</v>
      </c>
      <c r="E17" s="10">
        <v>31220</v>
      </c>
      <c r="F17" s="10">
        <v>5105</v>
      </c>
      <c r="G17" s="10">
        <v>215</v>
      </c>
      <c r="H17" s="11">
        <v>0.37</v>
      </c>
      <c r="I17" s="11">
        <v>0.54</v>
      </c>
      <c r="J17" s="11">
        <v>0.09</v>
      </c>
      <c r="K17" s="11">
        <v>0</v>
      </c>
    </row>
    <row r="18" spans="1:11" x14ac:dyDescent="0.35">
      <c r="A18" s="3" t="s">
        <v>272</v>
      </c>
      <c r="B18" s="6" t="s">
        <v>85</v>
      </c>
      <c r="C18" s="10">
        <v>60295</v>
      </c>
      <c r="D18" s="10">
        <v>22305</v>
      </c>
      <c r="E18" s="10">
        <v>32405</v>
      </c>
      <c r="F18" s="10">
        <v>5365</v>
      </c>
      <c r="G18" s="10">
        <v>220</v>
      </c>
      <c r="H18" s="11">
        <v>0.37</v>
      </c>
      <c r="I18" s="11">
        <v>0.54</v>
      </c>
      <c r="J18" s="11">
        <v>0.09</v>
      </c>
      <c r="K18" s="11">
        <v>0</v>
      </c>
    </row>
    <row r="19" spans="1:11" x14ac:dyDescent="0.35">
      <c r="A19" s="3" t="s">
        <v>272</v>
      </c>
      <c r="B19" s="6" t="s">
        <v>86</v>
      </c>
      <c r="C19" s="10">
        <v>62550</v>
      </c>
      <c r="D19" s="10">
        <v>23240</v>
      </c>
      <c r="E19" s="10">
        <v>33360</v>
      </c>
      <c r="F19" s="10">
        <v>5720</v>
      </c>
      <c r="G19" s="10">
        <v>225</v>
      </c>
      <c r="H19" s="11">
        <v>0.37</v>
      </c>
      <c r="I19" s="11">
        <v>0.53</v>
      </c>
      <c r="J19" s="11">
        <v>0.09</v>
      </c>
      <c r="K19" s="11">
        <v>0</v>
      </c>
    </row>
    <row r="20" spans="1:11" x14ac:dyDescent="0.35">
      <c r="A20" s="3" t="s">
        <v>272</v>
      </c>
      <c r="B20" s="6" t="s">
        <v>87</v>
      </c>
      <c r="C20" s="10">
        <v>64065</v>
      </c>
      <c r="D20" s="10">
        <v>23865</v>
      </c>
      <c r="E20" s="10">
        <v>34005</v>
      </c>
      <c r="F20" s="10">
        <v>5965</v>
      </c>
      <c r="G20" s="10">
        <v>230</v>
      </c>
      <c r="H20" s="11">
        <v>0.37</v>
      </c>
      <c r="I20" s="11">
        <v>0.53</v>
      </c>
      <c r="J20" s="11">
        <v>0.09</v>
      </c>
      <c r="K20" s="11">
        <v>0</v>
      </c>
    </row>
    <row r="21" spans="1:11" x14ac:dyDescent="0.35">
      <c r="A21" s="3" t="s">
        <v>272</v>
      </c>
      <c r="B21" s="6" t="s">
        <v>88</v>
      </c>
      <c r="C21" s="10">
        <v>65710</v>
      </c>
      <c r="D21" s="10">
        <v>24590</v>
      </c>
      <c r="E21" s="10">
        <v>34670</v>
      </c>
      <c r="F21" s="10">
        <v>6220</v>
      </c>
      <c r="G21" s="10">
        <v>235</v>
      </c>
      <c r="H21" s="11">
        <v>0.37</v>
      </c>
      <c r="I21" s="11">
        <v>0.53</v>
      </c>
      <c r="J21" s="11">
        <v>0.09</v>
      </c>
      <c r="K21" s="11">
        <v>0</v>
      </c>
    </row>
    <row r="22" spans="1:11" x14ac:dyDescent="0.35">
      <c r="A22" s="3" t="s">
        <v>272</v>
      </c>
      <c r="B22" s="6" t="s">
        <v>89</v>
      </c>
      <c r="C22" s="10">
        <v>67410</v>
      </c>
      <c r="D22" s="10">
        <v>25300</v>
      </c>
      <c r="E22" s="10">
        <v>35365</v>
      </c>
      <c r="F22" s="10">
        <v>6510</v>
      </c>
      <c r="G22" s="10">
        <v>235</v>
      </c>
      <c r="H22" s="11">
        <v>0.38</v>
      </c>
      <c r="I22" s="11">
        <v>0.52</v>
      </c>
      <c r="J22" s="11">
        <v>0.1</v>
      </c>
      <c r="K22" s="11">
        <v>0</v>
      </c>
    </row>
    <row r="23" spans="1:11" x14ac:dyDescent="0.35">
      <c r="A23" s="3" t="s">
        <v>272</v>
      </c>
      <c r="B23" s="6" t="s">
        <v>90</v>
      </c>
      <c r="C23" s="10">
        <v>68720</v>
      </c>
      <c r="D23" s="10">
        <v>25875</v>
      </c>
      <c r="E23" s="10">
        <v>35860</v>
      </c>
      <c r="F23" s="10">
        <v>6745</v>
      </c>
      <c r="G23" s="10">
        <v>240</v>
      </c>
      <c r="H23" s="11">
        <v>0.38</v>
      </c>
      <c r="I23" s="11">
        <v>0.52</v>
      </c>
      <c r="J23" s="11">
        <v>0.1</v>
      </c>
      <c r="K23" s="11">
        <v>0</v>
      </c>
    </row>
    <row r="24" spans="1:11" x14ac:dyDescent="0.35">
      <c r="A24" s="3" t="s">
        <v>272</v>
      </c>
      <c r="B24" s="6" t="s">
        <v>91</v>
      </c>
      <c r="C24" s="10">
        <v>70340</v>
      </c>
      <c r="D24" s="10">
        <v>26560</v>
      </c>
      <c r="E24" s="10">
        <v>36485</v>
      </c>
      <c r="F24" s="10">
        <v>7045</v>
      </c>
      <c r="G24" s="10">
        <v>250</v>
      </c>
      <c r="H24" s="11">
        <v>0.38</v>
      </c>
      <c r="I24" s="11">
        <v>0.52</v>
      </c>
      <c r="J24" s="11">
        <v>0.1</v>
      </c>
      <c r="K24" s="11">
        <v>0</v>
      </c>
    </row>
    <row r="25" spans="1:11" x14ac:dyDescent="0.35">
      <c r="A25" s="3" t="s">
        <v>272</v>
      </c>
      <c r="B25" s="6" t="s">
        <v>92</v>
      </c>
      <c r="C25" s="10">
        <v>71835</v>
      </c>
      <c r="D25" s="10">
        <v>27155</v>
      </c>
      <c r="E25" s="10">
        <v>37000</v>
      </c>
      <c r="F25" s="10">
        <v>7425</v>
      </c>
      <c r="G25" s="10">
        <v>255</v>
      </c>
      <c r="H25" s="11">
        <v>0.38</v>
      </c>
      <c r="I25" s="11">
        <v>0.52</v>
      </c>
      <c r="J25" s="11">
        <v>0.1</v>
      </c>
      <c r="K25" s="11">
        <v>0</v>
      </c>
    </row>
    <row r="26" spans="1:11" x14ac:dyDescent="0.35">
      <c r="A26" s="3" t="s">
        <v>272</v>
      </c>
      <c r="B26" s="6" t="s">
        <v>93</v>
      </c>
      <c r="C26" s="10">
        <v>73410</v>
      </c>
      <c r="D26" s="10">
        <v>27780</v>
      </c>
      <c r="E26" s="10">
        <v>37550</v>
      </c>
      <c r="F26" s="10">
        <v>7820</v>
      </c>
      <c r="G26" s="10">
        <v>260</v>
      </c>
      <c r="H26" s="11">
        <v>0.38</v>
      </c>
      <c r="I26" s="11">
        <v>0.51</v>
      </c>
      <c r="J26" s="11">
        <v>0.11</v>
      </c>
      <c r="K26" s="11">
        <v>0</v>
      </c>
    </row>
    <row r="27" spans="1:11" x14ac:dyDescent="0.35">
      <c r="A27" s="3" t="s">
        <v>272</v>
      </c>
      <c r="B27" s="6" t="s">
        <v>94</v>
      </c>
      <c r="C27" s="10">
        <v>75010</v>
      </c>
      <c r="D27" s="10">
        <v>28480</v>
      </c>
      <c r="E27" s="10">
        <v>38045</v>
      </c>
      <c r="F27" s="10">
        <v>8225</v>
      </c>
      <c r="G27" s="10">
        <v>265</v>
      </c>
      <c r="H27" s="11">
        <v>0.38</v>
      </c>
      <c r="I27" s="11">
        <v>0.51</v>
      </c>
      <c r="J27" s="11">
        <v>0.11</v>
      </c>
      <c r="K27" s="11">
        <v>0</v>
      </c>
    </row>
    <row r="28" spans="1:11" x14ac:dyDescent="0.35">
      <c r="A28" s="3" t="s">
        <v>272</v>
      </c>
      <c r="B28" s="6" t="s">
        <v>95</v>
      </c>
      <c r="C28" s="10">
        <v>76430</v>
      </c>
      <c r="D28" s="10">
        <v>29040</v>
      </c>
      <c r="E28" s="10">
        <v>38515</v>
      </c>
      <c r="F28" s="10">
        <v>8600</v>
      </c>
      <c r="G28" s="10">
        <v>270</v>
      </c>
      <c r="H28" s="11">
        <v>0.38</v>
      </c>
      <c r="I28" s="11">
        <v>0.5</v>
      </c>
      <c r="J28" s="11">
        <v>0.11</v>
      </c>
      <c r="K28" s="11">
        <v>0</v>
      </c>
    </row>
    <row r="29" spans="1:11" x14ac:dyDescent="0.35">
      <c r="A29" s="3" t="s">
        <v>272</v>
      </c>
      <c r="B29" s="6" t="s">
        <v>96</v>
      </c>
      <c r="C29" s="10">
        <v>77905</v>
      </c>
      <c r="D29" s="10">
        <v>29605</v>
      </c>
      <c r="E29" s="10">
        <v>38980</v>
      </c>
      <c r="F29" s="10">
        <v>9040</v>
      </c>
      <c r="G29" s="10">
        <v>280</v>
      </c>
      <c r="H29" s="11">
        <v>0.38</v>
      </c>
      <c r="I29" s="11">
        <v>0.5</v>
      </c>
      <c r="J29" s="11">
        <v>0.12</v>
      </c>
      <c r="K29" s="11">
        <v>0</v>
      </c>
    </row>
    <row r="30" spans="1:11" x14ac:dyDescent="0.35">
      <c r="A30" s="3" t="s">
        <v>272</v>
      </c>
      <c r="B30" s="6" t="s">
        <v>97</v>
      </c>
      <c r="C30" s="10">
        <v>79610</v>
      </c>
      <c r="D30" s="10">
        <v>30265</v>
      </c>
      <c r="E30" s="10">
        <v>39510</v>
      </c>
      <c r="F30" s="10">
        <v>9560</v>
      </c>
      <c r="G30" s="10">
        <v>280</v>
      </c>
      <c r="H30" s="11">
        <v>0.38</v>
      </c>
      <c r="I30" s="11">
        <v>0.5</v>
      </c>
      <c r="J30" s="11">
        <v>0.12</v>
      </c>
      <c r="K30" s="11">
        <v>0</v>
      </c>
    </row>
    <row r="31" spans="1:11" x14ac:dyDescent="0.35">
      <c r="A31" s="3" t="s">
        <v>272</v>
      </c>
      <c r="B31" s="6" t="s">
        <v>98</v>
      </c>
      <c r="C31" s="10">
        <v>81140</v>
      </c>
      <c r="D31" s="10">
        <v>30790</v>
      </c>
      <c r="E31" s="10">
        <v>40030</v>
      </c>
      <c r="F31" s="10">
        <v>10030</v>
      </c>
      <c r="G31" s="10">
        <v>285</v>
      </c>
      <c r="H31" s="11">
        <v>0.38</v>
      </c>
      <c r="I31" s="11">
        <v>0.49</v>
      </c>
      <c r="J31" s="11">
        <v>0.12</v>
      </c>
      <c r="K31" s="11">
        <v>0</v>
      </c>
    </row>
    <row r="32" spans="1:11" x14ac:dyDescent="0.35">
      <c r="A32" s="3" t="s">
        <v>272</v>
      </c>
      <c r="B32" s="6" t="s">
        <v>99</v>
      </c>
      <c r="C32" s="10">
        <v>82720</v>
      </c>
      <c r="D32" s="10">
        <v>31390</v>
      </c>
      <c r="E32" s="10">
        <v>40525</v>
      </c>
      <c r="F32" s="10">
        <v>10515</v>
      </c>
      <c r="G32" s="10">
        <v>290</v>
      </c>
      <c r="H32" s="11">
        <v>0.38</v>
      </c>
      <c r="I32" s="11">
        <v>0.49</v>
      </c>
      <c r="J32" s="11">
        <v>0.13</v>
      </c>
      <c r="K32" s="11">
        <v>0</v>
      </c>
    </row>
    <row r="33" spans="1:11" x14ac:dyDescent="0.35">
      <c r="A33" s="3" t="s">
        <v>272</v>
      </c>
      <c r="B33" s="6" t="s">
        <v>100</v>
      </c>
      <c r="C33" s="10">
        <v>84095</v>
      </c>
      <c r="D33" s="10">
        <v>31885</v>
      </c>
      <c r="E33" s="10">
        <v>40940</v>
      </c>
      <c r="F33" s="10">
        <v>10975</v>
      </c>
      <c r="G33" s="10">
        <v>295</v>
      </c>
      <c r="H33" s="11">
        <v>0.38</v>
      </c>
      <c r="I33" s="11">
        <v>0.49</v>
      </c>
      <c r="J33" s="11">
        <v>0.13</v>
      </c>
      <c r="K33" s="11">
        <v>0</v>
      </c>
    </row>
    <row r="34" spans="1:11" x14ac:dyDescent="0.35">
      <c r="A34" s="3" t="s">
        <v>272</v>
      </c>
      <c r="B34" s="6" t="s">
        <v>101</v>
      </c>
      <c r="C34" s="10">
        <v>85260</v>
      </c>
      <c r="D34" s="10">
        <v>32310</v>
      </c>
      <c r="E34" s="10">
        <v>41265</v>
      </c>
      <c r="F34" s="10">
        <v>11400</v>
      </c>
      <c r="G34" s="10">
        <v>290</v>
      </c>
      <c r="H34" s="11">
        <v>0.38</v>
      </c>
      <c r="I34" s="11">
        <v>0.48</v>
      </c>
      <c r="J34" s="11">
        <v>0.13</v>
      </c>
      <c r="K34" s="11">
        <v>0</v>
      </c>
    </row>
    <row r="35" spans="1:11" x14ac:dyDescent="0.35">
      <c r="A35" s="3" t="s">
        <v>272</v>
      </c>
      <c r="B35" s="6" t="s">
        <v>102</v>
      </c>
      <c r="C35" s="10">
        <v>86020</v>
      </c>
      <c r="D35" s="10">
        <v>32625</v>
      </c>
      <c r="E35" s="10">
        <v>41390</v>
      </c>
      <c r="F35" s="10">
        <v>11715</v>
      </c>
      <c r="G35" s="10">
        <v>290</v>
      </c>
      <c r="H35" s="11">
        <v>0.38</v>
      </c>
      <c r="I35" s="11">
        <v>0.48</v>
      </c>
      <c r="J35" s="11">
        <v>0.14000000000000001</v>
      </c>
      <c r="K35" s="11">
        <v>0</v>
      </c>
    </row>
    <row r="36" spans="1:11" x14ac:dyDescent="0.35">
      <c r="A36" s="3" t="s">
        <v>272</v>
      </c>
      <c r="B36" s="6" t="s">
        <v>103</v>
      </c>
      <c r="C36" s="10">
        <v>86830</v>
      </c>
      <c r="D36" s="10">
        <v>32975</v>
      </c>
      <c r="E36" s="10">
        <v>41555</v>
      </c>
      <c r="F36" s="10">
        <v>12000</v>
      </c>
      <c r="G36" s="10">
        <v>300</v>
      </c>
      <c r="H36" s="11">
        <v>0.38</v>
      </c>
      <c r="I36" s="11">
        <v>0.48</v>
      </c>
      <c r="J36" s="11">
        <v>0.14000000000000001</v>
      </c>
      <c r="K36" s="11">
        <v>0</v>
      </c>
    </row>
    <row r="37" spans="1:11" x14ac:dyDescent="0.35">
      <c r="A37" s="3" t="s">
        <v>272</v>
      </c>
      <c r="B37" s="6" t="s">
        <v>104</v>
      </c>
      <c r="C37" s="10">
        <v>87245</v>
      </c>
      <c r="D37" s="10">
        <v>33170</v>
      </c>
      <c r="E37" s="10">
        <v>41575</v>
      </c>
      <c r="F37" s="10">
        <v>12190</v>
      </c>
      <c r="G37" s="10">
        <v>310</v>
      </c>
      <c r="H37" s="11">
        <v>0.38</v>
      </c>
      <c r="I37" s="11">
        <v>0.48</v>
      </c>
      <c r="J37" s="11">
        <v>0.14000000000000001</v>
      </c>
      <c r="K37" s="11">
        <v>0</v>
      </c>
    </row>
    <row r="38" spans="1:11" x14ac:dyDescent="0.35">
      <c r="A38" s="3" t="s">
        <v>272</v>
      </c>
      <c r="B38" s="6" t="s">
        <v>105</v>
      </c>
      <c r="C38" s="10">
        <v>87535</v>
      </c>
      <c r="D38" s="10">
        <v>33390</v>
      </c>
      <c r="E38" s="10">
        <v>41485</v>
      </c>
      <c r="F38" s="10">
        <v>12340</v>
      </c>
      <c r="G38" s="10">
        <v>315</v>
      </c>
      <c r="H38" s="11">
        <v>0.38</v>
      </c>
      <c r="I38" s="11">
        <v>0.47</v>
      </c>
      <c r="J38" s="11">
        <v>0.14000000000000001</v>
      </c>
      <c r="K38" s="11">
        <v>0</v>
      </c>
    </row>
    <row r="39" spans="1:11" x14ac:dyDescent="0.35">
      <c r="A39" s="3" t="s">
        <v>272</v>
      </c>
      <c r="B39" s="6" t="s">
        <v>106</v>
      </c>
      <c r="C39" s="10">
        <v>87805</v>
      </c>
      <c r="D39" s="10">
        <v>33625</v>
      </c>
      <c r="E39" s="10">
        <v>41420</v>
      </c>
      <c r="F39" s="10">
        <v>12455</v>
      </c>
      <c r="G39" s="10">
        <v>305</v>
      </c>
      <c r="H39" s="11">
        <v>0.38</v>
      </c>
      <c r="I39" s="11">
        <v>0.47</v>
      </c>
      <c r="J39" s="11">
        <v>0.14000000000000001</v>
      </c>
      <c r="K39" s="11">
        <v>0</v>
      </c>
    </row>
    <row r="40" spans="1:11" x14ac:dyDescent="0.35">
      <c r="A40" s="3" t="s">
        <v>272</v>
      </c>
      <c r="B40" s="6" t="s">
        <v>107</v>
      </c>
      <c r="C40" s="10">
        <v>87885</v>
      </c>
      <c r="D40" s="10">
        <v>33780</v>
      </c>
      <c r="E40" s="10">
        <v>41250</v>
      </c>
      <c r="F40" s="10">
        <v>12550</v>
      </c>
      <c r="G40" s="10">
        <v>305</v>
      </c>
      <c r="H40" s="11">
        <v>0.38</v>
      </c>
      <c r="I40" s="11">
        <v>0.47</v>
      </c>
      <c r="J40" s="11">
        <v>0.14000000000000001</v>
      </c>
      <c r="K40" s="11">
        <v>0</v>
      </c>
    </row>
    <row r="41" spans="1:11" x14ac:dyDescent="0.35">
      <c r="A41" s="3" t="s">
        <v>272</v>
      </c>
      <c r="B41" s="6" t="s">
        <v>108</v>
      </c>
      <c r="C41" s="10">
        <v>88260</v>
      </c>
      <c r="D41" s="10">
        <v>34040</v>
      </c>
      <c r="E41" s="10">
        <v>41235</v>
      </c>
      <c r="F41" s="10">
        <v>12685</v>
      </c>
      <c r="G41" s="10">
        <v>305</v>
      </c>
      <c r="H41" s="11">
        <v>0.39</v>
      </c>
      <c r="I41" s="11">
        <v>0.47</v>
      </c>
      <c r="J41" s="11">
        <v>0.14000000000000001</v>
      </c>
      <c r="K41" s="11">
        <v>0</v>
      </c>
    </row>
    <row r="42" spans="1:11" x14ac:dyDescent="0.35">
      <c r="A42" s="3" t="s">
        <v>272</v>
      </c>
      <c r="B42" s="6" t="s">
        <v>109</v>
      </c>
      <c r="C42" s="10">
        <v>88975</v>
      </c>
      <c r="D42" s="10">
        <v>34365</v>
      </c>
      <c r="E42" s="10">
        <v>41425</v>
      </c>
      <c r="F42" s="10">
        <v>12870</v>
      </c>
      <c r="G42" s="10">
        <v>310</v>
      </c>
      <c r="H42" s="11">
        <v>0.39</v>
      </c>
      <c r="I42" s="11">
        <v>0.47</v>
      </c>
      <c r="J42" s="11">
        <v>0.14000000000000001</v>
      </c>
      <c r="K42" s="11">
        <v>0</v>
      </c>
    </row>
    <row r="43" spans="1:11" x14ac:dyDescent="0.35">
      <c r="A43" s="3" t="s">
        <v>272</v>
      </c>
      <c r="B43" s="6" t="s">
        <v>110</v>
      </c>
      <c r="C43" s="10">
        <v>89665</v>
      </c>
      <c r="D43" s="10">
        <v>34650</v>
      </c>
      <c r="E43" s="10">
        <v>41640</v>
      </c>
      <c r="F43" s="10">
        <v>13060</v>
      </c>
      <c r="G43" s="10">
        <v>315</v>
      </c>
      <c r="H43" s="11">
        <v>0.39</v>
      </c>
      <c r="I43" s="11">
        <v>0.46</v>
      </c>
      <c r="J43" s="11">
        <v>0.15</v>
      </c>
      <c r="K43" s="11">
        <v>0</v>
      </c>
    </row>
    <row r="44" spans="1:11" x14ac:dyDescent="0.35">
      <c r="A44" s="3" t="s">
        <v>272</v>
      </c>
      <c r="B44" s="6" t="s">
        <v>111</v>
      </c>
      <c r="C44" s="10">
        <v>90460</v>
      </c>
      <c r="D44" s="10">
        <v>34960</v>
      </c>
      <c r="E44" s="10">
        <v>41910</v>
      </c>
      <c r="F44" s="10">
        <v>13255</v>
      </c>
      <c r="G44" s="10">
        <v>335</v>
      </c>
      <c r="H44" s="11">
        <v>0.39</v>
      </c>
      <c r="I44" s="11">
        <v>0.46</v>
      </c>
      <c r="J44" s="11">
        <v>0.15</v>
      </c>
      <c r="K44" s="11">
        <v>0</v>
      </c>
    </row>
    <row r="45" spans="1:11" x14ac:dyDescent="0.35">
      <c r="A45" s="3" t="s">
        <v>272</v>
      </c>
      <c r="B45" s="6" t="s">
        <v>112</v>
      </c>
      <c r="C45" s="10">
        <v>91055</v>
      </c>
      <c r="D45" s="10">
        <v>35200</v>
      </c>
      <c r="E45" s="10">
        <v>42090</v>
      </c>
      <c r="F45" s="10">
        <v>13440</v>
      </c>
      <c r="G45" s="10">
        <v>325</v>
      </c>
      <c r="H45" s="11">
        <v>0.39</v>
      </c>
      <c r="I45" s="11">
        <v>0.46</v>
      </c>
      <c r="J45" s="11">
        <v>0.15</v>
      </c>
      <c r="K45" s="11">
        <v>0</v>
      </c>
    </row>
    <row r="46" spans="1:11" x14ac:dyDescent="0.35">
      <c r="A46" s="3" t="s">
        <v>272</v>
      </c>
      <c r="B46" s="6" t="s">
        <v>113</v>
      </c>
      <c r="C46" s="10">
        <v>91875</v>
      </c>
      <c r="D46" s="10">
        <v>35530</v>
      </c>
      <c r="E46" s="10">
        <v>42340</v>
      </c>
      <c r="F46" s="10">
        <v>13665</v>
      </c>
      <c r="G46" s="10">
        <v>340</v>
      </c>
      <c r="H46" s="11">
        <v>0.39</v>
      </c>
      <c r="I46" s="11">
        <v>0.46</v>
      </c>
      <c r="J46" s="11">
        <v>0.15</v>
      </c>
      <c r="K46" s="11">
        <v>0</v>
      </c>
    </row>
    <row r="47" spans="1:11" x14ac:dyDescent="0.35">
      <c r="A47" s="36" t="s">
        <v>273</v>
      </c>
      <c r="B47" s="37" t="s">
        <v>74</v>
      </c>
      <c r="C47" s="38">
        <v>2720</v>
      </c>
      <c r="D47" s="38">
        <v>1080</v>
      </c>
      <c r="E47" s="38">
        <v>1065</v>
      </c>
      <c r="F47" s="38">
        <v>545</v>
      </c>
      <c r="G47" s="38">
        <v>30</v>
      </c>
      <c r="H47" s="65">
        <v>0.4</v>
      </c>
      <c r="I47" s="65">
        <v>0.39</v>
      </c>
      <c r="J47" s="65">
        <v>0.2</v>
      </c>
      <c r="K47" s="65">
        <v>0.01</v>
      </c>
    </row>
    <row r="48" spans="1:11" x14ac:dyDescent="0.35">
      <c r="A48" s="3" t="s">
        <v>273</v>
      </c>
      <c r="B48" s="6" t="s">
        <v>75</v>
      </c>
      <c r="C48" s="10">
        <v>3750</v>
      </c>
      <c r="D48" s="10">
        <v>1510</v>
      </c>
      <c r="E48" s="10">
        <v>1465</v>
      </c>
      <c r="F48" s="10">
        <v>740</v>
      </c>
      <c r="G48" s="10">
        <v>35</v>
      </c>
      <c r="H48" s="11">
        <v>0.4</v>
      </c>
      <c r="I48" s="11">
        <v>0.39</v>
      </c>
      <c r="J48" s="11">
        <v>0.2</v>
      </c>
      <c r="K48" s="11">
        <v>0.01</v>
      </c>
    </row>
    <row r="49" spans="1:11" x14ac:dyDescent="0.35">
      <c r="A49" s="3" t="s">
        <v>273</v>
      </c>
      <c r="B49" s="6" t="s">
        <v>76</v>
      </c>
      <c r="C49" s="10">
        <v>4895</v>
      </c>
      <c r="D49" s="10">
        <v>1975</v>
      </c>
      <c r="E49" s="10">
        <v>1920</v>
      </c>
      <c r="F49" s="10">
        <v>955</v>
      </c>
      <c r="G49" s="10">
        <v>40</v>
      </c>
      <c r="H49" s="11">
        <v>0.4</v>
      </c>
      <c r="I49" s="11">
        <v>0.39</v>
      </c>
      <c r="J49" s="11">
        <v>0.19</v>
      </c>
      <c r="K49" s="11">
        <v>0.01</v>
      </c>
    </row>
    <row r="50" spans="1:11" x14ac:dyDescent="0.35">
      <c r="A50" s="3" t="s">
        <v>273</v>
      </c>
      <c r="B50" s="6" t="s">
        <v>77</v>
      </c>
      <c r="C50" s="10">
        <v>6190</v>
      </c>
      <c r="D50" s="10">
        <v>2490</v>
      </c>
      <c r="E50" s="10">
        <v>2470</v>
      </c>
      <c r="F50" s="10">
        <v>1185</v>
      </c>
      <c r="G50" s="10">
        <v>45</v>
      </c>
      <c r="H50" s="11">
        <v>0.4</v>
      </c>
      <c r="I50" s="11">
        <v>0.4</v>
      </c>
      <c r="J50" s="11">
        <v>0.19</v>
      </c>
      <c r="K50" s="11">
        <v>0.01</v>
      </c>
    </row>
    <row r="51" spans="1:11" x14ac:dyDescent="0.35">
      <c r="A51" s="3" t="s">
        <v>273</v>
      </c>
      <c r="B51" s="6" t="s">
        <v>78</v>
      </c>
      <c r="C51" s="10">
        <v>7465</v>
      </c>
      <c r="D51" s="10">
        <v>2950</v>
      </c>
      <c r="E51" s="10">
        <v>3035</v>
      </c>
      <c r="F51" s="10">
        <v>1430</v>
      </c>
      <c r="G51" s="10">
        <v>50</v>
      </c>
      <c r="H51" s="11">
        <v>0.39</v>
      </c>
      <c r="I51" s="11">
        <v>0.41</v>
      </c>
      <c r="J51" s="11">
        <v>0.19</v>
      </c>
      <c r="K51" s="11">
        <v>0.01</v>
      </c>
    </row>
    <row r="52" spans="1:11" x14ac:dyDescent="0.35">
      <c r="A52" s="3" t="s">
        <v>273</v>
      </c>
      <c r="B52" s="6" t="s">
        <v>79</v>
      </c>
      <c r="C52" s="10">
        <v>8795</v>
      </c>
      <c r="D52" s="10">
        <v>3435</v>
      </c>
      <c r="E52" s="10">
        <v>3615</v>
      </c>
      <c r="F52" s="10">
        <v>1690</v>
      </c>
      <c r="G52" s="10">
        <v>55</v>
      </c>
      <c r="H52" s="11">
        <v>0.39</v>
      </c>
      <c r="I52" s="11">
        <v>0.41</v>
      </c>
      <c r="J52" s="11">
        <v>0.19</v>
      </c>
      <c r="K52" s="11">
        <v>0.01</v>
      </c>
    </row>
    <row r="53" spans="1:11" x14ac:dyDescent="0.35">
      <c r="A53" s="3" t="s">
        <v>273</v>
      </c>
      <c r="B53" s="6" t="s">
        <v>80</v>
      </c>
      <c r="C53" s="10">
        <v>10025</v>
      </c>
      <c r="D53" s="10">
        <v>3890</v>
      </c>
      <c r="E53" s="10">
        <v>4145</v>
      </c>
      <c r="F53" s="10">
        <v>1925</v>
      </c>
      <c r="G53" s="10">
        <v>60</v>
      </c>
      <c r="H53" s="11">
        <v>0.39</v>
      </c>
      <c r="I53" s="11">
        <v>0.41</v>
      </c>
      <c r="J53" s="11">
        <v>0.19</v>
      </c>
      <c r="K53" s="11">
        <v>0.01</v>
      </c>
    </row>
    <row r="54" spans="1:11" x14ac:dyDescent="0.35">
      <c r="A54" s="3" t="s">
        <v>273</v>
      </c>
      <c r="B54" s="6" t="s">
        <v>81</v>
      </c>
      <c r="C54" s="10">
        <v>11050</v>
      </c>
      <c r="D54" s="10">
        <v>4260</v>
      </c>
      <c r="E54" s="10">
        <v>4580</v>
      </c>
      <c r="F54" s="10">
        <v>2145</v>
      </c>
      <c r="G54" s="10">
        <v>65</v>
      </c>
      <c r="H54" s="11">
        <v>0.39</v>
      </c>
      <c r="I54" s="11">
        <v>0.41</v>
      </c>
      <c r="J54" s="11">
        <v>0.19</v>
      </c>
      <c r="K54" s="11">
        <v>0.01</v>
      </c>
    </row>
    <row r="55" spans="1:11" x14ac:dyDescent="0.35">
      <c r="A55" s="3" t="s">
        <v>273</v>
      </c>
      <c r="B55" s="6" t="s">
        <v>82</v>
      </c>
      <c r="C55" s="10">
        <v>12185</v>
      </c>
      <c r="D55" s="10">
        <v>4705</v>
      </c>
      <c r="E55" s="10">
        <v>5045</v>
      </c>
      <c r="F55" s="10">
        <v>2365</v>
      </c>
      <c r="G55" s="10">
        <v>70</v>
      </c>
      <c r="H55" s="11">
        <v>0.39</v>
      </c>
      <c r="I55" s="11">
        <v>0.41</v>
      </c>
      <c r="J55" s="11">
        <v>0.19</v>
      </c>
      <c r="K55" s="11">
        <v>0.01</v>
      </c>
    </row>
    <row r="56" spans="1:11" x14ac:dyDescent="0.35">
      <c r="A56" s="3" t="s">
        <v>273</v>
      </c>
      <c r="B56" s="6" t="s">
        <v>83</v>
      </c>
      <c r="C56" s="10">
        <v>13140</v>
      </c>
      <c r="D56" s="10">
        <v>5080</v>
      </c>
      <c r="E56" s="10">
        <v>5440</v>
      </c>
      <c r="F56" s="10">
        <v>2550</v>
      </c>
      <c r="G56" s="10">
        <v>75</v>
      </c>
      <c r="H56" s="11">
        <v>0.39</v>
      </c>
      <c r="I56" s="11">
        <v>0.41</v>
      </c>
      <c r="J56" s="11">
        <v>0.19</v>
      </c>
      <c r="K56" s="11">
        <v>0.01</v>
      </c>
    </row>
    <row r="57" spans="1:11" x14ac:dyDescent="0.35">
      <c r="A57" s="3" t="s">
        <v>273</v>
      </c>
      <c r="B57" s="6" t="s">
        <v>84</v>
      </c>
      <c r="C57" s="10">
        <v>14150</v>
      </c>
      <c r="D57" s="10">
        <v>5455</v>
      </c>
      <c r="E57" s="10">
        <v>5880</v>
      </c>
      <c r="F57" s="10">
        <v>2735</v>
      </c>
      <c r="G57" s="10">
        <v>75</v>
      </c>
      <c r="H57" s="11">
        <v>0.39</v>
      </c>
      <c r="I57" s="11">
        <v>0.42</v>
      </c>
      <c r="J57" s="11">
        <v>0.19</v>
      </c>
      <c r="K57" s="11">
        <v>0.01</v>
      </c>
    </row>
    <row r="58" spans="1:11" x14ac:dyDescent="0.35">
      <c r="A58" s="3" t="s">
        <v>273</v>
      </c>
      <c r="B58" s="6" t="s">
        <v>85</v>
      </c>
      <c r="C58" s="10">
        <v>15280</v>
      </c>
      <c r="D58" s="10">
        <v>5905</v>
      </c>
      <c r="E58" s="10">
        <v>6345</v>
      </c>
      <c r="F58" s="10">
        <v>2945</v>
      </c>
      <c r="G58" s="10">
        <v>85</v>
      </c>
      <c r="H58" s="11">
        <v>0.39</v>
      </c>
      <c r="I58" s="11">
        <v>0.42</v>
      </c>
      <c r="J58" s="11">
        <v>0.19</v>
      </c>
      <c r="K58" s="11">
        <v>0.01</v>
      </c>
    </row>
    <row r="59" spans="1:11" x14ac:dyDescent="0.35">
      <c r="A59" s="3" t="s">
        <v>273</v>
      </c>
      <c r="B59" s="6" t="s">
        <v>86</v>
      </c>
      <c r="C59" s="10">
        <v>16815</v>
      </c>
      <c r="D59" s="10">
        <v>6475</v>
      </c>
      <c r="E59" s="10">
        <v>6980</v>
      </c>
      <c r="F59" s="10">
        <v>3270</v>
      </c>
      <c r="G59" s="10">
        <v>90</v>
      </c>
      <c r="H59" s="11">
        <v>0.39</v>
      </c>
      <c r="I59" s="11">
        <v>0.42</v>
      </c>
      <c r="J59" s="11">
        <v>0.19</v>
      </c>
      <c r="K59" s="11">
        <v>0.01</v>
      </c>
    </row>
    <row r="60" spans="1:11" x14ac:dyDescent="0.35">
      <c r="A60" s="3" t="s">
        <v>273</v>
      </c>
      <c r="B60" s="6" t="s">
        <v>87</v>
      </c>
      <c r="C60" s="10">
        <v>17975</v>
      </c>
      <c r="D60" s="10">
        <v>6905</v>
      </c>
      <c r="E60" s="10">
        <v>7485</v>
      </c>
      <c r="F60" s="10">
        <v>3495</v>
      </c>
      <c r="G60" s="10">
        <v>90</v>
      </c>
      <c r="H60" s="11">
        <v>0.38</v>
      </c>
      <c r="I60" s="11">
        <v>0.42</v>
      </c>
      <c r="J60" s="11">
        <v>0.19</v>
      </c>
      <c r="K60" s="11">
        <v>0.01</v>
      </c>
    </row>
    <row r="61" spans="1:11" x14ac:dyDescent="0.35">
      <c r="A61" s="3" t="s">
        <v>273</v>
      </c>
      <c r="B61" s="6" t="s">
        <v>88</v>
      </c>
      <c r="C61" s="10">
        <v>19415</v>
      </c>
      <c r="D61" s="10">
        <v>7490</v>
      </c>
      <c r="E61" s="10">
        <v>8085</v>
      </c>
      <c r="F61" s="10">
        <v>3745</v>
      </c>
      <c r="G61" s="10">
        <v>95</v>
      </c>
      <c r="H61" s="11">
        <v>0.39</v>
      </c>
      <c r="I61" s="11">
        <v>0.42</v>
      </c>
      <c r="J61" s="11">
        <v>0.19</v>
      </c>
      <c r="K61" s="11">
        <v>0</v>
      </c>
    </row>
    <row r="62" spans="1:11" x14ac:dyDescent="0.35">
      <c r="A62" s="3" t="s">
        <v>273</v>
      </c>
      <c r="B62" s="6" t="s">
        <v>89</v>
      </c>
      <c r="C62" s="10">
        <v>21115</v>
      </c>
      <c r="D62" s="10">
        <v>8160</v>
      </c>
      <c r="E62" s="10">
        <v>8810</v>
      </c>
      <c r="F62" s="10">
        <v>4045</v>
      </c>
      <c r="G62" s="10">
        <v>100</v>
      </c>
      <c r="H62" s="11">
        <v>0.39</v>
      </c>
      <c r="I62" s="11">
        <v>0.42</v>
      </c>
      <c r="J62" s="11">
        <v>0.19</v>
      </c>
      <c r="K62" s="11">
        <v>0</v>
      </c>
    </row>
    <row r="63" spans="1:11" x14ac:dyDescent="0.35">
      <c r="A63" s="3" t="s">
        <v>273</v>
      </c>
      <c r="B63" s="6" t="s">
        <v>90</v>
      </c>
      <c r="C63" s="10">
        <v>22435</v>
      </c>
      <c r="D63" s="10">
        <v>8670</v>
      </c>
      <c r="E63" s="10">
        <v>9370</v>
      </c>
      <c r="F63" s="10">
        <v>4290</v>
      </c>
      <c r="G63" s="10">
        <v>105</v>
      </c>
      <c r="H63" s="11">
        <v>0.39</v>
      </c>
      <c r="I63" s="11">
        <v>0.42</v>
      </c>
      <c r="J63" s="11">
        <v>0.19</v>
      </c>
      <c r="K63" s="11">
        <v>0</v>
      </c>
    </row>
    <row r="64" spans="1:11" x14ac:dyDescent="0.35">
      <c r="A64" s="3" t="s">
        <v>273</v>
      </c>
      <c r="B64" s="6" t="s">
        <v>91</v>
      </c>
      <c r="C64" s="10">
        <v>24055</v>
      </c>
      <c r="D64" s="10">
        <v>9265</v>
      </c>
      <c r="E64" s="10">
        <v>10070</v>
      </c>
      <c r="F64" s="10">
        <v>4605</v>
      </c>
      <c r="G64" s="10">
        <v>115</v>
      </c>
      <c r="H64" s="11">
        <v>0.39</v>
      </c>
      <c r="I64" s="11">
        <v>0.42</v>
      </c>
      <c r="J64" s="11">
        <v>0.19</v>
      </c>
      <c r="K64" s="11">
        <v>0</v>
      </c>
    </row>
    <row r="65" spans="1:11" x14ac:dyDescent="0.35">
      <c r="A65" s="3" t="s">
        <v>273</v>
      </c>
      <c r="B65" s="6" t="s">
        <v>92</v>
      </c>
      <c r="C65" s="10">
        <v>25625</v>
      </c>
      <c r="D65" s="10">
        <v>9805</v>
      </c>
      <c r="E65" s="10">
        <v>10700</v>
      </c>
      <c r="F65" s="10">
        <v>5000</v>
      </c>
      <c r="G65" s="10">
        <v>120</v>
      </c>
      <c r="H65" s="11">
        <v>0.38</v>
      </c>
      <c r="I65" s="11">
        <v>0.42</v>
      </c>
      <c r="J65" s="11">
        <v>0.2</v>
      </c>
      <c r="K65" s="11">
        <v>0</v>
      </c>
    </row>
    <row r="66" spans="1:11" x14ac:dyDescent="0.35">
      <c r="A66" s="3" t="s">
        <v>273</v>
      </c>
      <c r="B66" s="6" t="s">
        <v>93</v>
      </c>
      <c r="C66" s="10">
        <v>27425</v>
      </c>
      <c r="D66" s="10">
        <v>10445</v>
      </c>
      <c r="E66" s="10">
        <v>11425</v>
      </c>
      <c r="F66" s="10">
        <v>5430</v>
      </c>
      <c r="G66" s="10">
        <v>125</v>
      </c>
      <c r="H66" s="11">
        <v>0.38</v>
      </c>
      <c r="I66" s="11">
        <v>0.42</v>
      </c>
      <c r="J66" s="11">
        <v>0.2</v>
      </c>
      <c r="K66" s="11">
        <v>0</v>
      </c>
    </row>
    <row r="67" spans="1:11" x14ac:dyDescent="0.35">
      <c r="A67" s="3" t="s">
        <v>273</v>
      </c>
      <c r="B67" s="6" t="s">
        <v>94</v>
      </c>
      <c r="C67" s="10">
        <v>29365</v>
      </c>
      <c r="D67" s="10">
        <v>11170</v>
      </c>
      <c r="E67" s="10">
        <v>12190</v>
      </c>
      <c r="F67" s="10">
        <v>5875</v>
      </c>
      <c r="G67" s="10">
        <v>135</v>
      </c>
      <c r="H67" s="11">
        <v>0.38</v>
      </c>
      <c r="I67" s="11">
        <v>0.42</v>
      </c>
      <c r="J67" s="11">
        <v>0.2</v>
      </c>
      <c r="K67" s="11">
        <v>0</v>
      </c>
    </row>
    <row r="68" spans="1:11" x14ac:dyDescent="0.35">
      <c r="A68" s="3" t="s">
        <v>273</v>
      </c>
      <c r="B68" s="6" t="s">
        <v>95</v>
      </c>
      <c r="C68" s="10">
        <v>31060</v>
      </c>
      <c r="D68" s="10">
        <v>11760</v>
      </c>
      <c r="E68" s="10">
        <v>12870</v>
      </c>
      <c r="F68" s="10">
        <v>6290</v>
      </c>
      <c r="G68" s="10">
        <v>140</v>
      </c>
      <c r="H68" s="11">
        <v>0.38</v>
      </c>
      <c r="I68" s="11">
        <v>0.41</v>
      </c>
      <c r="J68" s="11">
        <v>0.2</v>
      </c>
      <c r="K68" s="11">
        <v>0</v>
      </c>
    </row>
    <row r="69" spans="1:11" x14ac:dyDescent="0.35">
      <c r="A69" s="3" t="s">
        <v>273</v>
      </c>
      <c r="B69" s="6" t="s">
        <v>96</v>
      </c>
      <c r="C69" s="10">
        <v>32850</v>
      </c>
      <c r="D69" s="10">
        <v>12345</v>
      </c>
      <c r="E69" s="10">
        <v>13580</v>
      </c>
      <c r="F69" s="10">
        <v>6775</v>
      </c>
      <c r="G69" s="10">
        <v>150</v>
      </c>
      <c r="H69" s="11">
        <v>0.38</v>
      </c>
      <c r="I69" s="11">
        <v>0.41</v>
      </c>
      <c r="J69" s="11">
        <v>0.21</v>
      </c>
      <c r="K69" s="11">
        <v>0</v>
      </c>
    </row>
    <row r="70" spans="1:11" x14ac:dyDescent="0.35">
      <c r="A70" s="3" t="s">
        <v>273</v>
      </c>
      <c r="B70" s="6" t="s">
        <v>97</v>
      </c>
      <c r="C70" s="10">
        <v>35035</v>
      </c>
      <c r="D70" s="10">
        <v>13065</v>
      </c>
      <c r="E70" s="10">
        <v>14470</v>
      </c>
      <c r="F70" s="10">
        <v>7345</v>
      </c>
      <c r="G70" s="10">
        <v>155</v>
      </c>
      <c r="H70" s="11">
        <v>0.37</v>
      </c>
      <c r="I70" s="11">
        <v>0.41</v>
      </c>
      <c r="J70" s="11">
        <v>0.21</v>
      </c>
      <c r="K70" s="11">
        <v>0</v>
      </c>
    </row>
    <row r="71" spans="1:11" x14ac:dyDescent="0.35">
      <c r="A71" s="3" t="s">
        <v>273</v>
      </c>
      <c r="B71" s="6" t="s">
        <v>98</v>
      </c>
      <c r="C71" s="10">
        <v>37065</v>
      </c>
      <c r="D71" s="10">
        <v>13695</v>
      </c>
      <c r="E71" s="10">
        <v>15335</v>
      </c>
      <c r="F71" s="10">
        <v>7870</v>
      </c>
      <c r="G71" s="10">
        <v>165</v>
      </c>
      <c r="H71" s="11">
        <v>0.37</v>
      </c>
      <c r="I71" s="11">
        <v>0.41</v>
      </c>
      <c r="J71" s="11">
        <v>0.21</v>
      </c>
      <c r="K71" s="11">
        <v>0</v>
      </c>
    </row>
    <row r="72" spans="1:11" x14ac:dyDescent="0.35">
      <c r="A72" s="3" t="s">
        <v>273</v>
      </c>
      <c r="B72" s="6" t="s">
        <v>99</v>
      </c>
      <c r="C72" s="10">
        <v>39100</v>
      </c>
      <c r="D72" s="10">
        <v>14365</v>
      </c>
      <c r="E72" s="10">
        <v>16155</v>
      </c>
      <c r="F72" s="10">
        <v>8405</v>
      </c>
      <c r="G72" s="10">
        <v>175</v>
      </c>
      <c r="H72" s="11">
        <v>0.37</v>
      </c>
      <c r="I72" s="11">
        <v>0.41</v>
      </c>
      <c r="J72" s="11">
        <v>0.21</v>
      </c>
      <c r="K72" s="11">
        <v>0</v>
      </c>
    </row>
    <row r="73" spans="1:11" x14ac:dyDescent="0.35">
      <c r="A73" s="3" t="s">
        <v>273</v>
      </c>
      <c r="B73" s="6" t="s">
        <v>100</v>
      </c>
      <c r="C73" s="10">
        <v>40985</v>
      </c>
      <c r="D73" s="10">
        <v>14950</v>
      </c>
      <c r="E73" s="10">
        <v>16955</v>
      </c>
      <c r="F73" s="10">
        <v>8905</v>
      </c>
      <c r="G73" s="10">
        <v>180</v>
      </c>
      <c r="H73" s="11">
        <v>0.36</v>
      </c>
      <c r="I73" s="11">
        <v>0.41</v>
      </c>
      <c r="J73" s="11">
        <v>0.22</v>
      </c>
      <c r="K73" s="11">
        <v>0</v>
      </c>
    </row>
    <row r="74" spans="1:11" x14ac:dyDescent="0.35">
      <c r="A74" s="3" t="s">
        <v>273</v>
      </c>
      <c r="B74" s="6" t="s">
        <v>101</v>
      </c>
      <c r="C74" s="10">
        <v>42705</v>
      </c>
      <c r="D74" s="10">
        <v>15475</v>
      </c>
      <c r="E74" s="10">
        <v>17670</v>
      </c>
      <c r="F74" s="10">
        <v>9380</v>
      </c>
      <c r="G74" s="10">
        <v>185</v>
      </c>
      <c r="H74" s="11">
        <v>0.36</v>
      </c>
      <c r="I74" s="11">
        <v>0.41</v>
      </c>
      <c r="J74" s="11">
        <v>0.22</v>
      </c>
      <c r="K74" s="11">
        <v>0</v>
      </c>
    </row>
    <row r="75" spans="1:11" x14ac:dyDescent="0.35">
      <c r="A75" s="3" t="s">
        <v>273</v>
      </c>
      <c r="B75" s="6" t="s">
        <v>102</v>
      </c>
      <c r="C75" s="10">
        <v>44090</v>
      </c>
      <c r="D75" s="10">
        <v>15935</v>
      </c>
      <c r="E75" s="10">
        <v>18235</v>
      </c>
      <c r="F75" s="10">
        <v>9735</v>
      </c>
      <c r="G75" s="10">
        <v>190</v>
      </c>
      <c r="H75" s="11">
        <v>0.36</v>
      </c>
      <c r="I75" s="11">
        <v>0.41</v>
      </c>
      <c r="J75" s="11">
        <v>0.22</v>
      </c>
      <c r="K75" s="11">
        <v>0</v>
      </c>
    </row>
    <row r="76" spans="1:11" x14ac:dyDescent="0.35">
      <c r="A76" s="3" t="s">
        <v>273</v>
      </c>
      <c r="B76" s="6" t="s">
        <v>103</v>
      </c>
      <c r="C76" s="10">
        <v>45570</v>
      </c>
      <c r="D76" s="10">
        <v>16425</v>
      </c>
      <c r="E76" s="10">
        <v>18875</v>
      </c>
      <c r="F76" s="10">
        <v>10070</v>
      </c>
      <c r="G76" s="10">
        <v>200</v>
      </c>
      <c r="H76" s="11">
        <v>0.36</v>
      </c>
      <c r="I76" s="11">
        <v>0.41</v>
      </c>
      <c r="J76" s="11">
        <v>0.22</v>
      </c>
      <c r="K76" s="11">
        <v>0</v>
      </c>
    </row>
    <row r="77" spans="1:11" x14ac:dyDescent="0.35">
      <c r="A77" s="3" t="s">
        <v>273</v>
      </c>
      <c r="B77" s="6" t="s">
        <v>104</v>
      </c>
      <c r="C77" s="10">
        <v>46530</v>
      </c>
      <c r="D77" s="10">
        <v>16750</v>
      </c>
      <c r="E77" s="10">
        <v>19270</v>
      </c>
      <c r="F77" s="10">
        <v>10305</v>
      </c>
      <c r="G77" s="10">
        <v>205</v>
      </c>
      <c r="H77" s="11">
        <v>0.36</v>
      </c>
      <c r="I77" s="11">
        <v>0.41</v>
      </c>
      <c r="J77" s="11">
        <v>0.22</v>
      </c>
      <c r="K77" s="11">
        <v>0</v>
      </c>
    </row>
    <row r="78" spans="1:11" x14ac:dyDescent="0.35">
      <c r="A78" s="3" t="s">
        <v>273</v>
      </c>
      <c r="B78" s="6" t="s">
        <v>105</v>
      </c>
      <c r="C78" s="10">
        <v>47480</v>
      </c>
      <c r="D78" s="10">
        <v>17105</v>
      </c>
      <c r="E78" s="10">
        <v>19655</v>
      </c>
      <c r="F78" s="10">
        <v>10505</v>
      </c>
      <c r="G78" s="10">
        <v>215</v>
      </c>
      <c r="H78" s="11">
        <v>0.36</v>
      </c>
      <c r="I78" s="11">
        <v>0.41</v>
      </c>
      <c r="J78" s="11">
        <v>0.22</v>
      </c>
      <c r="K78" s="11">
        <v>0</v>
      </c>
    </row>
    <row r="79" spans="1:11" x14ac:dyDescent="0.35">
      <c r="A79" s="3" t="s">
        <v>273</v>
      </c>
      <c r="B79" s="6" t="s">
        <v>106</v>
      </c>
      <c r="C79" s="10">
        <v>48365</v>
      </c>
      <c r="D79" s="10">
        <v>17450</v>
      </c>
      <c r="E79" s="10">
        <v>20010</v>
      </c>
      <c r="F79" s="10">
        <v>10695</v>
      </c>
      <c r="G79" s="10">
        <v>210</v>
      </c>
      <c r="H79" s="11">
        <v>0.36</v>
      </c>
      <c r="I79" s="11">
        <v>0.41</v>
      </c>
      <c r="J79" s="11">
        <v>0.22</v>
      </c>
      <c r="K79" s="11">
        <v>0</v>
      </c>
    </row>
    <row r="80" spans="1:11" x14ac:dyDescent="0.35">
      <c r="A80" s="3" t="s">
        <v>273</v>
      </c>
      <c r="B80" s="6" t="s">
        <v>107</v>
      </c>
      <c r="C80" s="10">
        <v>49045</v>
      </c>
      <c r="D80" s="10">
        <v>17725</v>
      </c>
      <c r="E80" s="10">
        <v>20270</v>
      </c>
      <c r="F80" s="10">
        <v>10835</v>
      </c>
      <c r="G80" s="10">
        <v>215</v>
      </c>
      <c r="H80" s="11">
        <v>0.36</v>
      </c>
      <c r="I80" s="11">
        <v>0.41</v>
      </c>
      <c r="J80" s="11">
        <v>0.22</v>
      </c>
      <c r="K80" s="11">
        <v>0</v>
      </c>
    </row>
    <row r="81" spans="1:11" x14ac:dyDescent="0.35">
      <c r="A81" s="3" t="s">
        <v>273</v>
      </c>
      <c r="B81" s="6" t="s">
        <v>108</v>
      </c>
      <c r="C81" s="10">
        <v>49990</v>
      </c>
      <c r="D81" s="10">
        <v>18085</v>
      </c>
      <c r="E81" s="10">
        <v>20675</v>
      </c>
      <c r="F81" s="10">
        <v>11015</v>
      </c>
      <c r="G81" s="10">
        <v>215</v>
      </c>
      <c r="H81" s="11">
        <v>0.36</v>
      </c>
      <c r="I81" s="11">
        <v>0.41</v>
      </c>
      <c r="J81" s="11">
        <v>0.22</v>
      </c>
      <c r="K81" s="11">
        <v>0</v>
      </c>
    </row>
    <row r="82" spans="1:11" x14ac:dyDescent="0.35">
      <c r="A82" s="3" t="s">
        <v>273</v>
      </c>
      <c r="B82" s="6" t="s">
        <v>109</v>
      </c>
      <c r="C82" s="10">
        <v>51115</v>
      </c>
      <c r="D82" s="10">
        <v>18480</v>
      </c>
      <c r="E82" s="10">
        <v>21180</v>
      </c>
      <c r="F82" s="10">
        <v>11230</v>
      </c>
      <c r="G82" s="10">
        <v>225</v>
      </c>
      <c r="H82" s="11">
        <v>0.36</v>
      </c>
      <c r="I82" s="11">
        <v>0.41</v>
      </c>
      <c r="J82" s="11">
        <v>0.22</v>
      </c>
      <c r="K82" s="11">
        <v>0</v>
      </c>
    </row>
    <row r="83" spans="1:11" x14ac:dyDescent="0.35">
      <c r="A83" s="3" t="s">
        <v>273</v>
      </c>
      <c r="B83" s="6" t="s">
        <v>110</v>
      </c>
      <c r="C83" s="10">
        <v>52355</v>
      </c>
      <c r="D83" s="10">
        <v>18910</v>
      </c>
      <c r="E83" s="10">
        <v>21755</v>
      </c>
      <c r="F83" s="10">
        <v>11460</v>
      </c>
      <c r="G83" s="10">
        <v>230</v>
      </c>
      <c r="H83" s="11">
        <v>0.36</v>
      </c>
      <c r="I83" s="11">
        <v>0.42</v>
      </c>
      <c r="J83" s="11">
        <v>0.22</v>
      </c>
      <c r="K83" s="11">
        <v>0</v>
      </c>
    </row>
    <row r="84" spans="1:11" x14ac:dyDescent="0.35">
      <c r="A84" s="3" t="s">
        <v>273</v>
      </c>
      <c r="B84" s="6" t="s">
        <v>111</v>
      </c>
      <c r="C84" s="10">
        <v>53545</v>
      </c>
      <c r="D84" s="10">
        <v>19315</v>
      </c>
      <c r="E84" s="10">
        <v>22300</v>
      </c>
      <c r="F84" s="10">
        <v>11680</v>
      </c>
      <c r="G84" s="10">
        <v>245</v>
      </c>
      <c r="H84" s="11">
        <v>0.36</v>
      </c>
      <c r="I84" s="11">
        <v>0.42</v>
      </c>
      <c r="J84" s="11">
        <v>0.22</v>
      </c>
      <c r="K84" s="11">
        <v>0</v>
      </c>
    </row>
    <row r="85" spans="1:11" x14ac:dyDescent="0.35">
      <c r="A85" s="3" t="s">
        <v>273</v>
      </c>
      <c r="B85" s="6" t="s">
        <v>112</v>
      </c>
      <c r="C85" s="10">
        <v>54590</v>
      </c>
      <c r="D85" s="10">
        <v>19675</v>
      </c>
      <c r="E85" s="10">
        <v>22780</v>
      </c>
      <c r="F85" s="10">
        <v>11895</v>
      </c>
      <c r="G85" s="10">
        <v>240</v>
      </c>
      <c r="H85" s="11">
        <v>0.36</v>
      </c>
      <c r="I85" s="11">
        <v>0.42</v>
      </c>
      <c r="J85" s="11">
        <v>0.22</v>
      </c>
      <c r="K85" s="11">
        <v>0</v>
      </c>
    </row>
    <row r="86" spans="1:11" x14ac:dyDescent="0.35">
      <c r="A86" s="3" t="s">
        <v>273</v>
      </c>
      <c r="B86" s="6" t="s">
        <v>113</v>
      </c>
      <c r="C86" s="10">
        <v>55765</v>
      </c>
      <c r="D86" s="10">
        <v>20080</v>
      </c>
      <c r="E86" s="10">
        <v>23280</v>
      </c>
      <c r="F86" s="10">
        <v>12145</v>
      </c>
      <c r="G86" s="10">
        <v>255</v>
      </c>
      <c r="H86" s="11">
        <v>0.36</v>
      </c>
      <c r="I86" s="11">
        <v>0.42</v>
      </c>
      <c r="J86" s="11">
        <v>0.22</v>
      </c>
      <c r="K86" s="11">
        <v>0</v>
      </c>
    </row>
    <row r="87" spans="1:11" x14ac:dyDescent="0.35">
      <c r="A87" s="36" t="s">
        <v>274</v>
      </c>
      <c r="B87" s="37" t="s">
        <v>74</v>
      </c>
      <c r="C87" s="38">
        <v>2520</v>
      </c>
      <c r="D87" s="38">
        <v>755</v>
      </c>
      <c r="E87" s="38">
        <v>1555</v>
      </c>
      <c r="F87" s="38">
        <v>200</v>
      </c>
      <c r="G87" s="38">
        <v>10</v>
      </c>
      <c r="H87" s="65">
        <v>0.3</v>
      </c>
      <c r="I87" s="65">
        <v>0.62</v>
      </c>
      <c r="J87" s="65">
        <v>0.08</v>
      </c>
      <c r="K87" s="65">
        <v>0</v>
      </c>
    </row>
    <row r="88" spans="1:11" x14ac:dyDescent="0.35">
      <c r="A88" s="3" t="s">
        <v>274</v>
      </c>
      <c r="B88" s="6" t="s">
        <v>75</v>
      </c>
      <c r="C88" s="10">
        <v>4050</v>
      </c>
      <c r="D88" s="10">
        <v>1235</v>
      </c>
      <c r="E88" s="10">
        <v>2465</v>
      </c>
      <c r="F88" s="10">
        <v>330</v>
      </c>
      <c r="G88" s="10">
        <v>20</v>
      </c>
      <c r="H88" s="11">
        <v>0.31</v>
      </c>
      <c r="I88" s="11">
        <v>0.61</v>
      </c>
      <c r="J88" s="11">
        <v>0.08</v>
      </c>
      <c r="K88" s="11">
        <v>0</v>
      </c>
    </row>
    <row r="89" spans="1:11" x14ac:dyDescent="0.35">
      <c r="A89" s="3" t="s">
        <v>274</v>
      </c>
      <c r="B89" s="6" t="s">
        <v>76</v>
      </c>
      <c r="C89" s="10">
        <v>6255</v>
      </c>
      <c r="D89" s="10">
        <v>1880</v>
      </c>
      <c r="E89" s="10">
        <v>3830</v>
      </c>
      <c r="F89" s="10">
        <v>515</v>
      </c>
      <c r="G89" s="10">
        <v>30</v>
      </c>
      <c r="H89" s="11">
        <v>0.3</v>
      </c>
      <c r="I89" s="11">
        <v>0.61</v>
      </c>
      <c r="J89" s="11">
        <v>0.08</v>
      </c>
      <c r="K89" s="11">
        <v>0</v>
      </c>
    </row>
    <row r="90" spans="1:11" x14ac:dyDescent="0.35">
      <c r="A90" s="3" t="s">
        <v>274</v>
      </c>
      <c r="B90" s="6" t="s">
        <v>77</v>
      </c>
      <c r="C90" s="10">
        <v>12995</v>
      </c>
      <c r="D90" s="10">
        <v>4040</v>
      </c>
      <c r="E90" s="10">
        <v>7895</v>
      </c>
      <c r="F90" s="10">
        <v>1000</v>
      </c>
      <c r="G90" s="10">
        <v>60</v>
      </c>
      <c r="H90" s="11">
        <v>0.31</v>
      </c>
      <c r="I90" s="11">
        <v>0.61</v>
      </c>
      <c r="J90" s="11">
        <v>0.08</v>
      </c>
      <c r="K90" s="11">
        <v>0</v>
      </c>
    </row>
    <row r="91" spans="1:11" x14ac:dyDescent="0.35">
      <c r="A91" s="3" t="s">
        <v>274</v>
      </c>
      <c r="B91" s="6" t="s">
        <v>78</v>
      </c>
      <c r="C91" s="10">
        <v>22035</v>
      </c>
      <c r="D91" s="10">
        <v>7260</v>
      </c>
      <c r="E91" s="10">
        <v>13180</v>
      </c>
      <c r="F91" s="10">
        <v>1505</v>
      </c>
      <c r="G91" s="10">
        <v>90</v>
      </c>
      <c r="H91" s="11">
        <v>0.33</v>
      </c>
      <c r="I91" s="11">
        <v>0.6</v>
      </c>
      <c r="J91" s="11">
        <v>7.0000000000000007E-2</v>
      </c>
      <c r="K91" s="11">
        <v>0</v>
      </c>
    </row>
    <row r="92" spans="1:11" x14ac:dyDescent="0.35">
      <c r="A92" s="3" t="s">
        <v>274</v>
      </c>
      <c r="B92" s="6" t="s">
        <v>79</v>
      </c>
      <c r="C92" s="10">
        <v>34015</v>
      </c>
      <c r="D92" s="10">
        <v>11535</v>
      </c>
      <c r="E92" s="10">
        <v>20335</v>
      </c>
      <c r="F92" s="10">
        <v>2025</v>
      </c>
      <c r="G92" s="10">
        <v>120</v>
      </c>
      <c r="H92" s="11">
        <v>0.34</v>
      </c>
      <c r="I92" s="11">
        <v>0.6</v>
      </c>
      <c r="J92" s="11">
        <v>0.06</v>
      </c>
      <c r="K92" s="11">
        <v>0</v>
      </c>
    </row>
    <row r="93" spans="1:11" x14ac:dyDescent="0.35">
      <c r="A93" s="3" t="s">
        <v>274</v>
      </c>
      <c r="B93" s="6" t="s">
        <v>80</v>
      </c>
      <c r="C93" s="10">
        <v>39350</v>
      </c>
      <c r="D93" s="10">
        <v>13685</v>
      </c>
      <c r="E93" s="10">
        <v>23365</v>
      </c>
      <c r="F93" s="10">
        <v>2175</v>
      </c>
      <c r="G93" s="10">
        <v>125</v>
      </c>
      <c r="H93" s="11">
        <v>0.35</v>
      </c>
      <c r="I93" s="11">
        <v>0.59</v>
      </c>
      <c r="J93" s="11">
        <v>0.06</v>
      </c>
      <c r="K93" s="11">
        <v>0</v>
      </c>
    </row>
    <row r="94" spans="1:11" x14ac:dyDescent="0.35">
      <c r="A94" s="3" t="s">
        <v>274</v>
      </c>
      <c r="B94" s="6" t="s">
        <v>81</v>
      </c>
      <c r="C94" s="10">
        <v>40885</v>
      </c>
      <c r="D94" s="10">
        <v>14395</v>
      </c>
      <c r="E94" s="10">
        <v>24120</v>
      </c>
      <c r="F94" s="10">
        <v>2240</v>
      </c>
      <c r="G94" s="10">
        <v>130</v>
      </c>
      <c r="H94" s="11">
        <v>0.35</v>
      </c>
      <c r="I94" s="11">
        <v>0.59</v>
      </c>
      <c r="J94" s="11">
        <v>0.05</v>
      </c>
      <c r="K94" s="11">
        <v>0</v>
      </c>
    </row>
    <row r="95" spans="1:11" x14ac:dyDescent="0.35">
      <c r="A95" s="3" t="s">
        <v>274</v>
      </c>
      <c r="B95" s="6" t="s">
        <v>82</v>
      </c>
      <c r="C95" s="10">
        <v>41635</v>
      </c>
      <c r="D95" s="10">
        <v>14750</v>
      </c>
      <c r="E95" s="10">
        <v>24470</v>
      </c>
      <c r="F95" s="10">
        <v>2280</v>
      </c>
      <c r="G95" s="10">
        <v>135</v>
      </c>
      <c r="H95" s="11">
        <v>0.35</v>
      </c>
      <c r="I95" s="11">
        <v>0.59</v>
      </c>
      <c r="J95" s="11">
        <v>0.05</v>
      </c>
      <c r="K95" s="11">
        <v>0</v>
      </c>
    </row>
    <row r="96" spans="1:11" x14ac:dyDescent="0.35">
      <c r="A96" s="3" t="s">
        <v>274</v>
      </c>
      <c r="B96" s="6" t="s">
        <v>83</v>
      </c>
      <c r="C96" s="10">
        <v>42110</v>
      </c>
      <c r="D96" s="10">
        <v>14970</v>
      </c>
      <c r="E96" s="10">
        <v>24685</v>
      </c>
      <c r="F96" s="10">
        <v>2310</v>
      </c>
      <c r="G96" s="10">
        <v>140</v>
      </c>
      <c r="H96" s="11">
        <v>0.36</v>
      </c>
      <c r="I96" s="11">
        <v>0.59</v>
      </c>
      <c r="J96" s="11">
        <v>0.05</v>
      </c>
      <c r="K96" s="11">
        <v>0</v>
      </c>
    </row>
    <row r="97" spans="1:11" x14ac:dyDescent="0.35">
      <c r="A97" s="3" t="s">
        <v>274</v>
      </c>
      <c r="B97" s="6" t="s">
        <v>84</v>
      </c>
      <c r="C97" s="10">
        <v>43485</v>
      </c>
      <c r="D97" s="10">
        <v>15640</v>
      </c>
      <c r="E97" s="10">
        <v>25340</v>
      </c>
      <c r="F97" s="10">
        <v>2365</v>
      </c>
      <c r="G97" s="10">
        <v>140</v>
      </c>
      <c r="H97" s="11">
        <v>0.36</v>
      </c>
      <c r="I97" s="11">
        <v>0.57999999999999996</v>
      </c>
      <c r="J97" s="11">
        <v>0.05</v>
      </c>
      <c r="K97" s="11">
        <v>0</v>
      </c>
    </row>
    <row r="98" spans="1:11" x14ac:dyDescent="0.35">
      <c r="A98" s="3" t="s">
        <v>274</v>
      </c>
      <c r="B98" s="6" t="s">
        <v>85</v>
      </c>
      <c r="C98" s="10">
        <v>45015</v>
      </c>
      <c r="D98" s="10">
        <v>16395</v>
      </c>
      <c r="E98" s="10">
        <v>26065</v>
      </c>
      <c r="F98" s="10">
        <v>2420</v>
      </c>
      <c r="G98" s="10">
        <v>135</v>
      </c>
      <c r="H98" s="11">
        <v>0.36</v>
      </c>
      <c r="I98" s="11">
        <v>0.57999999999999996</v>
      </c>
      <c r="J98" s="11">
        <v>0.05</v>
      </c>
      <c r="K98" s="11">
        <v>0</v>
      </c>
    </row>
    <row r="99" spans="1:11" x14ac:dyDescent="0.35">
      <c r="A99" s="3" t="s">
        <v>274</v>
      </c>
      <c r="B99" s="6" t="s">
        <v>86</v>
      </c>
      <c r="C99" s="10">
        <v>45735</v>
      </c>
      <c r="D99" s="10">
        <v>16760</v>
      </c>
      <c r="E99" s="10">
        <v>26380</v>
      </c>
      <c r="F99" s="10">
        <v>2450</v>
      </c>
      <c r="G99" s="10">
        <v>140</v>
      </c>
      <c r="H99" s="11">
        <v>0.37</v>
      </c>
      <c r="I99" s="11">
        <v>0.57999999999999996</v>
      </c>
      <c r="J99" s="11">
        <v>0.05</v>
      </c>
      <c r="K99" s="11">
        <v>0</v>
      </c>
    </row>
    <row r="100" spans="1:11" x14ac:dyDescent="0.35">
      <c r="A100" s="3" t="s">
        <v>274</v>
      </c>
      <c r="B100" s="6" t="s">
        <v>87</v>
      </c>
      <c r="C100" s="10">
        <v>46090</v>
      </c>
      <c r="D100" s="10">
        <v>16960</v>
      </c>
      <c r="E100" s="10">
        <v>26520</v>
      </c>
      <c r="F100" s="10">
        <v>2470</v>
      </c>
      <c r="G100" s="10">
        <v>140</v>
      </c>
      <c r="H100" s="11">
        <v>0.37</v>
      </c>
      <c r="I100" s="11">
        <v>0.57999999999999996</v>
      </c>
      <c r="J100" s="11">
        <v>0.05</v>
      </c>
      <c r="K100" s="11">
        <v>0</v>
      </c>
    </row>
    <row r="101" spans="1:11" x14ac:dyDescent="0.35">
      <c r="A101" s="3" t="s">
        <v>274</v>
      </c>
      <c r="B101" s="6" t="s">
        <v>88</v>
      </c>
      <c r="C101" s="10">
        <v>46295</v>
      </c>
      <c r="D101" s="10">
        <v>17100</v>
      </c>
      <c r="E101" s="10">
        <v>26585</v>
      </c>
      <c r="F101" s="10">
        <v>2475</v>
      </c>
      <c r="G101" s="10">
        <v>140</v>
      </c>
      <c r="H101" s="11">
        <v>0.37</v>
      </c>
      <c r="I101" s="11">
        <v>0.56999999999999995</v>
      </c>
      <c r="J101" s="11">
        <v>0.05</v>
      </c>
      <c r="K101" s="11">
        <v>0</v>
      </c>
    </row>
    <row r="102" spans="1:11" x14ac:dyDescent="0.35">
      <c r="A102" s="3" t="s">
        <v>274</v>
      </c>
      <c r="B102" s="6" t="s">
        <v>89</v>
      </c>
      <c r="C102" s="10">
        <v>46295</v>
      </c>
      <c r="D102" s="10">
        <v>17140</v>
      </c>
      <c r="E102" s="10">
        <v>26555</v>
      </c>
      <c r="F102" s="10">
        <v>2465</v>
      </c>
      <c r="G102" s="10">
        <v>135</v>
      </c>
      <c r="H102" s="11">
        <v>0.37</v>
      </c>
      <c r="I102" s="11">
        <v>0.56999999999999995</v>
      </c>
      <c r="J102" s="11">
        <v>0.05</v>
      </c>
      <c r="K102" s="11">
        <v>0</v>
      </c>
    </row>
    <row r="103" spans="1:11" x14ac:dyDescent="0.35">
      <c r="A103" s="3" t="s">
        <v>274</v>
      </c>
      <c r="B103" s="6" t="s">
        <v>90</v>
      </c>
      <c r="C103" s="10">
        <v>46285</v>
      </c>
      <c r="D103" s="10">
        <v>17205</v>
      </c>
      <c r="E103" s="10">
        <v>26490</v>
      </c>
      <c r="F103" s="10">
        <v>2455</v>
      </c>
      <c r="G103" s="10">
        <v>135</v>
      </c>
      <c r="H103" s="11">
        <v>0.37</v>
      </c>
      <c r="I103" s="11">
        <v>0.56999999999999995</v>
      </c>
      <c r="J103" s="11">
        <v>0.05</v>
      </c>
      <c r="K103" s="11">
        <v>0</v>
      </c>
    </row>
    <row r="104" spans="1:11" x14ac:dyDescent="0.35">
      <c r="A104" s="3" t="s">
        <v>274</v>
      </c>
      <c r="B104" s="6" t="s">
        <v>91</v>
      </c>
      <c r="C104" s="10">
        <v>46285</v>
      </c>
      <c r="D104" s="10">
        <v>17295</v>
      </c>
      <c r="E104" s="10">
        <v>26415</v>
      </c>
      <c r="F104" s="10">
        <v>2440</v>
      </c>
      <c r="G104" s="10">
        <v>135</v>
      </c>
      <c r="H104" s="11">
        <v>0.37</v>
      </c>
      <c r="I104" s="11">
        <v>0.56999999999999995</v>
      </c>
      <c r="J104" s="11">
        <v>0.05</v>
      </c>
      <c r="K104" s="11">
        <v>0</v>
      </c>
    </row>
    <row r="105" spans="1:11" x14ac:dyDescent="0.35">
      <c r="A105" s="3" t="s">
        <v>274</v>
      </c>
      <c r="B105" s="6" t="s">
        <v>92</v>
      </c>
      <c r="C105" s="10">
        <v>46210</v>
      </c>
      <c r="D105" s="10">
        <v>17350</v>
      </c>
      <c r="E105" s="10">
        <v>26300</v>
      </c>
      <c r="F105" s="10">
        <v>2425</v>
      </c>
      <c r="G105" s="10">
        <v>135</v>
      </c>
      <c r="H105" s="11">
        <v>0.38</v>
      </c>
      <c r="I105" s="11">
        <v>0.56999999999999995</v>
      </c>
      <c r="J105" s="11">
        <v>0.05</v>
      </c>
      <c r="K105" s="11">
        <v>0</v>
      </c>
    </row>
    <row r="106" spans="1:11" x14ac:dyDescent="0.35">
      <c r="A106" s="3" t="s">
        <v>274</v>
      </c>
      <c r="B106" s="6" t="s">
        <v>93</v>
      </c>
      <c r="C106" s="10">
        <v>45990</v>
      </c>
      <c r="D106" s="10">
        <v>17335</v>
      </c>
      <c r="E106" s="10">
        <v>26125</v>
      </c>
      <c r="F106" s="10">
        <v>2395</v>
      </c>
      <c r="G106" s="10">
        <v>135</v>
      </c>
      <c r="H106" s="11">
        <v>0.38</v>
      </c>
      <c r="I106" s="11">
        <v>0.56999999999999995</v>
      </c>
      <c r="J106" s="11">
        <v>0.05</v>
      </c>
      <c r="K106" s="11">
        <v>0</v>
      </c>
    </row>
    <row r="107" spans="1:11" x14ac:dyDescent="0.35">
      <c r="A107" s="3" t="s">
        <v>274</v>
      </c>
      <c r="B107" s="6" t="s">
        <v>94</v>
      </c>
      <c r="C107" s="10">
        <v>45645</v>
      </c>
      <c r="D107" s="10">
        <v>17310</v>
      </c>
      <c r="E107" s="10">
        <v>25855</v>
      </c>
      <c r="F107" s="10">
        <v>2350</v>
      </c>
      <c r="G107" s="10">
        <v>135</v>
      </c>
      <c r="H107" s="11">
        <v>0.38</v>
      </c>
      <c r="I107" s="11">
        <v>0.56999999999999995</v>
      </c>
      <c r="J107" s="11">
        <v>0.05</v>
      </c>
      <c r="K107" s="11">
        <v>0</v>
      </c>
    </row>
    <row r="108" spans="1:11" x14ac:dyDescent="0.35">
      <c r="A108" s="3" t="s">
        <v>274</v>
      </c>
      <c r="B108" s="6" t="s">
        <v>95</v>
      </c>
      <c r="C108" s="10">
        <v>45370</v>
      </c>
      <c r="D108" s="10">
        <v>17280</v>
      </c>
      <c r="E108" s="10">
        <v>25645</v>
      </c>
      <c r="F108" s="10">
        <v>2310</v>
      </c>
      <c r="G108" s="10">
        <v>130</v>
      </c>
      <c r="H108" s="11">
        <v>0.38</v>
      </c>
      <c r="I108" s="11">
        <v>0.56999999999999995</v>
      </c>
      <c r="J108" s="11">
        <v>0.05</v>
      </c>
      <c r="K108" s="11">
        <v>0</v>
      </c>
    </row>
    <row r="109" spans="1:11" x14ac:dyDescent="0.35">
      <c r="A109" s="3" t="s">
        <v>274</v>
      </c>
      <c r="B109" s="6" t="s">
        <v>96</v>
      </c>
      <c r="C109" s="10">
        <v>45055</v>
      </c>
      <c r="D109" s="10">
        <v>17260</v>
      </c>
      <c r="E109" s="10">
        <v>25400</v>
      </c>
      <c r="F109" s="10">
        <v>2265</v>
      </c>
      <c r="G109" s="10">
        <v>130</v>
      </c>
      <c r="H109" s="11">
        <v>0.38</v>
      </c>
      <c r="I109" s="11">
        <v>0.56000000000000005</v>
      </c>
      <c r="J109" s="11">
        <v>0.05</v>
      </c>
      <c r="K109" s="11">
        <v>0</v>
      </c>
    </row>
    <row r="110" spans="1:11" x14ac:dyDescent="0.35">
      <c r="A110" s="3" t="s">
        <v>274</v>
      </c>
      <c r="B110" s="6" t="s">
        <v>97</v>
      </c>
      <c r="C110" s="10">
        <v>44575</v>
      </c>
      <c r="D110" s="10">
        <v>17200</v>
      </c>
      <c r="E110" s="10">
        <v>25040</v>
      </c>
      <c r="F110" s="10">
        <v>2210</v>
      </c>
      <c r="G110" s="10">
        <v>125</v>
      </c>
      <c r="H110" s="11">
        <v>0.39</v>
      </c>
      <c r="I110" s="11">
        <v>0.56000000000000005</v>
      </c>
      <c r="J110" s="11">
        <v>0.05</v>
      </c>
      <c r="K110" s="11">
        <v>0</v>
      </c>
    </row>
    <row r="111" spans="1:11" x14ac:dyDescent="0.35">
      <c r="A111" s="3" t="s">
        <v>274</v>
      </c>
      <c r="B111" s="6" t="s">
        <v>98</v>
      </c>
      <c r="C111" s="10">
        <v>44075</v>
      </c>
      <c r="D111" s="10">
        <v>17100</v>
      </c>
      <c r="E111" s="10">
        <v>24695</v>
      </c>
      <c r="F111" s="10">
        <v>2160</v>
      </c>
      <c r="G111" s="10">
        <v>120</v>
      </c>
      <c r="H111" s="11">
        <v>0.39</v>
      </c>
      <c r="I111" s="11">
        <v>0.56000000000000005</v>
      </c>
      <c r="J111" s="11">
        <v>0.05</v>
      </c>
      <c r="K111" s="11">
        <v>0</v>
      </c>
    </row>
    <row r="112" spans="1:11" x14ac:dyDescent="0.35">
      <c r="A112" s="3" t="s">
        <v>274</v>
      </c>
      <c r="B112" s="6" t="s">
        <v>99</v>
      </c>
      <c r="C112" s="10">
        <v>43620</v>
      </c>
      <c r="D112" s="10">
        <v>17025</v>
      </c>
      <c r="E112" s="10">
        <v>24370</v>
      </c>
      <c r="F112" s="10">
        <v>2110</v>
      </c>
      <c r="G112" s="10">
        <v>115</v>
      </c>
      <c r="H112" s="11">
        <v>0.39</v>
      </c>
      <c r="I112" s="11">
        <v>0.56000000000000005</v>
      </c>
      <c r="J112" s="11">
        <v>0.05</v>
      </c>
      <c r="K112" s="11">
        <v>0</v>
      </c>
    </row>
    <row r="113" spans="1:11" x14ac:dyDescent="0.35">
      <c r="A113" s="3" t="s">
        <v>274</v>
      </c>
      <c r="B113" s="6" t="s">
        <v>100</v>
      </c>
      <c r="C113" s="10">
        <v>43105</v>
      </c>
      <c r="D113" s="10">
        <v>16935</v>
      </c>
      <c r="E113" s="10">
        <v>23990</v>
      </c>
      <c r="F113" s="10">
        <v>2070</v>
      </c>
      <c r="G113" s="10">
        <v>115</v>
      </c>
      <c r="H113" s="11">
        <v>0.39</v>
      </c>
      <c r="I113" s="11">
        <v>0.56000000000000005</v>
      </c>
      <c r="J113" s="11">
        <v>0.05</v>
      </c>
      <c r="K113" s="11">
        <v>0</v>
      </c>
    </row>
    <row r="114" spans="1:11" x14ac:dyDescent="0.35">
      <c r="A114" s="3" t="s">
        <v>274</v>
      </c>
      <c r="B114" s="6" t="s">
        <v>101</v>
      </c>
      <c r="C114" s="10">
        <v>42555</v>
      </c>
      <c r="D114" s="10">
        <v>16835</v>
      </c>
      <c r="E114" s="10">
        <v>23595</v>
      </c>
      <c r="F114" s="10">
        <v>2020</v>
      </c>
      <c r="G114" s="10">
        <v>105</v>
      </c>
      <c r="H114" s="11">
        <v>0.4</v>
      </c>
      <c r="I114" s="11">
        <v>0.55000000000000004</v>
      </c>
      <c r="J114" s="11">
        <v>0.05</v>
      </c>
      <c r="K114" s="11">
        <v>0</v>
      </c>
    </row>
    <row r="115" spans="1:11" x14ac:dyDescent="0.35">
      <c r="A115" s="3" t="s">
        <v>274</v>
      </c>
      <c r="B115" s="6" t="s">
        <v>102</v>
      </c>
      <c r="C115" s="10">
        <v>41925</v>
      </c>
      <c r="D115" s="10">
        <v>16690</v>
      </c>
      <c r="E115" s="10">
        <v>23155</v>
      </c>
      <c r="F115" s="10">
        <v>1980</v>
      </c>
      <c r="G115" s="10">
        <v>105</v>
      </c>
      <c r="H115" s="11">
        <v>0.4</v>
      </c>
      <c r="I115" s="11">
        <v>0.55000000000000004</v>
      </c>
      <c r="J115" s="11">
        <v>0.05</v>
      </c>
      <c r="K115" s="11">
        <v>0</v>
      </c>
    </row>
    <row r="116" spans="1:11" x14ac:dyDescent="0.35">
      <c r="A116" s="3" t="s">
        <v>274</v>
      </c>
      <c r="B116" s="6" t="s">
        <v>103</v>
      </c>
      <c r="C116" s="10">
        <v>41255</v>
      </c>
      <c r="D116" s="10">
        <v>16550</v>
      </c>
      <c r="E116" s="10">
        <v>22675</v>
      </c>
      <c r="F116" s="10">
        <v>1930</v>
      </c>
      <c r="G116" s="10">
        <v>100</v>
      </c>
      <c r="H116" s="11">
        <v>0.4</v>
      </c>
      <c r="I116" s="11">
        <v>0.55000000000000004</v>
      </c>
      <c r="J116" s="11">
        <v>0.05</v>
      </c>
      <c r="K116" s="11">
        <v>0</v>
      </c>
    </row>
    <row r="117" spans="1:11" x14ac:dyDescent="0.35">
      <c r="A117" s="3" t="s">
        <v>274</v>
      </c>
      <c r="B117" s="6" t="s">
        <v>104</v>
      </c>
      <c r="C117" s="10">
        <v>40715</v>
      </c>
      <c r="D117" s="10">
        <v>16420</v>
      </c>
      <c r="E117" s="10">
        <v>22310</v>
      </c>
      <c r="F117" s="10">
        <v>1885</v>
      </c>
      <c r="G117" s="10">
        <v>100</v>
      </c>
      <c r="H117" s="11">
        <v>0.4</v>
      </c>
      <c r="I117" s="11">
        <v>0.55000000000000004</v>
      </c>
      <c r="J117" s="11">
        <v>0.05</v>
      </c>
      <c r="K117" s="11">
        <v>0</v>
      </c>
    </row>
    <row r="118" spans="1:11" x14ac:dyDescent="0.35">
      <c r="A118" s="3" t="s">
        <v>274</v>
      </c>
      <c r="B118" s="6" t="s">
        <v>105</v>
      </c>
      <c r="C118" s="10">
        <v>40055</v>
      </c>
      <c r="D118" s="10">
        <v>16285</v>
      </c>
      <c r="E118" s="10">
        <v>21830</v>
      </c>
      <c r="F118" s="10">
        <v>1835</v>
      </c>
      <c r="G118" s="10">
        <v>100</v>
      </c>
      <c r="H118" s="11">
        <v>0.41</v>
      </c>
      <c r="I118" s="11">
        <v>0.55000000000000004</v>
      </c>
      <c r="J118" s="11">
        <v>0.05</v>
      </c>
      <c r="K118" s="11">
        <v>0</v>
      </c>
    </row>
    <row r="119" spans="1:11" x14ac:dyDescent="0.35">
      <c r="A119" s="3" t="s">
        <v>274</v>
      </c>
      <c r="B119" s="6" t="s">
        <v>106</v>
      </c>
      <c r="C119" s="10">
        <v>39440</v>
      </c>
      <c r="D119" s="10">
        <v>16175</v>
      </c>
      <c r="E119" s="10">
        <v>21410</v>
      </c>
      <c r="F119" s="10">
        <v>1760</v>
      </c>
      <c r="G119" s="10">
        <v>95</v>
      </c>
      <c r="H119" s="11">
        <v>0.41</v>
      </c>
      <c r="I119" s="11">
        <v>0.54</v>
      </c>
      <c r="J119" s="11">
        <v>0.04</v>
      </c>
      <c r="K119" s="11">
        <v>0</v>
      </c>
    </row>
    <row r="120" spans="1:11" x14ac:dyDescent="0.35">
      <c r="A120" s="3" t="s">
        <v>274</v>
      </c>
      <c r="B120" s="6" t="s">
        <v>107</v>
      </c>
      <c r="C120" s="10">
        <v>38840</v>
      </c>
      <c r="D120" s="10">
        <v>16055</v>
      </c>
      <c r="E120" s="10">
        <v>20980</v>
      </c>
      <c r="F120" s="10">
        <v>1715</v>
      </c>
      <c r="G120" s="10">
        <v>90</v>
      </c>
      <c r="H120" s="11">
        <v>0.41</v>
      </c>
      <c r="I120" s="11">
        <v>0.54</v>
      </c>
      <c r="J120" s="11">
        <v>0.04</v>
      </c>
      <c r="K120" s="11">
        <v>0</v>
      </c>
    </row>
    <row r="121" spans="1:11" x14ac:dyDescent="0.35">
      <c r="A121" s="3" t="s">
        <v>274</v>
      </c>
      <c r="B121" s="6" t="s">
        <v>108</v>
      </c>
      <c r="C121" s="10">
        <v>38270</v>
      </c>
      <c r="D121" s="10">
        <v>15950</v>
      </c>
      <c r="E121" s="10">
        <v>20560</v>
      </c>
      <c r="F121" s="10">
        <v>1670</v>
      </c>
      <c r="G121" s="10">
        <v>90</v>
      </c>
      <c r="H121" s="11">
        <v>0.42</v>
      </c>
      <c r="I121" s="11">
        <v>0.54</v>
      </c>
      <c r="J121" s="11">
        <v>0.04</v>
      </c>
      <c r="K121" s="11">
        <v>0</v>
      </c>
    </row>
    <row r="122" spans="1:11" x14ac:dyDescent="0.35">
      <c r="A122" s="3" t="s">
        <v>274</v>
      </c>
      <c r="B122" s="6" t="s">
        <v>109</v>
      </c>
      <c r="C122" s="10">
        <v>37865</v>
      </c>
      <c r="D122" s="10">
        <v>15885</v>
      </c>
      <c r="E122" s="10">
        <v>20250</v>
      </c>
      <c r="F122" s="10">
        <v>1640</v>
      </c>
      <c r="G122" s="10">
        <v>90</v>
      </c>
      <c r="H122" s="11">
        <v>0.42</v>
      </c>
      <c r="I122" s="11">
        <v>0.53</v>
      </c>
      <c r="J122" s="11">
        <v>0.04</v>
      </c>
      <c r="K122" s="11">
        <v>0</v>
      </c>
    </row>
    <row r="123" spans="1:11" x14ac:dyDescent="0.35">
      <c r="A123" s="3" t="s">
        <v>274</v>
      </c>
      <c r="B123" s="6" t="s">
        <v>110</v>
      </c>
      <c r="C123" s="10">
        <v>37310</v>
      </c>
      <c r="D123" s="10">
        <v>15740</v>
      </c>
      <c r="E123" s="10">
        <v>19885</v>
      </c>
      <c r="F123" s="10">
        <v>1600</v>
      </c>
      <c r="G123" s="10">
        <v>85</v>
      </c>
      <c r="H123" s="11">
        <v>0.42</v>
      </c>
      <c r="I123" s="11">
        <v>0.53</v>
      </c>
      <c r="J123" s="11">
        <v>0.04</v>
      </c>
      <c r="K123" s="11">
        <v>0</v>
      </c>
    </row>
    <row r="124" spans="1:11" x14ac:dyDescent="0.35">
      <c r="A124" s="3" t="s">
        <v>274</v>
      </c>
      <c r="B124" s="6" t="s">
        <v>111</v>
      </c>
      <c r="C124" s="10">
        <v>36915</v>
      </c>
      <c r="D124" s="10">
        <v>15640</v>
      </c>
      <c r="E124" s="10">
        <v>19610</v>
      </c>
      <c r="F124" s="10">
        <v>1575</v>
      </c>
      <c r="G124" s="10">
        <v>85</v>
      </c>
      <c r="H124" s="11">
        <v>0.42</v>
      </c>
      <c r="I124" s="11">
        <v>0.53</v>
      </c>
      <c r="J124" s="11">
        <v>0.04</v>
      </c>
      <c r="K124" s="11">
        <v>0</v>
      </c>
    </row>
    <row r="125" spans="1:11" x14ac:dyDescent="0.35">
      <c r="A125" s="3" t="s">
        <v>274</v>
      </c>
      <c r="B125" s="6" t="s">
        <v>112</v>
      </c>
      <c r="C125" s="10">
        <v>36465</v>
      </c>
      <c r="D125" s="10">
        <v>15525</v>
      </c>
      <c r="E125" s="10">
        <v>19310</v>
      </c>
      <c r="F125" s="10">
        <v>1545</v>
      </c>
      <c r="G125" s="10">
        <v>85</v>
      </c>
      <c r="H125" s="11">
        <v>0.43</v>
      </c>
      <c r="I125" s="11">
        <v>0.53</v>
      </c>
      <c r="J125" s="11">
        <v>0.04</v>
      </c>
      <c r="K125" s="11">
        <v>0</v>
      </c>
    </row>
    <row r="126" spans="1:11" x14ac:dyDescent="0.35">
      <c r="A126" s="3" t="s">
        <v>274</v>
      </c>
      <c r="B126" s="6" t="s">
        <v>113</v>
      </c>
      <c r="C126" s="10">
        <v>36110</v>
      </c>
      <c r="D126" s="10">
        <v>15450</v>
      </c>
      <c r="E126" s="10">
        <v>19060</v>
      </c>
      <c r="F126" s="10">
        <v>1520</v>
      </c>
      <c r="G126" s="10">
        <v>85</v>
      </c>
      <c r="H126" s="11">
        <v>0.43</v>
      </c>
      <c r="I126" s="11">
        <v>0.53</v>
      </c>
      <c r="J126" s="11">
        <v>0.04</v>
      </c>
      <c r="K126" s="11">
        <v>0</v>
      </c>
    </row>
    <row r="127" spans="1:11" x14ac:dyDescent="0.35">
      <c r="A127" t="s">
        <v>31</v>
      </c>
      <c r="B127" s="46" t="s">
        <v>423</v>
      </c>
    </row>
    <row r="128" spans="1:11" x14ac:dyDescent="0.35">
      <c r="A128" t="s">
        <v>32</v>
      </c>
      <c r="B128" s="47" t="s">
        <v>473</v>
      </c>
    </row>
    <row r="129" spans="1:2" x14ac:dyDescent="0.35">
      <c r="A129" t="s">
        <v>33</v>
      </c>
      <c r="B129" s="48" t="s">
        <v>468</v>
      </c>
    </row>
    <row r="130" spans="1:2" x14ac:dyDescent="0.35">
      <c r="A130" t="s">
        <v>34</v>
      </c>
      <c r="B130" s="48" t="s">
        <v>469</v>
      </c>
    </row>
    <row r="131" spans="1:2" x14ac:dyDescent="0.35">
      <c r="A131" t="s">
        <v>35</v>
      </c>
      <c r="B131" s="47" t="s">
        <v>474</v>
      </c>
    </row>
  </sheetData>
  <conditionalFormatting sqref="H7:H46">
    <cfRule type="dataBar" priority="4">
      <dataBar>
        <cfvo type="num" val="0"/>
        <cfvo type="num" val="1"/>
        <color rgb="FFB1A0C7"/>
      </dataBar>
      <extLst>
        <ext xmlns:x14="http://schemas.microsoft.com/office/spreadsheetml/2009/9/main" uri="{B025F937-C7B1-47D3-B67F-A62EFF666E3E}">
          <x14:id>{81748CFC-0C8A-42C9-8274-4E831AC7B0F0}</x14:id>
        </ext>
      </extLst>
    </cfRule>
  </conditionalFormatting>
  <conditionalFormatting sqref="H47:K86">
    <cfRule type="dataBar" priority="2">
      <dataBar>
        <cfvo type="num" val="0"/>
        <cfvo type="num" val="1"/>
        <color rgb="FFB1A0C7"/>
      </dataBar>
      <extLst>
        <ext xmlns:x14="http://schemas.microsoft.com/office/spreadsheetml/2009/9/main" uri="{B025F937-C7B1-47D3-B67F-A62EFF666E3E}">
          <x14:id>{BDDF15FD-C805-46FD-8B14-C79CBA809EC1}</x14:id>
        </ext>
      </extLst>
    </cfRule>
  </conditionalFormatting>
  <conditionalFormatting sqref="H87:K126">
    <cfRule type="dataBar" priority="1">
      <dataBar>
        <cfvo type="num" val="0"/>
        <cfvo type="num" val="1"/>
        <color rgb="FFB1A0C7"/>
      </dataBar>
      <extLst>
        <ext xmlns:x14="http://schemas.microsoft.com/office/spreadsheetml/2009/9/main" uri="{B025F937-C7B1-47D3-B67F-A62EFF666E3E}">
          <x14:id>{63551C9B-3D59-4849-899E-15E9F5E77E56}</x14:id>
        </ext>
      </extLst>
    </cfRule>
  </conditionalFormatting>
  <conditionalFormatting sqref="I7:K46">
    <cfRule type="dataBar" priority="3">
      <dataBar>
        <cfvo type="num" val="0"/>
        <cfvo type="num" val="1"/>
        <color rgb="FFB1A0C7"/>
      </dataBar>
      <extLst>
        <ext xmlns:x14="http://schemas.microsoft.com/office/spreadsheetml/2009/9/main" uri="{B025F937-C7B1-47D3-B67F-A62EFF666E3E}">
          <x14:id>{6879A48D-8A1F-4CA3-BE84-E87B91C51D9D}</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81748CFC-0C8A-42C9-8274-4E831AC7B0F0}">
            <x14:dataBar minLength="0" maxLength="100" gradient="0">
              <x14:cfvo type="num">
                <xm:f>0</xm:f>
              </x14:cfvo>
              <x14:cfvo type="num">
                <xm:f>1</xm:f>
              </x14:cfvo>
              <x14:negativeFillColor rgb="FFFF0000"/>
              <x14:axisColor rgb="FF000000"/>
            </x14:dataBar>
          </x14:cfRule>
          <xm:sqref>H7:H46</xm:sqref>
        </x14:conditionalFormatting>
        <x14:conditionalFormatting xmlns:xm="http://schemas.microsoft.com/office/excel/2006/main">
          <x14:cfRule type="dataBar" id="{BDDF15FD-C805-46FD-8B14-C79CBA809EC1}">
            <x14:dataBar minLength="0" maxLength="100" gradient="0">
              <x14:cfvo type="num">
                <xm:f>0</xm:f>
              </x14:cfvo>
              <x14:cfvo type="num">
                <xm:f>1</xm:f>
              </x14:cfvo>
              <x14:negativeFillColor rgb="FFFF0000"/>
              <x14:axisColor rgb="FF000000"/>
            </x14:dataBar>
          </x14:cfRule>
          <xm:sqref>H47:K86</xm:sqref>
        </x14:conditionalFormatting>
        <x14:conditionalFormatting xmlns:xm="http://schemas.microsoft.com/office/excel/2006/main">
          <x14:cfRule type="dataBar" id="{63551C9B-3D59-4849-899E-15E9F5E77E56}">
            <x14:dataBar minLength="0" maxLength="100" gradient="0">
              <x14:cfvo type="num">
                <xm:f>0</xm:f>
              </x14:cfvo>
              <x14:cfvo type="num">
                <xm:f>1</xm:f>
              </x14:cfvo>
              <x14:negativeFillColor rgb="FFFF0000"/>
              <x14:axisColor rgb="FF000000"/>
            </x14:dataBar>
          </x14:cfRule>
          <xm:sqref>H87:K126</xm:sqref>
        </x14:conditionalFormatting>
        <x14:conditionalFormatting xmlns:xm="http://schemas.microsoft.com/office/excel/2006/main">
          <x14:cfRule type="dataBar" id="{6879A48D-8A1F-4CA3-BE84-E87B91C51D9D}">
            <x14:dataBar minLength="0" maxLength="100" gradient="0">
              <x14:cfvo type="num">
                <xm:f>0</xm:f>
              </x14:cfvo>
              <x14:cfvo type="num">
                <xm:f>1</xm:f>
              </x14:cfvo>
              <x14:negativeFillColor rgb="FFFF0000"/>
              <x14:axisColor rgb="FF000000"/>
            </x14:dataBar>
          </x14:cfRule>
          <xm:sqref>I7:K46</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131"/>
  <sheetViews>
    <sheetView showGridLines="0" workbookViewId="0"/>
  </sheetViews>
  <sheetFormatPr defaultColWidth="10.6640625" defaultRowHeight="15.5" x14ac:dyDescent="0.35"/>
  <cols>
    <col min="1" max="9" width="20.6640625" customWidth="1"/>
  </cols>
  <sheetData>
    <row r="1" spans="1:9" ht="19.5" x14ac:dyDescent="0.45">
      <c r="A1" s="1" t="s">
        <v>302</v>
      </c>
    </row>
    <row r="2" spans="1:9" x14ac:dyDescent="0.35">
      <c r="A2" t="s">
        <v>48</v>
      </c>
    </row>
    <row r="3" spans="1:9" x14ac:dyDescent="0.35">
      <c r="A3" t="s">
        <v>49</v>
      </c>
    </row>
    <row r="4" spans="1:9" x14ac:dyDescent="0.35">
      <c r="A4" t="s">
        <v>281</v>
      </c>
    </row>
    <row r="5" spans="1:9" x14ac:dyDescent="0.35">
      <c r="A5" t="s">
        <v>51</v>
      </c>
    </row>
    <row r="6" spans="1:9" ht="38" customHeight="1" x14ac:dyDescent="0.35">
      <c r="A6" s="56" t="s">
        <v>260</v>
      </c>
      <c r="B6" s="57" t="s">
        <v>282</v>
      </c>
      <c r="C6" s="57" t="s">
        <v>293</v>
      </c>
      <c r="D6" s="57" t="s">
        <v>303</v>
      </c>
      <c r="E6" s="57" t="s">
        <v>304</v>
      </c>
      <c r="F6" s="57" t="s">
        <v>297</v>
      </c>
      <c r="G6" s="57" t="s">
        <v>305</v>
      </c>
      <c r="H6" s="57" t="s">
        <v>306</v>
      </c>
      <c r="I6" s="57" t="s">
        <v>301</v>
      </c>
    </row>
    <row r="7" spans="1:9" x14ac:dyDescent="0.35">
      <c r="A7" s="3" t="s">
        <v>272</v>
      </c>
      <c r="B7" s="6" t="s">
        <v>74</v>
      </c>
      <c r="C7" s="10">
        <v>5240</v>
      </c>
      <c r="D7" s="10">
        <v>400</v>
      </c>
      <c r="E7" s="10">
        <v>3110</v>
      </c>
      <c r="F7" s="10">
        <v>1725</v>
      </c>
      <c r="G7" s="41">
        <v>0.08</v>
      </c>
      <c r="H7" s="41">
        <v>0.59</v>
      </c>
      <c r="I7" s="41">
        <v>0.33</v>
      </c>
    </row>
    <row r="8" spans="1:9" x14ac:dyDescent="0.35">
      <c r="A8" s="3" t="s">
        <v>272</v>
      </c>
      <c r="B8" s="6" t="s">
        <v>75</v>
      </c>
      <c r="C8" s="10">
        <v>7800</v>
      </c>
      <c r="D8" s="10">
        <v>620</v>
      </c>
      <c r="E8" s="10">
        <v>4710</v>
      </c>
      <c r="F8" s="10">
        <v>2470</v>
      </c>
      <c r="G8" s="11">
        <v>0.08</v>
      </c>
      <c r="H8" s="11">
        <v>0.6</v>
      </c>
      <c r="I8" s="11">
        <v>0.32</v>
      </c>
    </row>
    <row r="9" spans="1:9" x14ac:dyDescent="0.35">
      <c r="A9" s="3" t="s">
        <v>272</v>
      </c>
      <c r="B9" s="6" t="s">
        <v>76</v>
      </c>
      <c r="C9" s="10">
        <v>11150</v>
      </c>
      <c r="D9" s="10">
        <v>935</v>
      </c>
      <c r="E9" s="10">
        <v>6905</v>
      </c>
      <c r="F9" s="10">
        <v>3310</v>
      </c>
      <c r="G9" s="11">
        <v>0.08</v>
      </c>
      <c r="H9" s="11">
        <v>0.62</v>
      </c>
      <c r="I9" s="11">
        <v>0.3</v>
      </c>
    </row>
    <row r="10" spans="1:9" x14ac:dyDescent="0.35">
      <c r="A10" s="3" t="s">
        <v>272</v>
      </c>
      <c r="B10" s="6" t="s">
        <v>77</v>
      </c>
      <c r="C10" s="10">
        <v>19185</v>
      </c>
      <c r="D10" s="10">
        <v>1735</v>
      </c>
      <c r="E10" s="10">
        <v>12540</v>
      </c>
      <c r="F10" s="10">
        <v>4915</v>
      </c>
      <c r="G10" s="11">
        <v>0.09</v>
      </c>
      <c r="H10" s="11">
        <v>0.65</v>
      </c>
      <c r="I10" s="11">
        <v>0.26</v>
      </c>
    </row>
    <row r="11" spans="1:9" x14ac:dyDescent="0.35">
      <c r="A11" s="3" t="s">
        <v>272</v>
      </c>
      <c r="B11" s="6" t="s">
        <v>78</v>
      </c>
      <c r="C11" s="10">
        <v>29505</v>
      </c>
      <c r="D11" s="10">
        <v>2810</v>
      </c>
      <c r="E11" s="10">
        <v>19905</v>
      </c>
      <c r="F11" s="10">
        <v>6790</v>
      </c>
      <c r="G11" s="11">
        <v>0.1</v>
      </c>
      <c r="H11" s="11">
        <v>0.67</v>
      </c>
      <c r="I11" s="11">
        <v>0.23</v>
      </c>
    </row>
    <row r="12" spans="1:9" x14ac:dyDescent="0.35">
      <c r="A12" s="3" t="s">
        <v>272</v>
      </c>
      <c r="B12" s="6" t="s">
        <v>79</v>
      </c>
      <c r="C12" s="10">
        <v>42810</v>
      </c>
      <c r="D12" s="10">
        <v>4210</v>
      </c>
      <c r="E12" s="10">
        <v>28880</v>
      </c>
      <c r="F12" s="10">
        <v>9720</v>
      </c>
      <c r="G12" s="11">
        <v>0.1</v>
      </c>
      <c r="H12" s="11">
        <v>0.67</v>
      </c>
      <c r="I12" s="11">
        <v>0.23</v>
      </c>
    </row>
    <row r="13" spans="1:9" x14ac:dyDescent="0.35">
      <c r="A13" s="3" t="s">
        <v>272</v>
      </c>
      <c r="B13" s="6" t="s">
        <v>80</v>
      </c>
      <c r="C13" s="10">
        <v>49375</v>
      </c>
      <c r="D13" s="10">
        <v>4995</v>
      </c>
      <c r="E13" s="10">
        <v>32645</v>
      </c>
      <c r="F13" s="10">
        <v>11735</v>
      </c>
      <c r="G13" s="11">
        <v>0.1</v>
      </c>
      <c r="H13" s="11">
        <v>0.66</v>
      </c>
      <c r="I13" s="11">
        <v>0.24</v>
      </c>
    </row>
    <row r="14" spans="1:9" x14ac:dyDescent="0.35">
      <c r="A14" s="3" t="s">
        <v>272</v>
      </c>
      <c r="B14" s="6" t="s">
        <v>81</v>
      </c>
      <c r="C14" s="10">
        <v>51935</v>
      </c>
      <c r="D14" s="10">
        <v>5345</v>
      </c>
      <c r="E14" s="10">
        <v>33960</v>
      </c>
      <c r="F14" s="10">
        <v>12625</v>
      </c>
      <c r="G14" s="11">
        <v>0.1</v>
      </c>
      <c r="H14" s="11">
        <v>0.65</v>
      </c>
      <c r="I14" s="11">
        <v>0.24</v>
      </c>
    </row>
    <row r="15" spans="1:9" x14ac:dyDescent="0.35">
      <c r="A15" s="3" t="s">
        <v>272</v>
      </c>
      <c r="B15" s="6" t="s">
        <v>82</v>
      </c>
      <c r="C15" s="10">
        <v>53815</v>
      </c>
      <c r="D15" s="10">
        <v>5540</v>
      </c>
      <c r="E15" s="10">
        <v>35050</v>
      </c>
      <c r="F15" s="10">
        <v>13225</v>
      </c>
      <c r="G15" s="11">
        <v>0.1</v>
      </c>
      <c r="H15" s="11">
        <v>0.65</v>
      </c>
      <c r="I15" s="11">
        <v>0.25</v>
      </c>
    </row>
    <row r="16" spans="1:9" x14ac:dyDescent="0.35">
      <c r="A16" s="3" t="s">
        <v>272</v>
      </c>
      <c r="B16" s="6" t="s">
        <v>83</v>
      </c>
      <c r="C16" s="10">
        <v>55250</v>
      </c>
      <c r="D16" s="10">
        <v>5675</v>
      </c>
      <c r="E16" s="10">
        <v>35870</v>
      </c>
      <c r="F16" s="10">
        <v>13710</v>
      </c>
      <c r="G16" s="11">
        <v>0.1</v>
      </c>
      <c r="H16" s="11">
        <v>0.65</v>
      </c>
      <c r="I16" s="11">
        <v>0.25</v>
      </c>
    </row>
    <row r="17" spans="1:9" x14ac:dyDescent="0.35">
      <c r="A17" s="3" t="s">
        <v>272</v>
      </c>
      <c r="B17" s="6" t="s">
        <v>84</v>
      </c>
      <c r="C17" s="10">
        <v>57635</v>
      </c>
      <c r="D17" s="10">
        <v>5960</v>
      </c>
      <c r="E17" s="10">
        <v>36780</v>
      </c>
      <c r="F17" s="10">
        <v>14895</v>
      </c>
      <c r="G17" s="11">
        <v>0.1</v>
      </c>
      <c r="H17" s="11">
        <v>0.64</v>
      </c>
      <c r="I17" s="11">
        <v>0.26</v>
      </c>
    </row>
    <row r="18" spans="1:9" x14ac:dyDescent="0.35">
      <c r="A18" s="3" t="s">
        <v>272</v>
      </c>
      <c r="B18" s="6" t="s">
        <v>85</v>
      </c>
      <c r="C18" s="10">
        <v>60295</v>
      </c>
      <c r="D18" s="10">
        <v>6250</v>
      </c>
      <c r="E18" s="10">
        <v>37765</v>
      </c>
      <c r="F18" s="10">
        <v>16280</v>
      </c>
      <c r="G18" s="11">
        <v>0.1</v>
      </c>
      <c r="H18" s="11">
        <v>0.63</v>
      </c>
      <c r="I18" s="11">
        <v>0.27</v>
      </c>
    </row>
    <row r="19" spans="1:9" x14ac:dyDescent="0.35">
      <c r="A19" s="3" t="s">
        <v>272</v>
      </c>
      <c r="B19" s="6" t="s">
        <v>86</v>
      </c>
      <c r="C19" s="10">
        <v>62550</v>
      </c>
      <c r="D19" s="10">
        <v>6440</v>
      </c>
      <c r="E19" s="10">
        <v>39010</v>
      </c>
      <c r="F19" s="10">
        <v>17100</v>
      </c>
      <c r="G19" s="11">
        <v>0.1</v>
      </c>
      <c r="H19" s="11">
        <v>0.62</v>
      </c>
      <c r="I19" s="11">
        <v>0.27</v>
      </c>
    </row>
    <row r="20" spans="1:9" x14ac:dyDescent="0.35">
      <c r="A20" s="3" t="s">
        <v>272</v>
      </c>
      <c r="B20" s="6" t="s">
        <v>87</v>
      </c>
      <c r="C20" s="10">
        <v>64065</v>
      </c>
      <c r="D20" s="10">
        <v>6575</v>
      </c>
      <c r="E20" s="10">
        <v>39820</v>
      </c>
      <c r="F20" s="10">
        <v>17670</v>
      </c>
      <c r="G20" s="11">
        <v>0.1</v>
      </c>
      <c r="H20" s="11">
        <v>0.62</v>
      </c>
      <c r="I20" s="11">
        <v>0.28000000000000003</v>
      </c>
    </row>
    <row r="21" spans="1:9" x14ac:dyDescent="0.35">
      <c r="A21" s="3" t="s">
        <v>272</v>
      </c>
      <c r="B21" s="6" t="s">
        <v>88</v>
      </c>
      <c r="C21" s="10">
        <v>65710</v>
      </c>
      <c r="D21" s="10">
        <v>6745</v>
      </c>
      <c r="E21" s="10">
        <v>40610</v>
      </c>
      <c r="F21" s="10">
        <v>18360</v>
      </c>
      <c r="G21" s="11">
        <v>0.1</v>
      </c>
      <c r="H21" s="11">
        <v>0.62</v>
      </c>
      <c r="I21" s="11">
        <v>0.28000000000000003</v>
      </c>
    </row>
    <row r="22" spans="1:9" x14ac:dyDescent="0.35">
      <c r="A22" s="3" t="s">
        <v>272</v>
      </c>
      <c r="B22" s="6" t="s">
        <v>89</v>
      </c>
      <c r="C22" s="10">
        <v>67410</v>
      </c>
      <c r="D22" s="10">
        <v>6945</v>
      </c>
      <c r="E22" s="10">
        <v>41360</v>
      </c>
      <c r="F22" s="10">
        <v>19105</v>
      </c>
      <c r="G22" s="11">
        <v>0.1</v>
      </c>
      <c r="H22" s="11">
        <v>0.61</v>
      </c>
      <c r="I22" s="11">
        <v>0.28000000000000003</v>
      </c>
    </row>
    <row r="23" spans="1:9" x14ac:dyDescent="0.35">
      <c r="A23" s="3" t="s">
        <v>272</v>
      </c>
      <c r="B23" s="6" t="s">
        <v>90</v>
      </c>
      <c r="C23" s="10">
        <v>68720</v>
      </c>
      <c r="D23" s="10">
        <v>7180</v>
      </c>
      <c r="E23" s="10">
        <v>41910</v>
      </c>
      <c r="F23" s="10">
        <v>19635</v>
      </c>
      <c r="G23" s="11">
        <v>0.1</v>
      </c>
      <c r="H23" s="11">
        <v>0.61</v>
      </c>
      <c r="I23" s="11">
        <v>0.28999999999999998</v>
      </c>
    </row>
    <row r="24" spans="1:9" x14ac:dyDescent="0.35">
      <c r="A24" s="3" t="s">
        <v>272</v>
      </c>
      <c r="B24" s="6" t="s">
        <v>91</v>
      </c>
      <c r="C24" s="10">
        <v>70340</v>
      </c>
      <c r="D24" s="10">
        <v>7440</v>
      </c>
      <c r="E24" s="10">
        <v>42580</v>
      </c>
      <c r="F24" s="10">
        <v>20320</v>
      </c>
      <c r="G24" s="11">
        <v>0.11</v>
      </c>
      <c r="H24" s="11">
        <v>0.61</v>
      </c>
      <c r="I24" s="11">
        <v>0.28999999999999998</v>
      </c>
    </row>
    <row r="25" spans="1:9" x14ac:dyDescent="0.35">
      <c r="A25" s="3" t="s">
        <v>272</v>
      </c>
      <c r="B25" s="6" t="s">
        <v>92</v>
      </c>
      <c r="C25" s="10">
        <v>71835</v>
      </c>
      <c r="D25" s="10">
        <v>7685</v>
      </c>
      <c r="E25" s="10">
        <v>43215</v>
      </c>
      <c r="F25" s="10">
        <v>20935</v>
      </c>
      <c r="G25" s="11">
        <v>0.11</v>
      </c>
      <c r="H25" s="11">
        <v>0.6</v>
      </c>
      <c r="I25" s="11">
        <v>0.28999999999999998</v>
      </c>
    </row>
    <row r="26" spans="1:9" x14ac:dyDescent="0.35">
      <c r="A26" s="3" t="s">
        <v>272</v>
      </c>
      <c r="B26" s="6" t="s">
        <v>93</v>
      </c>
      <c r="C26" s="10">
        <v>73410</v>
      </c>
      <c r="D26" s="10">
        <v>7935</v>
      </c>
      <c r="E26" s="10">
        <v>43930</v>
      </c>
      <c r="F26" s="10">
        <v>21545</v>
      </c>
      <c r="G26" s="11">
        <v>0.11</v>
      </c>
      <c r="H26" s="11">
        <v>0.6</v>
      </c>
      <c r="I26" s="11">
        <v>0.28999999999999998</v>
      </c>
    </row>
    <row r="27" spans="1:9" x14ac:dyDescent="0.35">
      <c r="A27" s="3" t="s">
        <v>272</v>
      </c>
      <c r="B27" s="6" t="s">
        <v>94</v>
      </c>
      <c r="C27" s="10">
        <v>75010</v>
      </c>
      <c r="D27" s="10">
        <v>8190</v>
      </c>
      <c r="E27" s="10">
        <v>44650</v>
      </c>
      <c r="F27" s="10">
        <v>22175</v>
      </c>
      <c r="G27" s="11">
        <v>0.11</v>
      </c>
      <c r="H27" s="11">
        <v>0.6</v>
      </c>
      <c r="I27" s="11">
        <v>0.3</v>
      </c>
    </row>
    <row r="28" spans="1:9" x14ac:dyDescent="0.35">
      <c r="A28" s="3" t="s">
        <v>272</v>
      </c>
      <c r="B28" s="6" t="s">
        <v>95</v>
      </c>
      <c r="C28" s="10">
        <v>76430</v>
      </c>
      <c r="D28" s="10">
        <v>8340</v>
      </c>
      <c r="E28" s="10">
        <v>45265</v>
      </c>
      <c r="F28" s="10">
        <v>22825</v>
      </c>
      <c r="G28" s="11">
        <v>0.11</v>
      </c>
      <c r="H28" s="11">
        <v>0.59</v>
      </c>
      <c r="I28" s="11">
        <v>0.3</v>
      </c>
    </row>
    <row r="29" spans="1:9" x14ac:dyDescent="0.35">
      <c r="A29" s="3" t="s">
        <v>272</v>
      </c>
      <c r="B29" s="6" t="s">
        <v>96</v>
      </c>
      <c r="C29" s="10">
        <v>77905</v>
      </c>
      <c r="D29" s="10">
        <v>8575</v>
      </c>
      <c r="E29" s="10">
        <v>45815</v>
      </c>
      <c r="F29" s="10">
        <v>23515</v>
      </c>
      <c r="G29" s="11">
        <v>0.11</v>
      </c>
      <c r="H29" s="11">
        <v>0.59</v>
      </c>
      <c r="I29" s="11">
        <v>0.3</v>
      </c>
    </row>
    <row r="30" spans="1:9" x14ac:dyDescent="0.35">
      <c r="A30" s="3" t="s">
        <v>272</v>
      </c>
      <c r="B30" s="6" t="s">
        <v>97</v>
      </c>
      <c r="C30" s="10">
        <v>79610</v>
      </c>
      <c r="D30" s="10">
        <v>8780</v>
      </c>
      <c r="E30" s="10">
        <v>46405</v>
      </c>
      <c r="F30" s="10">
        <v>24425</v>
      </c>
      <c r="G30" s="11">
        <v>0.11</v>
      </c>
      <c r="H30" s="11">
        <v>0.57999999999999996</v>
      </c>
      <c r="I30" s="11">
        <v>0.31</v>
      </c>
    </row>
    <row r="31" spans="1:9" x14ac:dyDescent="0.35">
      <c r="A31" s="3" t="s">
        <v>272</v>
      </c>
      <c r="B31" s="6" t="s">
        <v>98</v>
      </c>
      <c r="C31" s="10">
        <v>81140</v>
      </c>
      <c r="D31" s="10">
        <v>8950</v>
      </c>
      <c r="E31" s="10">
        <v>46935</v>
      </c>
      <c r="F31" s="10">
        <v>25255</v>
      </c>
      <c r="G31" s="11">
        <v>0.11</v>
      </c>
      <c r="H31" s="11">
        <v>0.57999999999999996</v>
      </c>
      <c r="I31" s="11">
        <v>0.31</v>
      </c>
    </row>
    <row r="32" spans="1:9" x14ac:dyDescent="0.35">
      <c r="A32" s="3" t="s">
        <v>272</v>
      </c>
      <c r="B32" s="6" t="s">
        <v>99</v>
      </c>
      <c r="C32" s="10">
        <v>82720</v>
      </c>
      <c r="D32" s="10">
        <v>9090</v>
      </c>
      <c r="E32" s="10">
        <v>47485</v>
      </c>
      <c r="F32" s="10">
        <v>26150</v>
      </c>
      <c r="G32" s="11">
        <v>0.11</v>
      </c>
      <c r="H32" s="11">
        <v>0.56999999999999995</v>
      </c>
      <c r="I32" s="11">
        <v>0.32</v>
      </c>
    </row>
    <row r="33" spans="1:9" x14ac:dyDescent="0.35">
      <c r="A33" s="3" t="s">
        <v>272</v>
      </c>
      <c r="B33" s="6" t="s">
        <v>100</v>
      </c>
      <c r="C33" s="10">
        <v>84095</v>
      </c>
      <c r="D33" s="10">
        <v>9250</v>
      </c>
      <c r="E33" s="10">
        <v>47890</v>
      </c>
      <c r="F33" s="10">
        <v>26950</v>
      </c>
      <c r="G33" s="11">
        <v>0.11</v>
      </c>
      <c r="H33" s="11">
        <v>0.56999999999999995</v>
      </c>
      <c r="I33" s="11">
        <v>0.32</v>
      </c>
    </row>
    <row r="34" spans="1:9" x14ac:dyDescent="0.35">
      <c r="A34" s="3" t="s">
        <v>272</v>
      </c>
      <c r="B34" s="6" t="s">
        <v>101</v>
      </c>
      <c r="C34" s="10">
        <v>85260</v>
      </c>
      <c r="D34" s="10">
        <v>9365</v>
      </c>
      <c r="E34" s="10">
        <v>48235</v>
      </c>
      <c r="F34" s="10">
        <v>27660</v>
      </c>
      <c r="G34" s="11">
        <v>0.11</v>
      </c>
      <c r="H34" s="11">
        <v>0.56999999999999995</v>
      </c>
      <c r="I34" s="11">
        <v>0.32</v>
      </c>
    </row>
    <row r="35" spans="1:9" x14ac:dyDescent="0.35">
      <c r="A35" s="3" t="s">
        <v>272</v>
      </c>
      <c r="B35" s="6" t="s">
        <v>102</v>
      </c>
      <c r="C35" s="10">
        <v>86020</v>
      </c>
      <c r="D35" s="10">
        <v>9475</v>
      </c>
      <c r="E35" s="10">
        <v>48440</v>
      </c>
      <c r="F35" s="10">
        <v>28105</v>
      </c>
      <c r="G35" s="11">
        <v>0.11</v>
      </c>
      <c r="H35" s="11">
        <v>0.56000000000000005</v>
      </c>
      <c r="I35" s="11">
        <v>0.33</v>
      </c>
    </row>
    <row r="36" spans="1:9" x14ac:dyDescent="0.35">
      <c r="A36" s="3" t="s">
        <v>272</v>
      </c>
      <c r="B36" s="6" t="s">
        <v>103</v>
      </c>
      <c r="C36" s="10">
        <v>86830</v>
      </c>
      <c r="D36" s="10">
        <v>9570</v>
      </c>
      <c r="E36" s="10">
        <v>48660</v>
      </c>
      <c r="F36" s="10">
        <v>28595</v>
      </c>
      <c r="G36" s="11">
        <v>0.11</v>
      </c>
      <c r="H36" s="11">
        <v>0.56000000000000005</v>
      </c>
      <c r="I36" s="11">
        <v>0.33</v>
      </c>
    </row>
    <row r="37" spans="1:9" x14ac:dyDescent="0.35">
      <c r="A37" s="3" t="s">
        <v>272</v>
      </c>
      <c r="B37" s="6" t="s">
        <v>104</v>
      </c>
      <c r="C37" s="10">
        <v>87245</v>
      </c>
      <c r="D37" s="10">
        <v>9655</v>
      </c>
      <c r="E37" s="10">
        <v>48740</v>
      </c>
      <c r="F37" s="10">
        <v>28850</v>
      </c>
      <c r="G37" s="11">
        <v>0.11</v>
      </c>
      <c r="H37" s="11">
        <v>0.56000000000000005</v>
      </c>
      <c r="I37" s="11">
        <v>0.33</v>
      </c>
    </row>
    <row r="38" spans="1:9" x14ac:dyDescent="0.35">
      <c r="A38" s="3" t="s">
        <v>272</v>
      </c>
      <c r="B38" s="6" t="s">
        <v>105</v>
      </c>
      <c r="C38" s="10">
        <v>87535</v>
      </c>
      <c r="D38" s="10">
        <v>9770</v>
      </c>
      <c r="E38" s="10">
        <v>48795</v>
      </c>
      <c r="F38" s="10">
        <v>28970</v>
      </c>
      <c r="G38" s="11">
        <v>0.11</v>
      </c>
      <c r="H38" s="11">
        <v>0.56000000000000005</v>
      </c>
      <c r="I38" s="11">
        <v>0.33</v>
      </c>
    </row>
    <row r="39" spans="1:9" x14ac:dyDescent="0.35">
      <c r="A39" s="3" t="s">
        <v>272</v>
      </c>
      <c r="B39" s="6" t="s">
        <v>106</v>
      </c>
      <c r="C39" s="10">
        <v>87805</v>
      </c>
      <c r="D39" s="10">
        <v>9870</v>
      </c>
      <c r="E39" s="10">
        <v>48835</v>
      </c>
      <c r="F39" s="10">
        <v>29105</v>
      </c>
      <c r="G39" s="11">
        <v>0.11</v>
      </c>
      <c r="H39" s="11">
        <v>0.56000000000000005</v>
      </c>
      <c r="I39" s="11">
        <v>0.33</v>
      </c>
    </row>
    <row r="40" spans="1:9" x14ac:dyDescent="0.35">
      <c r="A40" s="3" t="s">
        <v>272</v>
      </c>
      <c r="B40" s="6" t="s">
        <v>107</v>
      </c>
      <c r="C40" s="10">
        <v>87885</v>
      </c>
      <c r="D40" s="10">
        <v>9980</v>
      </c>
      <c r="E40" s="10">
        <v>48845</v>
      </c>
      <c r="F40" s="10">
        <v>29060</v>
      </c>
      <c r="G40" s="11">
        <v>0.11</v>
      </c>
      <c r="H40" s="11">
        <v>0.56000000000000005</v>
      </c>
      <c r="I40" s="11">
        <v>0.33</v>
      </c>
    </row>
    <row r="41" spans="1:9" x14ac:dyDescent="0.35">
      <c r="A41" s="3" t="s">
        <v>272</v>
      </c>
      <c r="B41" s="6" t="s">
        <v>108</v>
      </c>
      <c r="C41" s="10">
        <v>88260</v>
      </c>
      <c r="D41" s="10">
        <v>10135</v>
      </c>
      <c r="E41" s="10">
        <v>49020</v>
      </c>
      <c r="F41" s="10">
        <v>29105</v>
      </c>
      <c r="G41" s="11">
        <v>0.11</v>
      </c>
      <c r="H41" s="11">
        <v>0.56000000000000005</v>
      </c>
      <c r="I41" s="11">
        <v>0.33</v>
      </c>
    </row>
    <row r="42" spans="1:9" x14ac:dyDescent="0.35">
      <c r="A42" s="3" t="s">
        <v>272</v>
      </c>
      <c r="B42" s="6" t="s">
        <v>109</v>
      </c>
      <c r="C42" s="10">
        <v>88975</v>
      </c>
      <c r="D42" s="10">
        <v>10265</v>
      </c>
      <c r="E42" s="10">
        <v>49440</v>
      </c>
      <c r="F42" s="10">
        <v>29275</v>
      </c>
      <c r="G42" s="11">
        <v>0.12</v>
      </c>
      <c r="H42" s="11">
        <v>0.56000000000000005</v>
      </c>
      <c r="I42" s="11">
        <v>0.33</v>
      </c>
    </row>
    <row r="43" spans="1:9" x14ac:dyDescent="0.35">
      <c r="A43" s="3" t="s">
        <v>272</v>
      </c>
      <c r="B43" s="6" t="s">
        <v>110</v>
      </c>
      <c r="C43" s="10">
        <v>89665</v>
      </c>
      <c r="D43" s="10">
        <v>10425</v>
      </c>
      <c r="E43" s="10">
        <v>49970</v>
      </c>
      <c r="F43" s="10">
        <v>29275</v>
      </c>
      <c r="G43" s="11">
        <v>0.12</v>
      </c>
      <c r="H43" s="11">
        <v>0.56000000000000005</v>
      </c>
      <c r="I43" s="11">
        <v>0.33</v>
      </c>
    </row>
    <row r="44" spans="1:9" x14ac:dyDescent="0.35">
      <c r="A44" s="3" t="s">
        <v>272</v>
      </c>
      <c r="B44" s="6" t="s">
        <v>111</v>
      </c>
      <c r="C44" s="10">
        <v>90460</v>
      </c>
      <c r="D44" s="10">
        <v>10545</v>
      </c>
      <c r="E44" s="10">
        <v>50365</v>
      </c>
      <c r="F44" s="10">
        <v>29545</v>
      </c>
      <c r="G44" s="11">
        <v>0.12</v>
      </c>
      <c r="H44" s="11">
        <v>0.56000000000000005</v>
      </c>
      <c r="I44" s="11">
        <v>0.33</v>
      </c>
    </row>
    <row r="45" spans="1:9" x14ac:dyDescent="0.35">
      <c r="A45" s="3" t="s">
        <v>272</v>
      </c>
      <c r="B45" s="6" t="s">
        <v>112</v>
      </c>
      <c r="C45" s="10">
        <v>91055</v>
      </c>
      <c r="D45" s="10">
        <v>10660</v>
      </c>
      <c r="E45" s="10">
        <v>50720</v>
      </c>
      <c r="F45" s="10">
        <v>29675</v>
      </c>
      <c r="G45" s="11">
        <v>0.12</v>
      </c>
      <c r="H45" s="11">
        <v>0.56000000000000005</v>
      </c>
      <c r="I45" s="11">
        <v>0.33</v>
      </c>
    </row>
    <row r="46" spans="1:9" x14ac:dyDescent="0.35">
      <c r="A46" s="3" t="s">
        <v>272</v>
      </c>
      <c r="B46" s="6" t="s">
        <v>113</v>
      </c>
      <c r="C46" s="10">
        <v>91875</v>
      </c>
      <c r="D46" s="10">
        <v>10805</v>
      </c>
      <c r="E46" s="10">
        <v>51150</v>
      </c>
      <c r="F46" s="10">
        <v>29925</v>
      </c>
      <c r="G46" s="11">
        <v>0.12</v>
      </c>
      <c r="H46" s="11">
        <v>0.56000000000000005</v>
      </c>
      <c r="I46" s="11">
        <v>0.33</v>
      </c>
    </row>
    <row r="47" spans="1:9" x14ac:dyDescent="0.35">
      <c r="A47" s="36" t="s">
        <v>273</v>
      </c>
      <c r="B47" s="37" t="s">
        <v>74</v>
      </c>
      <c r="C47" s="38">
        <v>2720</v>
      </c>
      <c r="D47" s="38">
        <v>140</v>
      </c>
      <c r="E47" s="38">
        <v>1245</v>
      </c>
      <c r="F47" s="38">
        <v>1335</v>
      </c>
      <c r="G47" s="65">
        <v>0.05</v>
      </c>
      <c r="H47" s="65">
        <v>0.46</v>
      </c>
      <c r="I47" s="65">
        <v>0.49</v>
      </c>
    </row>
    <row r="48" spans="1:9" x14ac:dyDescent="0.35">
      <c r="A48" s="3" t="s">
        <v>273</v>
      </c>
      <c r="B48" s="6" t="s">
        <v>75</v>
      </c>
      <c r="C48" s="10">
        <v>3750</v>
      </c>
      <c r="D48" s="10">
        <v>195</v>
      </c>
      <c r="E48" s="10">
        <v>1720</v>
      </c>
      <c r="F48" s="10">
        <v>1830</v>
      </c>
      <c r="G48" s="11">
        <v>0.05</v>
      </c>
      <c r="H48" s="11">
        <v>0.46</v>
      </c>
      <c r="I48" s="11">
        <v>0.49</v>
      </c>
    </row>
    <row r="49" spans="1:9" x14ac:dyDescent="0.35">
      <c r="A49" s="3" t="s">
        <v>273</v>
      </c>
      <c r="B49" s="6" t="s">
        <v>76</v>
      </c>
      <c r="C49" s="10">
        <v>4895</v>
      </c>
      <c r="D49" s="10">
        <v>280</v>
      </c>
      <c r="E49" s="10">
        <v>2280</v>
      </c>
      <c r="F49" s="10">
        <v>2330</v>
      </c>
      <c r="G49" s="11">
        <v>0.06</v>
      </c>
      <c r="H49" s="11">
        <v>0.47</v>
      </c>
      <c r="I49" s="11">
        <v>0.48</v>
      </c>
    </row>
    <row r="50" spans="1:9" x14ac:dyDescent="0.35">
      <c r="A50" s="3" t="s">
        <v>273</v>
      </c>
      <c r="B50" s="6" t="s">
        <v>77</v>
      </c>
      <c r="C50" s="10">
        <v>6190</v>
      </c>
      <c r="D50" s="10">
        <v>375</v>
      </c>
      <c r="E50" s="10">
        <v>2865</v>
      </c>
      <c r="F50" s="10">
        <v>2950</v>
      </c>
      <c r="G50" s="11">
        <v>0.06</v>
      </c>
      <c r="H50" s="11">
        <v>0.46</v>
      </c>
      <c r="I50" s="11">
        <v>0.48</v>
      </c>
    </row>
    <row r="51" spans="1:9" x14ac:dyDescent="0.35">
      <c r="A51" s="3" t="s">
        <v>273</v>
      </c>
      <c r="B51" s="6" t="s">
        <v>78</v>
      </c>
      <c r="C51" s="10">
        <v>7465</v>
      </c>
      <c r="D51" s="10">
        <v>475</v>
      </c>
      <c r="E51" s="10">
        <v>3485</v>
      </c>
      <c r="F51" s="10">
        <v>3505</v>
      </c>
      <c r="G51" s="11">
        <v>0.06</v>
      </c>
      <c r="H51" s="11">
        <v>0.47</v>
      </c>
      <c r="I51" s="11">
        <v>0.47</v>
      </c>
    </row>
    <row r="52" spans="1:9" x14ac:dyDescent="0.35">
      <c r="A52" s="3" t="s">
        <v>273</v>
      </c>
      <c r="B52" s="6" t="s">
        <v>79</v>
      </c>
      <c r="C52" s="10">
        <v>8795</v>
      </c>
      <c r="D52" s="10">
        <v>565</v>
      </c>
      <c r="E52" s="10">
        <v>4110</v>
      </c>
      <c r="F52" s="10">
        <v>4120</v>
      </c>
      <c r="G52" s="11">
        <v>0.06</v>
      </c>
      <c r="H52" s="11">
        <v>0.47</v>
      </c>
      <c r="I52" s="11">
        <v>0.47</v>
      </c>
    </row>
    <row r="53" spans="1:9" x14ac:dyDescent="0.35">
      <c r="A53" s="3" t="s">
        <v>273</v>
      </c>
      <c r="B53" s="6" t="s">
        <v>80</v>
      </c>
      <c r="C53" s="10">
        <v>10025</v>
      </c>
      <c r="D53" s="10">
        <v>660</v>
      </c>
      <c r="E53" s="10">
        <v>4665</v>
      </c>
      <c r="F53" s="10">
        <v>4700</v>
      </c>
      <c r="G53" s="11">
        <v>7.0000000000000007E-2</v>
      </c>
      <c r="H53" s="11">
        <v>0.47</v>
      </c>
      <c r="I53" s="11">
        <v>0.47</v>
      </c>
    </row>
    <row r="54" spans="1:9" x14ac:dyDescent="0.35">
      <c r="A54" s="3" t="s">
        <v>273</v>
      </c>
      <c r="B54" s="6" t="s">
        <v>81</v>
      </c>
      <c r="C54" s="10">
        <v>11050</v>
      </c>
      <c r="D54" s="10">
        <v>750</v>
      </c>
      <c r="E54" s="10">
        <v>5170</v>
      </c>
      <c r="F54" s="10">
        <v>5130</v>
      </c>
      <c r="G54" s="11">
        <v>7.0000000000000007E-2</v>
      </c>
      <c r="H54" s="11">
        <v>0.47</v>
      </c>
      <c r="I54" s="11">
        <v>0.46</v>
      </c>
    </row>
    <row r="55" spans="1:9" x14ac:dyDescent="0.35">
      <c r="A55" s="3" t="s">
        <v>273</v>
      </c>
      <c r="B55" s="6" t="s">
        <v>82</v>
      </c>
      <c r="C55" s="10">
        <v>12185</v>
      </c>
      <c r="D55" s="10">
        <v>850</v>
      </c>
      <c r="E55" s="10">
        <v>5740</v>
      </c>
      <c r="F55" s="10">
        <v>5590</v>
      </c>
      <c r="G55" s="11">
        <v>7.0000000000000007E-2</v>
      </c>
      <c r="H55" s="11">
        <v>0.47</v>
      </c>
      <c r="I55" s="11">
        <v>0.46</v>
      </c>
    </row>
    <row r="56" spans="1:9" x14ac:dyDescent="0.35">
      <c r="A56" s="3" t="s">
        <v>273</v>
      </c>
      <c r="B56" s="6" t="s">
        <v>83</v>
      </c>
      <c r="C56" s="10">
        <v>13140</v>
      </c>
      <c r="D56" s="10">
        <v>920</v>
      </c>
      <c r="E56" s="10">
        <v>6230</v>
      </c>
      <c r="F56" s="10">
        <v>5995</v>
      </c>
      <c r="G56" s="11">
        <v>7.0000000000000007E-2</v>
      </c>
      <c r="H56" s="11">
        <v>0.47</v>
      </c>
      <c r="I56" s="11">
        <v>0.46</v>
      </c>
    </row>
    <row r="57" spans="1:9" x14ac:dyDescent="0.35">
      <c r="A57" s="3" t="s">
        <v>273</v>
      </c>
      <c r="B57" s="6" t="s">
        <v>84</v>
      </c>
      <c r="C57" s="10">
        <v>14150</v>
      </c>
      <c r="D57" s="10">
        <v>990</v>
      </c>
      <c r="E57" s="10">
        <v>6740</v>
      </c>
      <c r="F57" s="10">
        <v>6420</v>
      </c>
      <c r="G57" s="11">
        <v>7.0000000000000007E-2</v>
      </c>
      <c r="H57" s="11">
        <v>0.48</v>
      </c>
      <c r="I57" s="11">
        <v>0.45</v>
      </c>
    </row>
    <row r="58" spans="1:9" x14ac:dyDescent="0.35">
      <c r="A58" s="3" t="s">
        <v>273</v>
      </c>
      <c r="B58" s="6" t="s">
        <v>85</v>
      </c>
      <c r="C58" s="10">
        <v>15280</v>
      </c>
      <c r="D58" s="10">
        <v>1085</v>
      </c>
      <c r="E58" s="10">
        <v>7310</v>
      </c>
      <c r="F58" s="10">
        <v>6890</v>
      </c>
      <c r="G58" s="11">
        <v>7.0000000000000007E-2</v>
      </c>
      <c r="H58" s="11">
        <v>0.48</v>
      </c>
      <c r="I58" s="11">
        <v>0.45</v>
      </c>
    </row>
    <row r="59" spans="1:9" x14ac:dyDescent="0.35">
      <c r="A59" s="3" t="s">
        <v>273</v>
      </c>
      <c r="B59" s="6" t="s">
        <v>86</v>
      </c>
      <c r="C59" s="10">
        <v>16815</v>
      </c>
      <c r="D59" s="10">
        <v>1190</v>
      </c>
      <c r="E59" s="10">
        <v>8055</v>
      </c>
      <c r="F59" s="10">
        <v>7565</v>
      </c>
      <c r="G59" s="11">
        <v>7.0000000000000007E-2</v>
      </c>
      <c r="H59" s="11">
        <v>0.48</v>
      </c>
      <c r="I59" s="11">
        <v>0.45</v>
      </c>
    </row>
    <row r="60" spans="1:9" x14ac:dyDescent="0.35">
      <c r="A60" s="3" t="s">
        <v>273</v>
      </c>
      <c r="B60" s="6" t="s">
        <v>87</v>
      </c>
      <c r="C60" s="10">
        <v>17975</v>
      </c>
      <c r="D60" s="10">
        <v>1285</v>
      </c>
      <c r="E60" s="10">
        <v>8610</v>
      </c>
      <c r="F60" s="10">
        <v>8085</v>
      </c>
      <c r="G60" s="11">
        <v>7.0000000000000007E-2</v>
      </c>
      <c r="H60" s="11">
        <v>0.48</v>
      </c>
      <c r="I60" s="11">
        <v>0.45</v>
      </c>
    </row>
    <row r="61" spans="1:9" x14ac:dyDescent="0.35">
      <c r="A61" s="3" t="s">
        <v>273</v>
      </c>
      <c r="B61" s="6" t="s">
        <v>88</v>
      </c>
      <c r="C61" s="10">
        <v>19415</v>
      </c>
      <c r="D61" s="10">
        <v>1395</v>
      </c>
      <c r="E61" s="10">
        <v>9300</v>
      </c>
      <c r="F61" s="10">
        <v>8720</v>
      </c>
      <c r="G61" s="11">
        <v>7.0000000000000007E-2</v>
      </c>
      <c r="H61" s="11">
        <v>0.48</v>
      </c>
      <c r="I61" s="11">
        <v>0.45</v>
      </c>
    </row>
    <row r="62" spans="1:9" x14ac:dyDescent="0.35">
      <c r="A62" s="3" t="s">
        <v>273</v>
      </c>
      <c r="B62" s="6" t="s">
        <v>89</v>
      </c>
      <c r="C62" s="10">
        <v>21115</v>
      </c>
      <c r="D62" s="10">
        <v>1575</v>
      </c>
      <c r="E62" s="10">
        <v>10090</v>
      </c>
      <c r="F62" s="10">
        <v>9455</v>
      </c>
      <c r="G62" s="11">
        <v>7.0000000000000007E-2</v>
      </c>
      <c r="H62" s="11">
        <v>0.48</v>
      </c>
      <c r="I62" s="11">
        <v>0.45</v>
      </c>
    </row>
    <row r="63" spans="1:9" x14ac:dyDescent="0.35">
      <c r="A63" s="3" t="s">
        <v>273</v>
      </c>
      <c r="B63" s="6" t="s">
        <v>90</v>
      </c>
      <c r="C63" s="10">
        <v>22435</v>
      </c>
      <c r="D63" s="10">
        <v>1720</v>
      </c>
      <c r="E63" s="10">
        <v>10705</v>
      </c>
      <c r="F63" s="10">
        <v>10010</v>
      </c>
      <c r="G63" s="11">
        <v>0.08</v>
      </c>
      <c r="H63" s="11">
        <v>0.48</v>
      </c>
      <c r="I63" s="11">
        <v>0.45</v>
      </c>
    </row>
    <row r="64" spans="1:9" x14ac:dyDescent="0.35">
      <c r="A64" s="3" t="s">
        <v>273</v>
      </c>
      <c r="B64" s="6" t="s">
        <v>91</v>
      </c>
      <c r="C64" s="10">
        <v>24055</v>
      </c>
      <c r="D64" s="10">
        <v>1885</v>
      </c>
      <c r="E64" s="10">
        <v>11420</v>
      </c>
      <c r="F64" s="10">
        <v>10750</v>
      </c>
      <c r="G64" s="11">
        <v>0.08</v>
      </c>
      <c r="H64" s="11">
        <v>0.47</v>
      </c>
      <c r="I64" s="11">
        <v>0.45</v>
      </c>
    </row>
    <row r="65" spans="1:9" x14ac:dyDescent="0.35">
      <c r="A65" s="3" t="s">
        <v>273</v>
      </c>
      <c r="B65" s="6" t="s">
        <v>92</v>
      </c>
      <c r="C65" s="10">
        <v>25625</v>
      </c>
      <c r="D65" s="10">
        <v>2015</v>
      </c>
      <c r="E65" s="10">
        <v>12155</v>
      </c>
      <c r="F65" s="10">
        <v>11455</v>
      </c>
      <c r="G65" s="11">
        <v>0.08</v>
      </c>
      <c r="H65" s="11">
        <v>0.47</v>
      </c>
      <c r="I65" s="11">
        <v>0.45</v>
      </c>
    </row>
    <row r="66" spans="1:9" x14ac:dyDescent="0.35">
      <c r="A66" s="3" t="s">
        <v>273</v>
      </c>
      <c r="B66" s="6" t="s">
        <v>93</v>
      </c>
      <c r="C66" s="10">
        <v>27425</v>
      </c>
      <c r="D66" s="10">
        <v>2175</v>
      </c>
      <c r="E66" s="10">
        <v>13070</v>
      </c>
      <c r="F66" s="10">
        <v>12180</v>
      </c>
      <c r="G66" s="11">
        <v>0.08</v>
      </c>
      <c r="H66" s="11">
        <v>0.48</v>
      </c>
      <c r="I66" s="11">
        <v>0.44</v>
      </c>
    </row>
    <row r="67" spans="1:9" x14ac:dyDescent="0.35">
      <c r="A67" s="3" t="s">
        <v>273</v>
      </c>
      <c r="B67" s="6" t="s">
        <v>94</v>
      </c>
      <c r="C67" s="10">
        <v>29365</v>
      </c>
      <c r="D67" s="10">
        <v>2360</v>
      </c>
      <c r="E67" s="10">
        <v>14020</v>
      </c>
      <c r="F67" s="10">
        <v>12985</v>
      </c>
      <c r="G67" s="11">
        <v>0.08</v>
      </c>
      <c r="H67" s="11">
        <v>0.48</v>
      </c>
      <c r="I67" s="11">
        <v>0.44</v>
      </c>
    </row>
    <row r="68" spans="1:9" x14ac:dyDescent="0.35">
      <c r="A68" s="3" t="s">
        <v>273</v>
      </c>
      <c r="B68" s="6" t="s">
        <v>95</v>
      </c>
      <c r="C68" s="10">
        <v>31060</v>
      </c>
      <c r="D68" s="10">
        <v>2475</v>
      </c>
      <c r="E68" s="10">
        <v>14845</v>
      </c>
      <c r="F68" s="10">
        <v>13745</v>
      </c>
      <c r="G68" s="11">
        <v>0.08</v>
      </c>
      <c r="H68" s="11">
        <v>0.48</v>
      </c>
      <c r="I68" s="11">
        <v>0.44</v>
      </c>
    </row>
    <row r="69" spans="1:9" x14ac:dyDescent="0.35">
      <c r="A69" s="3" t="s">
        <v>273</v>
      </c>
      <c r="B69" s="6" t="s">
        <v>96</v>
      </c>
      <c r="C69" s="10">
        <v>32850</v>
      </c>
      <c r="D69" s="10">
        <v>2630</v>
      </c>
      <c r="E69" s="10">
        <v>15650</v>
      </c>
      <c r="F69" s="10">
        <v>14570</v>
      </c>
      <c r="G69" s="11">
        <v>0.08</v>
      </c>
      <c r="H69" s="11">
        <v>0.48</v>
      </c>
      <c r="I69" s="11">
        <v>0.44</v>
      </c>
    </row>
    <row r="70" spans="1:9" x14ac:dyDescent="0.35">
      <c r="A70" s="3" t="s">
        <v>273</v>
      </c>
      <c r="B70" s="6" t="s">
        <v>97</v>
      </c>
      <c r="C70" s="10">
        <v>35035</v>
      </c>
      <c r="D70" s="10">
        <v>2795</v>
      </c>
      <c r="E70" s="10">
        <v>16590</v>
      </c>
      <c r="F70" s="10">
        <v>15645</v>
      </c>
      <c r="G70" s="11">
        <v>0.08</v>
      </c>
      <c r="H70" s="11">
        <v>0.47</v>
      </c>
      <c r="I70" s="11">
        <v>0.45</v>
      </c>
    </row>
    <row r="71" spans="1:9" x14ac:dyDescent="0.35">
      <c r="A71" s="3" t="s">
        <v>273</v>
      </c>
      <c r="B71" s="6" t="s">
        <v>98</v>
      </c>
      <c r="C71" s="10">
        <v>37065</v>
      </c>
      <c r="D71" s="10">
        <v>2940</v>
      </c>
      <c r="E71" s="10">
        <v>17505</v>
      </c>
      <c r="F71" s="10">
        <v>16615</v>
      </c>
      <c r="G71" s="11">
        <v>0.08</v>
      </c>
      <c r="H71" s="11">
        <v>0.47</v>
      </c>
      <c r="I71" s="11">
        <v>0.45</v>
      </c>
    </row>
    <row r="72" spans="1:9" x14ac:dyDescent="0.35">
      <c r="A72" s="3" t="s">
        <v>273</v>
      </c>
      <c r="B72" s="6" t="s">
        <v>99</v>
      </c>
      <c r="C72" s="10">
        <v>39100</v>
      </c>
      <c r="D72" s="10">
        <v>3070</v>
      </c>
      <c r="E72" s="10">
        <v>18390</v>
      </c>
      <c r="F72" s="10">
        <v>17645</v>
      </c>
      <c r="G72" s="11">
        <v>0.08</v>
      </c>
      <c r="H72" s="11">
        <v>0.47</v>
      </c>
      <c r="I72" s="11">
        <v>0.45</v>
      </c>
    </row>
    <row r="73" spans="1:9" x14ac:dyDescent="0.35">
      <c r="A73" s="3" t="s">
        <v>273</v>
      </c>
      <c r="B73" s="6" t="s">
        <v>100</v>
      </c>
      <c r="C73" s="10">
        <v>40985</v>
      </c>
      <c r="D73" s="10">
        <v>3210</v>
      </c>
      <c r="E73" s="10">
        <v>19205</v>
      </c>
      <c r="F73" s="10">
        <v>18565</v>
      </c>
      <c r="G73" s="11">
        <v>0.08</v>
      </c>
      <c r="H73" s="11">
        <v>0.47</v>
      </c>
      <c r="I73" s="11">
        <v>0.45</v>
      </c>
    </row>
    <row r="74" spans="1:9" x14ac:dyDescent="0.35">
      <c r="A74" s="3" t="s">
        <v>273</v>
      </c>
      <c r="B74" s="6" t="s">
        <v>101</v>
      </c>
      <c r="C74" s="10">
        <v>42705</v>
      </c>
      <c r="D74" s="10">
        <v>3330</v>
      </c>
      <c r="E74" s="10">
        <v>19950</v>
      </c>
      <c r="F74" s="10">
        <v>19430</v>
      </c>
      <c r="G74" s="11">
        <v>0.08</v>
      </c>
      <c r="H74" s="11">
        <v>0.47</v>
      </c>
      <c r="I74" s="11">
        <v>0.45</v>
      </c>
    </row>
    <row r="75" spans="1:9" x14ac:dyDescent="0.35">
      <c r="A75" s="3" t="s">
        <v>273</v>
      </c>
      <c r="B75" s="6" t="s">
        <v>102</v>
      </c>
      <c r="C75" s="10">
        <v>44090</v>
      </c>
      <c r="D75" s="10">
        <v>3450</v>
      </c>
      <c r="E75" s="10">
        <v>20625</v>
      </c>
      <c r="F75" s="10">
        <v>20020</v>
      </c>
      <c r="G75" s="11">
        <v>0.08</v>
      </c>
      <c r="H75" s="11">
        <v>0.47</v>
      </c>
      <c r="I75" s="11">
        <v>0.45</v>
      </c>
    </row>
    <row r="76" spans="1:9" x14ac:dyDescent="0.35">
      <c r="A76" s="3" t="s">
        <v>273</v>
      </c>
      <c r="B76" s="6" t="s">
        <v>103</v>
      </c>
      <c r="C76" s="10">
        <v>45570</v>
      </c>
      <c r="D76" s="10">
        <v>3570</v>
      </c>
      <c r="E76" s="10">
        <v>21345</v>
      </c>
      <c r="F76" s="10">
        <v>20660</v>
      </c>
      <c r="G76" s="11">
        <v>0.08</v>
      </c>
      <c r="H76" s="11">
        <v>0.47</v>
      </c>
      <c r="I76" s="11">
        <v>0.45</v>
      </c>
    </row>
    <row r="77" spans="1:9" x14ac:dyDescent="0.35">
      <c r="A77" s="3" t="s">
        <v>273</v>
      </c>
      <c r="B77" s="6" t="s">
        <v>104</v>
      </c>
      <c r="C77" s="10">
        <v>46530</v>
      </c>
      <c r="D77" s="10">
        <v>3665</v>
      </c>
      <c r="E77" s="10">
        <v>21810</v>
      </c>
      <c r="F77" s="10">
        <v>21055</v>
      </c>
      <c r="G77" s="11">
        <v>0.08</v>
      </c>
      <c r="H77" s="11">
        <v>0.47</v>
      </c>
      <c r="I77" s="11">
        <v>0.45</v>
      </c>
    </row>
    <row r="78" spans="1:9" x14ac:dyDescent="0.35">
      <c r="A78" s="3" t="s">
        <v>273</v>
      </c>
      <c r="B78" s="6" t="s">
        <v>105</v>
      </c>
      <c r="C78" s="10">
        <v>47480</v>
      </c>
      <c r="D78" s="10">
        <v>3780</v>
      </c>
      <c r="E78" s="10">
        <v>22320</v>
      </c>
      <c r="F78" s="10">
        <v>21375</v>
      </c>
      <c r="G78" s="11">
        <v>0.08</v>
      </c>
      <c r="H78" s="11">
        <v>0.47</v>
      </c>
      <c r="I78" s="11">
        <v>0.45</v>
      </c>
    </row>
    <row r="79" spans="1:9" x14ac:dyDescent="0.35">
      <c r="A79" s="3" t="s">
        <v>273</v>
      </c>
      <c r="B79" s="6" t="s">
        <v>106</v>
      </c>
      <c r="C79" s="10">
        <v>48365</v>
      </c>
      <c r="D79" s="10">
        <v>3885</v>
      </c>
      <c r="E79" s="10">
        <v>22805</v>
      </c>
      <c r="F79" s="10">
        <v>21675</v>
      </c>
      <c r="G79" s="11">
        <v>0.08</v>
      </c>
      <c r="H79" s="11">
        <v>0.47</v>
      </c>
      <c r="I79" s="11">
        <v>0.45</v>
      </c>
    </row>
    <row r="80" spans="1:9" x14ac:dyDescent="0.35">
      <c r="A80" s="3" t="s">
        <v>273</v>
      </c>
      <c r="B80" s="6" t="s">
        <v>107</v>
      </c>
      <c r="C80" s="10">
        <v>49045</v>
      </c>
      <c r="D80" s="10">
        <v>3985</v>
      </c>
      <c r="E80" s="10">
        <v>23250</v>
      </c>
      <c r="F80" s="10">
        <v>21810</v>
      </c>
      <c r="G80" s="11">
        <v>0.08</v>
      </c>
      <c r="H80" s="11">
        <v>0.47</v>
      </c>
      <c r="I80" s="11">
        <v>0.44</v>
      </c>
    </row>
    <row r="81" spans="1:9" x14ac:dyDescent="0.35">
      <c r="A81" s="3" t="s">
        <v>273</v>
      </c>
      <c r="B81" s="6" t="s">
        <v>108</v>
      </c>
      <c r="C81" s="10">
        <v>49990</v>
      </c>
      <c r="D81" s="10">
        <v>4110</v>
      </c>
      <c r="E81" s="10">
        <v>23830</v>
      </c>
      <c r="F81" s="10">
        <v>22045</v>
      </c>
      <c r="G81" s="11">
        <v>0.08</v>
      </c>
      <c r="H81" s="11">
        <v>0.48</v>
      </c>
      <c r="I81" s="11">
        <v>0.44</v>
      </c>
    </row>
    <row r="82" spans="1:9" x14ac:dyDescent="0.35">
      <c r="A82" s="3" t="s">
        <v>273</v>
      </c>
      <c r="B82" s="6" t="s">
        <v>109</v>
      </c>
      <c r="C82" s="10">
        <v>51115</v>
      </c>
      <c r="D82" s="10">
        <v>4210</v>
      </c>
      <c r="E82" s="10">
        <v>24495</v>
      </c>
      <c r="F82" s="10">
        <v>22405</v>
      </c>
      <c r="G82" s="11">
        <v>0.08</v>
      </c>
      <c r="H82" s="11">
        <v>0.48</v>
      </c>
      <c r="I82" s="11">
        <v>0.44</v>
      </c>
    </row>
    <row r="83" spans="1:9" x14ac:dyDescent="0.35">
      <c r="A83" s="3" t="s">
        <v>273</v>
      </c>
      <c r="B83" s="6" t="s">
        <v>110</v>
      </c>
      <c r="C83" s="10">
        <v>52355</v>
      </c>
      <c r="D83" s="10">
        <v>4385</v>
      </c>
      <c r="E83" s="10">
        <v>25390</v>
      </c>
      <c r="F83" s="10">
        <v>22585</v>
      </c>
      <c r="G83" s="11">
        <v>0.08</v>
      </c>
      <c r="H83" s="11">
        <v>0.48</v>
      </c>
      <c r="I83" s="11">
        <v>0.43</v>
      </c>
    </row>
    <row r="84" spans="1:9" x14ac:dyDescent="0.35">
      <c r="A84" s="3" t="s">
        <v>273</v>
      </c>
      <c r="B84" s="6" t="s">
        <v>111</v>
      </c>
      <c r="C84" s="10">
        <v>53545</v>
      </c>
      <c r="D84" s="10">
        <v>4505</v>
      </c>
      <c r="E84" s="10">
        <v>26075</v>
      </c>
      <c r="F84" s="10">
        <v>22960</v>
      </c>
      <c r="G84" s="11">
        <v>0.08</v>
      </c>
      <c r="H84" s="11">
        <v>0.49</v>
      </c>
      <c r="I84" s="11">
        <v>0.43</v>
      </c>
    </row>
    <row r="85" spans="1:9" x14ac:dyDescent="0.35">
      <c r="A85" s="3" t="s">
        <v>273</v>
      </c>
      <c r="B85" s="6" t="s">
        <v>112</v>
      </c>
      <c r="C85" s="10">
        <v>54590</v>
      </c>
      <c r="D85" s="10">
        <v>4635</v>
      </c>
      <c r="E85" s="10">
        <v>26755</v>
      </c>
      <c r="F85" s="10">
        <v>23200</v>
      </c>
      <c r="G85" s="11">
        <v>0.08</v>
      </c>
      <c r="H85" s="11">
        <v>0.49</v>
      </c>
      <c r="I85" s="11">
        <v>0.42</v>
      </c>
    </row>
    <row r="86" spans="1:9" x14ac:dyDescent="0.35">
      <c r="A86" s="3" t="s">
        <v>273</v>
      </c>
      <c r="B86" s="6" t="s">
        <v>113</v>
      </c>
      <c r="C86" s="10">
        <v>55765</v>
      </c>
      <c r="D86" s="10">
        <v>4770</v>
      </c>
      <c r="E86" s="10">
        <v>27435</v>
      </c>
      <c r="F86" s="10">
        <v>23560</v>
      </c>
      <c r="G86" s="11">
        <v>0.09</v>
      </c>
      <c r="H86" s="11">
        <v>0.49</v>
      </c>
      <c r="I86" s="11">
        <v>0.42</v>
      </c>
    </row>
    <row r="87" spans="1:9" x14ac:dyDescent="0.35">
      <c r="A87" s="36" t="s">
        <v>274</v>
      </c>
      <c r="B87" s="37" t="s">
        <v>74</v>
      </c>
      <c r="C87" s="38">
        <v>2520</v>
      </c>
      <c r="D87" s="38">
        <v>260</v>
      </c>
      <c r="E87" s="38">
        <v>1870</v>
      </c>
      <c r="F87" s="38">
        <v>390</v>
      </c>
      <c r="G87" s="65">
        <v>0.1</v>
      </c>
      <c r="H87" s="65">
        <v>0.74</v>
      </c>
      <c r="I87" s="65">
        <v>0.15</v>
      </c>
    </row>
    <row r="88" spans="1:9" x14ac:dyDescent="0.35">
      <c r="A88" s="3" t="s">
        <v>274</v>
      </c>
      <c r="B88" s="6" t="s">
        <v>75</v>
      </c>
      <c r="C88" s="10">
        <v>4050</v>
      </c>
      <c r="D88" s="10">
        <v>425</v>
      </c>
      <c r="E88" s="10">
        <v>2990</v>
      </c>
      <c r="F88" s="10">
        <v>640</v>
      </c>
      <c r="G88" s="11">
        <v>0.11</v>
      </c>
      <c r="H88" s="11">
        <v>0.74</v>
      </c>
      <c r="I88" s="11">
        <v>0.16</v>
      </c>
    </row>
    <row r="89" spans="1:9" x14ac:dyDescent="0.35">
      <c r="A89" s="3" t="s">
        <v>274</v>
      </c>
      <c r="B89" s="6" t="s">
        <v>76</v>
      </c>
      <c r="C89" s="10">
        <v>6255</v>
      </c>
      <c r="D89" s="10">
        <v>655</v>
      </c>
      <c r="E89" s="10">
        <v>4625</v>
      </c>
      <c r="F89" s="10">
        <v>975</v>
      </c>
      <c r="G89" s="11">
        <v>0.1</v>
      </c>
      <c r="H89" s="11">
        <v>0.74</v>
      </c>
      <c r="I89" s="11">
        <v>0.16</v>
      </c>
    </row>
    <row r="90" spans="1:9" x14ac:dyDescent="0.35">
      <c r="A90" s="3" t="s">
        <v>274</v>
      </c>
      <c r="B90" s="6" t="s">
        <v>77</v>
      </c>
      <c r="C90" s="10">
        <v>12995</v>
      </c>
      <c r="D90" s="10">
        <v>1355</v>
      </c>
      <c r="E90" s="10">
        <v>9680</v>
      </c>
      <c r="F90" s="10">
        <v>1960</v>
      </c>
      <c r="G90" s="11">
        <v>0.1</v>
      </c>
      <c r="H90" s="11">
        <v>0.74</v>
      </c>
      <c r="I90" s="11">
        <v>0.15</v>
      </c>
    </row>
    <row r="91" spans="1:9" x14ac:dyDescent="0.35">
      <c r="A91" s="3" t="s">
        <v>274</v>
      </c>
      <c r="B91" s="6" t="s">
        <v>78</v>
      </c>
      <c r="C91" s="10">
        <v>22035</v>
      </c>
      <c r="D91" s="10">
        <v>2330</v>
      </c>
      <c r="E91" s="10">
        <v>16420</v>
      </c>
      <c r="F91" s="10">
        <v>3285</v>
      </c>
      <c r="G91" s="11">
        <v>0.11</v>
      </c>
      <c r="H91" s="11">
        <v>0.75</v>
      </c>
      <c r="I91" s="11">
        <v>0.15</v>
      </c>
    </row>
    <row r="92" spans="1:9" x14ac:dyDescent="0.35">
      <c r="A92" s="3" t="s">
        <v>274</v>
      </c>
      <c r="B92" s="6" t="s">
        <v>79</v>
      </c>
      <c r="C92" s="10">
        <v>34015</v>
      </c>
      <c r="D92" s="10">
        <v>3645</v>
      </c>
      <c r="E92" s="10">
        <v>24770</v>
      </c>
      <c r="F92" s="10">
        <v>5600</v>
      </c>
      <c r="G92" s="11">
        <v>0.11</v>
      </c>
      <c r="H92" s="11">
        <v>0.73</v>
      </c>
      <c r="I92" s="11">
        <v>0.16</v>
      </c>
    </row>
    <row r="93" spans="1:9" x14ac:dyDescent="0.35">
      <c r="A93" s="3" t="s">
        <v>274</v>
      </c>
      <c r="B93" s="6" t="s">
        <v>80</v>
      </c>
      <c r="C93" s="10">
        <v>39350</v>
      </c>
      <c r="D93" s="10">
        <v>4335</v>
      </c>
      <c r="E93" s="10">
        <v>27980</v>
      </c>
      <c r="F93" s="10">
        <v>7035</v>
      </c>
      <c r="G93" s="11">
        <v>0.11</v>
      </c>
      <c r="H93" s="11">
        <v>0.71</v>
      </c>
      <c r="I93" s="11">
        <v>0.18</v>
      </c>
    </row>
    <row r="94" spans="1:9" x14ac:dyDescent="0.35">
      <c r="A94" s="3" t="s">
        <v>274</v>
      </c>
      <c r="B94" s="6" t="s">
        <v>81</v>
      </c>
      <c r="C94" s="10">
        <v>40885</v>
      </c>
      <c r="D94" s="10">
        <v>4595</v>
      </c>
      <c r="E94" s="10">
        <v>28790</v>
      </c>
      <c r="F94" s="10">
        <v>7500</v>
      </c>
      <c r="G94" s="11">
        <v>0.11</v>
      </c>
      <c r="H94" s="11">
        <v>0.7</v>
      </c>
      <c r="I94" s="11">
        <v>0.18</v>
      </c>
    </row>
    <row r="95" spans="1:9" x14ac:dyDescent="0.35">
      <c r="A95" s="3" t="s">
        <v>274</v>
      </c>
      <c r="B95" s="6" t="s">
        <v>82</v>
      </c>
      <c r="C95" s="10">
        <v>41635</v>
      </c>
      <c r="D95" s="10">
        <v>4690</v>
      </c>
      <c r="E95" s="10">
        <v>29310</v>
      </c>
      <c r="F95" s="10">
        <v>7635</v>
      </c>
      <c r="G95" s="11">
        <v>0.11</v>
      </c>
      <c r="H95" s="11">
        <v>0.7</v>
      </c>
      <c r="I95" s="11">
        <v>0.18</v>
      </c>
    </row>
    <row r="96" spans="1:9" x14ac:dyDescent="0.35">
      <c r="A96" s="3" t="s">
        <v>274</v>
      </c>
      <c r="B96" s="6" t="s">
        <v>83</v>
      </c>
      <c r="C96" s="10">
        <v>42110</v>
      </c>
      <c r="D96" s="10">
        <v>4755</v>
      </c>
      <c r="E96" s="10">
        <v>29640</v>
      </c>
      <c r="F96" s="10">
        <v>7715</v>
      </c>
      <c r="G96" s="11">
        <v>0.11</v>
      </c>
      <c r="H96" s="11">
        <v>0.7</v>
      </c>
      <c r="I96" s="11">
        <v>0.18</v>
      </c>
    </row>
    <row r="97" spans="1:9" x14ac:dyDescent="0.35">
      <c r="A97" s="3" t="s">
        <v>274</v>
      </c>
      <c r="B97" s="6" t="s">
        <v>84</v>
      </c>
      <c r="C97" s="10">
        <v>43485</v>
      </c>
      <c r="D97" s="10">
        <v>4970</v>
      </c>
      <c r="E97" s="10">
        <v>30040</v>
      </c>
      <c r="F97" s="10">
        <v>8475</v>
      </c>
      <c r="G97" s="11">
        <v>0.11</v>
      </c>
      <c r="H97" s="11">
        <v>0.69</v>
      </c>
      <c r="I97" s="11">
        <v>0.19</v>
      </c>
    </row>
    <row r="98" spans="1:9" x14ac:dyDescent="0.35">
      <c r="A98" s="3" t="s">
        <v>274</v>
      </c>
      <c r="B98" s="6" t="s">
        <v>85</v>
      </c>
      <c r="C98" s="10">
        <v>45015</v>
      </c>
      <c r="D98" s="10">
        <v>5165</v>
      </c>
      <c r="E98" s="10">
        <v>30460</v>
      </c>
      <c r="F98" s="10">
        <v>9390</v>
      </c>
      <c r="G98" s="11">
        <v>0.11</v>
      </c>
      <c r="H98" s="11">
        <v>0.68</v>
      </c>
      <c r="I98" s="11">
        <v>0.21</v>
      </c>
    </row>
    <row r="99" spans="1:9" x14ac:dyDescent="0.35">
      <c r="A99" s="3" t="s">
        <v>274</v>
      </c>
      <c r="B99" s="6" t="s">
        <v>86</v>
      </c>
      <c r="C99" s="10">
        <v>45735</v>
      </c>
      <c r="D99" s="10">
        <v>5245</v>
      </c>
      <c r="E99" s="10">
        <v>30950</v>
      </c>
      <c r="F99" s="10">
        <v>9535</v>
      </c>
      <c r="G99" s="11">
        <v>0.11</v>
      </c>
      <c r="H99" s="11">
        <v>0.68</v>
      </c>
      <c r="I99" s="11">
        <v>0.21</v>
      </c>
    </row>
    <row r="100" spans="1:9" x14ac:dyDescent="0.35">
      <c r="A100" s="3" t="s">
        <v>274</v>
      </c>
      <c r="B100" s="6" t="s">
        <v>87</v>
      </c>
      <c r="C100" s="10">
        <v>46090</v>
      </c>
      <c r="D100" s="10">
        <v>5290</v>
      </c>
      <c r="E100" s="10">
        <v>31210</v>
      </c>
      <c r="F100" s="10">
        <v>9590</v>
      </c>
      <c r="G100" s="11">
        <v>0.11</v>
      </c>
      <c r="H100" s="11">
        <v>0.68</v>
      </c>
      <c r="I100" s="11">
        <v>0.21</v>
      </c>
    </row>
    <row r="101" spans="1:9" x14ac:dyDescent="0.35">
      <c r="A101" s="3" t="s">
        <v>274</v>
      </c>
      <c r="B101" s="6" t="s">
        <v>88</v>
      </c>
      <c r="C101" s="10">
        <v>46295</v>
      </c>
      <c r="D101" s="10">
        <v>5350</v>
      </c>
      <c r="E101" s="10">
        <v>31310</v>
      </c>
      <c r="F101" s="10">
        <v>9635</v>
      </c>
      <c r="G101" s="11">
        <v>0.12</v>
      </c>
      <c r="H101" s="11">
        <v>0.68</v>
      </c>
      <c r="I101" s="11">
        <v>0.21</v>
      </c>
    </row>
    <row r="102" spans="1:9" x14ac:dyDescent="0.35">
      <c r="A102" s="3" t="s">
        <v>274</v>
      </c>
      <c r="B102" s="6" t="s">
        <v>89</v>
      </c>
      <c r="C102" s="10">
        <v>46295</v>
      </c>
      <c r="D102" s="10">
        <v>5375</v>
      </c>
      <c r="E102" s="10">
        <v>31270</v>
      </c>
      <c r="F102" s="10">
        <v>9650</v>
      </c>
      <c r="G102" s="11">
        <v>0.12</v>
      </c>
      <c r="H102" s="11">
        <v>0.68</v>
      </c>
      <c r="I102" s="11">
        <v>0.21</v>
      </c>
    </row>
    <row r="103" spans="1:9" x14ac:dyDescent="0.35">
      <c r="A103" s="3" t="s">
        <v>274</v>
      </c>
      <c r="B103" s="6" t="s">
        <v>90</v>
      </c>
      <c r="C103" s="10">
        <v>46285</v>
      </c>
      <c r="D103" s="10">
        <v>5460</v>
      </c>
      <c r="E103" s="10">
        <v>31200</v>
      </c>
      <c r="F103" s="10">
        <v>9625</v>
      </c>
      <c r="G103" s="11">
        <v>0.12</v>
      </c>
      <c r="H103" s="11">
        <v>0.67</v>
      </c>
      <c r="I103" s="11">
        <v>0.21</v>
      </c>
    </row>
    <row r="104" spans="1:9" x14ac:dyDescent="0.35">
      <c r="A104" s="3" t="s">
        <v>274</v>
      </c>
      <c r="B104" s="6" t="s">
        <v>91</v>
      </c>
      <c r="C104" s="10">
        <v>46285</v>
      </c>
      <c r="D104" s="10">
        <v>5555</v>
      </c>
      <c r="E104" s="10">
        <v>31155</v>
      </c>
      <c r="F104" s="10">
        <v>9575</v>
      </c>
      <c r="G104" s="11">
        <v>0.12</v>
      </c>
      <c r="H104" s="11">
        <v>0.67</v>
      </c>
      <c r="I104" s="11">
        <v>0.21</v>
      </c>
    </row>
    <row r="105" spans="1:9" x14ac:dyDescent="0.35">
      <c r="A105" s="3" t="s">
        <v>274</v>
      </c>
      <c r="B105" s="6" t="s">
        <v>92</v>
      </c>
      <c r="C105" s="10">
        <v>46210</v>
      </c>
      <c r="D105" s="10">
        <v>5670</v>
      </c>
      <c r="E105" s="10">
        <v>31060</v>
      </c>
      <c r="F105" s="10">
        <v>9475</v>
      </c>
      <c r="G105" s="11">
        <v>0.12</v>
      </c>
      <c r="H105" s="11">
        <v>0.67</v>
      </c>
      <c r="I105" s="11">
        <v>0.21</v>
      </c>
    </row>
    <row r="106" spans="1:9" x14ac:dyDescent="0.35">
      <c r="A106" s="3" t="s">
        <v>274</v>
      </c>
      <c r="B106" s="6" t="s">
        <v>93</v>
      </c>
      <c r="C106" s="10">
        <v>45990</v>
      </c>
      <c r="D106" s="10">
        <v>5760</v>
      </c>
      <c r="E106" s="10">
        <v>30865</v>
      </c>
      <c r="F106" s="10">
        <v>9365</v>
      </c>
      <c r="G106" s="11">
        <v>0.13</v>
      </c>
      <c r="H106" s="11">
        <v>0.67</v>
      </c>
      <c r="I106" s="11">
        <v>0.2</v>
      </c>
    </row>
    <row r="107" spans="1:9" x14ac:dyDescent="0.35">
      <c r="A107" s="3" t="s">
        <v>274</v>
      </c>
      <c r="B107" s="6" t="s">
        <v>94</v>
      </c>
      <c r="C107" s="10">
        <v>45645</v>
      </c>
      <c r="D107" s="10">
        <v>5830</v>
      </c>
      <c r="E107" s="10">
        <v>30630</v>
      </c>
      <c r="F107" s="10">
        <v>9185</v>
      </c>
      <c r="G107" s="11">
        <v>0.13</v>
      </c>
      <c r="H107" s="11">
        <v>0.67</v>
      </c>
      <c r="I107" s="11">
        <v>0.2</v>
      </c>
    </row>
    <row r="108" spans="1:9" x14ac:dyDescent="0.35">
      <c r="A108" s="3" t="s">
        <v>274</v>
      </c>
      <c r="B108" s="6" t="s">
        <v>95</v>
      </c>
      <c r="C108" s="10">
        <v>45370</v>
      </c>
      <c r="D108" s="10">
        <v>5865</v>
      </c>
      <c r="E108" s="10">
        <v>30420</v>
      </c>
      <c r="F108" s="10">
        <v>9080</v>
      </c>
      <c r="G108" s="11">
        <v>0.13</v>
      </c>
      <c r="H108" s="11">
        <v>0.67</v>
      </c>
      <c r="I108" s="11">
        <v>0.2</v>
      </c>
    </row>
    <row r="109" spans="1:9" x14ac:dyDescent="0.35">
      <c r="A109" s="3" t="s">
        <v>274</v>
      </c>
      <c r="B109" s="6" t="s">
        <v>96</v>
      </c>
      <c r="C109" s="10">
        <v>45055</v>
      </c>
      <c r="D109" s="10">
        <v>5945</v>
      </c>
      <c r="E109" s="10">
        <v>30170</v>
      </c>
      <c r="F109" s="10">
        <v>8940</v>
      </c>
      <c r="G109" s="11">
        <v>0.13</v>
      </c>
      <c r="H109" s="11">
        <v>0.67</v>
      </c>
      <c r="I109" s="11">
        <v>0.2</v>
      </c>
    </row>
    <row r="110" spans="1:9" x14ac:dyDescent="0.35">
      <c r="A110" s="3" t="s">
        <v>274</v>
      </c>
      <c r="B110" s="6" t="s">
        <v>97</v>
      </c>
      <c r="C110" s="10">
        <v>44575</v>
      </c>
      <c r="D110" s="10">
        <v>5985</v>
      </c>
      <c r="E110" s="10">
        <v>29815</v>
      </c>
      <c r="F110" s="10">
        <v>8775</v>
      </c>
      <c r="G110" s="11">
        <v>0.13</v>
      </c>
      <c r="H110" s="11">
        <v>0.67</v>
      </c>
      <c r="I110" s="11">
        <v>0.2</v>
      </c>
    </row>
    <row r="111" spans="1:9" x14ac:dyDescent="0.35">
      <c r="A111" s="3" t="s">
        <v>274</v>
      </c>
      <c r="B111" s="6" t="s">
        <v>98</v>
      </c>
      <c r="C111" s="10">
        <v>44075</v>
      </c>
      <c r="D111" s="10">
        <v>6010</v>
      </c>
      <c r="E111" s="10">
        <v>29430</v>
      </c>
      <c r="F111" s="10">
        <v>8640</v>
      </c>
      <c r="G111" s="11">
        <v>0.14000000000000001</v>
      </c>
      <c r="H111" s="11">
        <v>0.67</v>
      </c>
      <c r="I111" s="11">
        <v>0.2</v>
      </c>
    </row>
    <row r="112" spans="1:9" x14ac:dyDescent="0.35">
      <c r="A112" s="3" t="s">
        <v>274</v>
      </c>
      <c r="B112" s="6" t="s">
        <v>99</v>
      </c>
      <c r="C112" s="10">
        <v>43620</v>
      </c>
      <c r="D112" s="10">
        <v>6020</v>
      </c>
      <c r="E112" s="10">
        <v>29095</v>
      </c>
      <c r="F112" s="10">
        <v>8505</v>
      </c>
      <c r="G112" s="11">
        <v>0.14000000000000001</v>
      </c>
      <c r="H112" s="11">
        <v>0.67</v>
      </c>
      <c r="I112" s="11">
        <v>0.19</v>
      </c>
    </row>
    <row r="113" spans="1:9" x14ac:dyDescent="0.35">
      <c r="A113" s="3" t="s">
        <v>274</v>
      </c>
      <c r="B113" s="6" t="s">
        <v>100</v>
      </c>
      <c r="C113" s="10">
        <v>43105</v>
      </c>
      <c r="D113" s="10">
        <v>6040</v>
      </c>
      <c r="E113" s="10">
        <v>28685</v>
      </c>
      <c r="F113" s="10">
        <v>8380</v>
      </c>
      <c r="G113" s="11">
        <v>0.14000000000000001</v>
      </c>
      <c r="H113" s="11">
        <v>0.67</v>
      </c>
      <c r="I113" s="11">
        <v>0.19</v>
      </c>
    </row>
    <row r="114" spans="1:9" x14ac:dyDescent="0.35">
      <c r="A114" s="3" t="s">
        <v>274</v>
      </c>
      <c r="B114" s="6" t="s">
        <v>101</v>
      </c>
      <c r="C114" s="10">
        <v>42555</v>
      </c>
      <c r="D114" s="10">
        <v>6040</v>
      </c>
      <c r="E114" s="10">
        <v>28285</v>
      </c>
      <c r="F114" s="10">
        <v>8230</v>
      </c>
      <c r="G114" s="11">
        <v>0.14000000000000001</v>
      </c>
      <c r="H114" s="11">
        <v>0.66</v>
      </c>
      <c r="I114" s="11">
        <v>0.19</v>
      </c>
    </row>
    <row r="115" spans="1:9" x14ac:dyDescent="0.35">
      <c r="A115" s="3" t="s">
        <v>274</v>
      </c>
      <c r="B115" s="6" t="s">
        <v>102</v>
      </c>
      <c r="C115" s="10">
        <v>41925</v>
      </c>
      <c r="D115" s="10">
        <v>6025</v>
      </c>
      <c r="E115" s="10">
        <v>27815</v>
      </c>
      <c r="F115" s="10">
        <v>8085</v>
      </c>
      <c r="G115" s="11">
        <v>0.14000000000000001</v>
      </c>
      <c r="H115" s="11">
        <v>0.66</v>
      </c>
      <c r="I115" s="11">
        <v>0.19</v>
      </c>
    </row>
    <row r="116" spans="1:9" x14ac:dyDescent="0.35">
      <c r="A116" s="3" t="s">
        <v>274</v>
      </c>
      <c r="B116" s="6" t="s">
        <v>103</v>
      </c>
      <c r="C116" s="10">
        <v>41255</v>
      </c>
      <c r="D116" s="10">
        <v>6000</v>
      </c>
      <c r="E116" s="10">
        <v>27320</v>
      </c>
      <c r="F116" s="10">
        <v>7935</v>
      </c>
      <c r="G116" s="11">
        <v>0.15</v>
      </c>
      <c r="H116" s="11">
        <v>0.66</v>
      </c>
      <c r="I116" s="11">
        <v>0.19</v>
      </c>
    </row>
    <row r="117" spans="1:9" x14ac:dyDescent="0.35">
      <c r="A117" s="3" t="s">
        <v>274</v>
      </c>
      <c r="B117" s="6" t="s">
        <v>104</v>
      </c>
      <c r="C117" s="10">
        <v>40715</v>
      </c>
      <c r="D117" s="10">
        <v>5990</v>
      </c>
      <c r="E117" s="10">
        <v>26930</v>
      </c>
      <c r="F117" s="10">
        <v>7795</v>
      </c>
      <c r="G117" s="11">
        <v>0.15</v>
      </c>
      <c r="H117" s="11">
        <v>0.66</v>
      </c>
      <c r="I117" s="11">
        <v>0.19</v>
      </c>
    </row>
    <row r="118" spans="1:9" x14ac:dyDescent="0.35">
      <c r="A118" s="3" t="s">
        <v>274</v>
      </c>
      <c r="B118" s="6" t="s">
        <v>105</v>
      </c>
      <c r="C118" s="10">
        <v>40055</v>
      </c>
      <c r="D118" s="10">
        <v>5985</v>
      </c>
      <c r="E118" s="10">
        <v>26470</v>
      </c>
      <c r="F118" s="10">
        <v>7595</v>
      </c>
      <c r="G118" s="11">
        <v>0.15</v>
      </c>
      <c r="H118" s="11">
        <v>0.66</v>
      </c>
      <c r="I118" s="11">
        <v>0.19</v>
      </c>
    </row>
    <row r="119" spans="1:9" x14ac:dyDescent="0.35">
      <c r="A119" s="3" t="s">
        <v>274</v>
      </c>
      <c r="B119" s="6" t="s">
        <v>106</v>
      </c>
      <c r="C119" s="10">
        <v>39440</v>
      </c>
      <c r="D119" s="10">
        <v>5985</v>
      </c>
      <c r="E119" s="10">
        <v>26030</v>
      </c>
      <c r="F119" s="10">
        <v>7425</v>
      </c>
      <c r="G119" s="11">
        <v>0.15</v>
      </c>
      <c r="H119" s="11">
        <v>0.66</v>
      </c>
      <c r="I119" s="11">
        <v>0.19</v>
      </c>
    </row>
    <row r="120" spans="1:9" x14ac:dyDescent="0.35">
      <c r="A120" s="3" t="s">
        <v>274</v>
      </c>
      <c r="B120" s="6" t="s">
        <v>107</v>
      </c>
      <c r="C120" s="10">
        <v>38840</v>
      </c>
      <c r="D120" s="10">
        <v>5995</v>
      </c>
      <c r="E120" s="10">
        <v>25595</v>
      </c>
      <c r="F120" s="10">
        <v>7250</v>
      </c>
      <c r="G120" s="11">
        <v>0.15</v>
      </c>
      <c r="H120" s="11">
        <v>0.66</v>
      </c>
      <c r="I120" s="11">
        <v>0.19</v>
      </c>
    </row>
    <row r="121" spans="1:9" x14ac:dyDescent="0.35">
      <c r="A121" s="3" t="s">
        <v>274</v>
      </c>
      <c r="B121" s="6" t="s">
        <v>108</v>
      </c>
      <c r="C121" s="10">
        <v>38270</v>
      </c>
      <c r="D121" s="10">
        <v>6025</v>
      </c>
      <c r="E121" s="10">
        <v>25190</v>
      </c>
      <c r="F121" s="10">
        <v>7055</v>
      </c>
      <c r="G121" s="11">
        <v>0.16</v>
      </c>
      <c r="H121" s="11">
        <v>0.66</v>
      </c>
      <c r="I121" s="11">
        <v>0.18</v>
      </c>
    </row>
    <row r="122" spans="1:9" x14ac:dyDescent="0.35">
      <c r="A122" s="3" t="s">
        <v>274</v>
      </c>
      <c r="B122" s="6" t="s">
        <v>109</v>
      </c>
      <c r="C122" s="10">
        <v>37865</v>
      </c>
      <c r="D122" s="10">
        <v>6055</v>
      </c>
      <c r="E122" s="10">
        <v>24940</v>
      </c>
      <c r="F122" s="10">
        <v>6870</v>
      </c>
      <c r="G122" s="11">
        <v>0.16</v>
      </c>
      <c r="H122" s="11">
        <v>0.66</v>
      </c>
      <c r="I122" s="11">
        <v>0.18</v>
      </c>
    </row>
    <row r="123" spans="1:9" x14ac:dyDescent="0.35">
      <c r="A123" s="3" t="s">
        <v>274</v>
      </c>
      <c r="B123" s="6" t="s">
        <v>110</v>
      </c>
      <c r="C123" s="10">
        <v>37310</v>
      </c>
      <c r="D123" s="10">
        <v>6040</v>
      </c>
      <c r="E123" s="10">
        <v>24580</v>
      </c>
      <c r="F123" s="10">
        <v>6690</v>
      </c>
      <c r="G123" s="11">
        <v>0.16</v>
      </c>
      <c r="H123" s="11">
        <v>0.66</v>
      </c>
      <c r="I123" s="11">
        <v>0.18</v>
      </c>
    </row>
    <row r="124" spans="1:9" x14ac:dyDescent="0.35">
      <c r="A124" s="3" t="s">
        <v>274</v>
      </c>
      <c r="B124" s="6" t="s">
        <v>111</v>
      </c>
      <c r="C124" s="10">
        <v>36915</v>
      </c>
      <c r="D124" s="10">
        <v>6040</v>
      </c>
      <c r="E124" s="10">
        <v>24290</v>
      </c>
      <c r="F124" s="10">
        <v>6585</v>
      </c>
      <c r="G124" s="11">
        <v>0.16</v>
      </c>
      <c r="H124" s="11">
        <v>0.66</v>
      </c>
      <c r="I124" s="11">
        <v>0.18</v>
      </c>
    </row>
    <row r="125" spans="1:9" x14ac:dyDescent="0.35">
      <c r="A125" s="3" t="s">
        <v>274</v>
      </c>
      <c r="B125" s="6" t="s">
        <v>112</v>
      </c>
      <c r="C125" s="10">
        <v>36465</v>
      </c>
      <c r="D125" s="10">
        <v>6025</v>
      </c>
      <c r="E125" s="10">
        <v>23965</v>
      </c>
      <c r="F125" s="10">
        <v>6475</v>
      </c>
      <c r="G125" s="11">
        <v>0.17</v>
      </c>
      <c r="H125" s="11">
        <v>0.66</v>
      </c>
      <c r="I125" s="11">
        <v>0.18</v>
      </c>
    </row>
    <row r="126" spans="1:9" x14ac:dyDescent="0.35">
      <c r="A126" s="3" t="s">
        <v>274</v>
      </c>
      <c r="B126" s="6" t="s">
        <v>113</v>
      </c>
      <c r="C126" s="10">
        <v>36110</v>
      </c>
      <c r="D126" s="10">
        <v>6035</v>
      </c>
      <c r="E126" s="10">
        <v>23715</v>
      </c>
      <c r="F126" s="10">
        <v>6365</v>
      </c>
      <c r="G126" s="11">
        <v>0.17</v>
      </c>
      <c r="H126" s="11">
        <v>0.66</v>
      </c>
      <c r="I126" s="11">
        <v>0.18</v>
      </c>
    </row>
    <row r="127" spans="1:9" x14ac:dyDescent="0.35">
      <c r="A127" t="s">
        <v>31</v>
      </c>
      <c r="B127" s="46" t="s">
        <v>423</v>
      </c>
    </row>
    <row r="128" spans="1:9" x14ac:dyDescent="0.35">
      <c r="A128" t="s">
        <v>32</v>
      </c>
      <c r="B128" t="s">
        <v>475</v>
      </c>
    </row>
    <row r="129" spans="1:2" x14ac:dyDescent="0.35">
      <c r="A129" t="s">
        <v>33</v>
      </c>
      <c r="B129" t="s">
        <v>468</v>
      </c>
    </row>
    <row r="130" spans="1:2" x14ac:dyDescent="0.35">
      <c r="A130" t="s">
        <v>34</v>
      </c>
      <c r="B130" t="s">
        <v>469</v>
      </c>
    </row>
    <row r="131" spans="1:2" x14ac:dyDescent="0.35">
      <c r="A131" t="s">
        <v>35</v>
      </c>
      <c r="B131" t="s">
        <v>474</v>
      </c>
    </row>
  </sheetData>
  <conditionalFormatting sqref="G7:G46">
    <cfRule type="dataBar" priority="4">
      <dataBar>
        <cfvo type="num" val="0"/>
        <cfvo type="num" val="1"/>
        <color rgb="FFB1A0C7"/>
      </dataBar>
      <extLst>
        <ext xmlns:x14="http://schemas.microsoft.com/office/spreadsheetml/2009/9/main" uri="{B025F937-C7B1-47D3-B67F-A62EFF666E3E}">
          <x14:id>{F6EBE0CA-BB0E-4E17-8589-D62E44861458}</x14:id>
        </ext>
      </extLst>
    </cfRule>
  </conditionalFormatting>
  <conditionalFormatting sqref="G47:I86">
    <cfRule type="dataBar" priority="2">
      <dataBar>
        <cfvo type="num" val="0"/>
        <cfvo type="num" val="1"/>
        <color rgb="FFB1A0C7"/>
      </dataBar>
      <extLst>
        <ext xmlns:x14="http://schemas.microsoft.com/office/spreadsheetml/2009/9/main" uri="{B025F937-C7B1-47D3-B67F-A62EFF666E3E}">
          <x14:id>{3F531618-794D-4FE8-BD9B-00C520F93CEB}</x14:id>
        </ext>
      </extLst>
    </cfRule>
  </conditionalFormatting>
  <conditionalFormatting sqref="G87:I126">
    <cfRule type="dataBar" priority="1">
      <dataBar>
        <cfvo type="num" val="0"/>
        <cfvo type="num" val="1"/>
        <color rgb="FFB1A0C7"/>
      </dataBar>
      <extLst>
        <ext xmlns:x14="http://schemas.microsoft.com/office/spreadsheetml/2009/9/main" uri="{B025F937-C7B1-47D3-B67F-A62EFF666E3E}">
          <x14:id>{A5211240-B4ED-41D8-88C8-FDBA206D5A3C}</x14:id>
        </ext>
      </extLst>
    </cfRule>
  </conditionalFormatting>
  <conditionalFormatting sqref="H7:I46">
    <cfRule type="dataBar" priority="3">
      <dataBar>
        <cfvo type="num" val="0"/>
        <cfvo type="num" val="1"/>
        <color rgb="FFB1A0C7"/>
      </dataBar>
      <extLst>
        <ext xmlns:x14="http://schemas.microsoft.com/office/spreadsheetml/2009/9/main" uri="{B025F937-C7B1-47D3-B67F-A62EFF666E3E}">
          <x14:id>{4D04C130-FE0C-4A93-8738-DFAF0904AE6D}</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F6EBE0CA-BB0E-4E17-8589-D62E44861458}">
            <x14:dataBar minLength="0" maxLength="100" gradient="0">
              <x14:cfvo type="num">
                <xm:f>0</xm:f>
              </x14:cfvo>
              <x14:cfvo type="num">
                <xm:f>1</xm:f>
              </x14:cfvo>
              <x14:negativeFillColor rgb="FFFF0000"/>
              <x14:axisColor rgb="FF000000"/>
            </x14:dataBar>
          </x14:cfRule>
          <xm:sqref>G7:G46</xm:sqref>
        </x14:conditionalFormatting>
        <x14:conditionalFormatting xmlns:xm="http://schemas.microsoft.com/office/excel/2006/main">
          <x14:cfRule type="dataBar" id="{3F531618-794D-4FE8-BD9B-00C520F93CEB}">
            <x14:dataBar minLength="0" maxLength="100" gradient="0">
              <x14:cfvo type="num">
                <xm:f>0</xm:f>
              </x14:cfvo>
              <x14:cfvo type="num">
                <xm:f>1</xm:f>
              </x14:cfvo>
              <x14:negativeFillColor rgb="FFFF0000"/>
              <x14:axisColor rgb="FF000000"/>
            </x14:dataBar>
          </x14:cfRule>
          <xm:sqref>G47:I86</xm:sqref>
        </x14:conditionalFormatting>
        <x14:conditionalFormatting xmlns:xm="http://schemas.microsoft.com/office/excel/2006/main">
          <x14:cfRule type="dataBar" id="{A5211240-B4ED-41D8-88C8-FDBA206D5A3C}">
            <x14:dataBar minLength="0" maxLength="100" gradient="0">
              <x14:cfvo type="num">
                <xm:f>0</xm:f>
              </x14:cfvo>
              <x14:cfvo type="num">
                <xm:f>1</xm:f>
              </x14:cfvo>
              <x14:negativeFillColor rgb="FFFF0000"/>
              <x14:axisColor rgb="FF000000"/>
            </x14:dataBar>
          </x14:cfRule>
          <xm:sqref>G87:I126</xm:sqref>
        </x14:conditionalFormatting>
        <x14:conditionalFormatting xmlns:xm="http://schemas.microsoft.com/office/excel/2006/main">
          <x14:cfRule type="dataBar" id="{4D04C130-FE0C-4A93-8738-DFAF0904AE6D}">
            <x14:dataBar minLength="0" maxLength="100" gradient="0">
              <x14:cfvo type="num">
                <xm:f>0</xm:f>
              </x14:cfvo>
              <x14:cfvo type="num">
                <xm:f>1</xm:f>
              </x14:cfvo>
              <x14:negativeFillColor rgb="FFFF0000"/>
              <x14:axisColor rgb="FF000000"/>
            </x14:dataBar>
          </x14:cfRule>
          <xm:sqref>H7:I46</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N131"/>
  <sheetViews>
    <sheetView showGridLines="0" workbookViewId="0"/>
  </sheetViews>
  <sheetFormatPr defaultColWidth="10.6640625" defaultRowHeight="15.5" x14ac:dyDescent="0.35"/>
  <cols>
    <col min="1" max="2" width="20.6640625" customWidth="1"/>
    <col min="3" max="14" width="15.4140625" customWidth="1"/>
  </cols>
  <sheetData>
    <row r="1" spans="1:14" ht="19.5" x14ac:dyDescent="0.45">
      <c r="A1" s="1" t="s">
        <v>307</v>
      </c>
    </row>
    <row r="2" spans="1:14" x14ac:dyDescent="0.35">
      <c r="A2" t="s">
        <v>48</v>
      </c>
    </row>
    <row r="3" spans="1:14" x14ac:dyDescent="0.35">
      <c r="A3" t="s">
        <v>49</v>
      </c>
    </row>
    <row r="4" spans="1:14" x14ac:dyDescent="0.35">
      <c r="A4" t="s">
        <v>281</v>
      </c>
    </row>
    <row r="5" spans="1:14" x14ac:dyDescent="0.35">
      <c r="A5" t="s">
        <v>51</v>
      </c>
    </row>
    <row r="6" spans="1:14" ht="77.5" x14ac:dyDescent="0.35">
      <c r="A6" s="56" t="s">
        <v>260</v>
      </c>
      <c r="B6" s="57" t="s">
        <v>282</v>
      </c>
      <c r="C6" s="57" t="s">
        <v>308</v>
      </c>
      <c r="D6" s="57" t="s">
        <v>309</v>
      </c>
      <c r="E6" s="57" t="s">
        <v>310</v>
      </c>
      <c r="F6" s="57" t="s">
        <v>311</v>
      </c>
      <c r="G6" s="57" t="s">
        <v>312</v>
      </c>
      <c r="H6" s="57" t="s">
        <v>313</v>
      </c>
      <c r="I6" s="57" t="s">
        <v>314</v>
      </c>
      <c r="J6" s="57" t="s">
        <v>315</v>
      </c>
      <c r="K6" s="57" t="s">
        <v>316</v>
      </c>
      <c r="L6" s="57" t="s">
        <v>317</v>
      </c>
      <c r="M6" s="57" t="s">
        <v>318</v>
      </c>
      <c r="N6" s="57" t="s">
        <v>319</v>
      </c>
    </row>
    <row r="7" spans="1:14" x14ac:dyDescent="0.35">
      <c r="A7" s="3" t="s">
        <v>272</v>
      </c>
      <c r="B7" s="6" t="s">
        <v>74</v>
      </c>
      <c r="C7" s="10">
        <v>5240</v>
      </c>
      <c r="D7" s="10">
        <v>300</v>
      </c>
      <c r="E7" s="10">
        <v>85</v>
      </c>
      <c r="F7" s="10">
        <v>10</v>
      </c>
      <c r="G7" s="10">
        <v>5</v>
      </c>
      <c r="H7" s="10">
        <v>1060</v>
      </c>
      <c r="I7" s="10">
        <v>1720</v>
      </c>
      <c r="J7" s="10">
        <v>300</v>
      </c>
      <c r="K7" s="10">
        <v>35</v>
      </c>
      <c r="L7" s="10">
        <v>475</v>
      </c>
      <c r="M7" s="10">
        <v>815</v>
      </c>
      <c r="N7" s="10">
        <v>435</v>
      </c>
    </row>
    <row r="8" spans="1:14" x14ac:dyDescent="0.35">
      <c r="A8" s="3" t="s">
        <v>272</v>
      </c>
      <c r="B8" s="6" t="s">
        <v>75</v>
      </c>
      <c r="C8" s="10">
        <v>7800</v>
      </c>
      <c r="D8" s="10">
        <v>475</v>
      </c>
      <c r="E8" s="10">
        <v>125</v>
      </c>
      <c r="F8" s="10">
        <v>15</v>
      </c>
      <c r="G8" s="10">
        <v>10</v>
      </c>
      <c r="H8" s="10">
        <v>1615</v>
      </c>
      <c r="I8" s="10">
        <v>2600</v>
      </c>
      <c r="J8" s="10">
        <v>445</v>
      </c>
      <c r="K8" s="10">
        <v>45</v>
      </c>
      <c r="L8" s="10">
        <v>660</v>
      </c>
      <c r="M8" s="10">
        <v>1200</v>
      </c>
      <c r="N8" s="10">
        <v>610</v>
      </c>
    </row>
    <row r="9" spans="1:14" x14ac:dyDescent="0.35">
      <c r="A9" s="3" t="s">
        <v>272</v>
      </c>
      <c r="B9" s="6" t="s">
        <v>76</v>
      </c>
      <c r="C9" s="10">
        <v>11150</v>
      </c>
      <c r="D9" s="10">
        <v>700</v>
      </c>
      <c r="E9" s="10">
        <v>200</v>
      </c>
      <c r="F9" s="10">
        <v>20</v>
      </c>
      <c r="G9" s="10">
        <v>10</v>
      </c>
      <c r="H9" s="10">
        <v>2305</v>
      </c>
      <c r="I9" s="10">
        <v>3900</v>
      </c>
      <c r="J9" s="10">
        <v>635</v>
      </c>
      <c r="K9" s="10">
        <v>60</v>
      </c>
      <c r="L9" s="10">
        <v>850</v>
      </c>
      <c r="M9" s="10">
        <v>1650</v>
      </c>
      <c r="N9" s="10">
        <v>810</v>
      </c>
    </row>
    <row r="10" spans="1:14" x14ac:dyDescent="0.35">
      <c r="A10" s="3" t="s">
        <v>272</v>
      </c>
      <c r="B10" s="6" t="s">
        <v>77</v>
      </c>
      <c r="C10" s="10">
        <v>19185</v>
      </c>
      <c r="D10" s="10">
        <v>1320</v>
      </c>
      <c r="E10" s="10">
        <v>360</v>
      </c>
      <c r="F10" s="10">
        <v>35</v>
      </c>
      <c r="G10" s="10">
        <v>15</v>
      </c>
      <c r="H10" s="10">
        <v>4115</v>
      </c>
      <c r="I10" s="10">
        <v>7340</v>
      </c>
      <c r="J10" s="10">
        <v>995</v>
      </c>
      <c r="K10" s="10">
        <v>90</v>
      </c>
      <c r="L10" s="10">
        <v>1095</v>
      </c>
      <c r="M10" s="10">
        <v>2665</v>
      </c>
      <c r="N10" s="10">
        <v>1155</v>
      </c>
    </row>
    <row r="11" spans="1:14" x14ac:dyDescent="0.35">
      <c r="A11" s="3" t="s">
        <v>272</v>
      </c>
      <c r="B11" s="6" t="s">
        <v>78</v>
      </c>
      <c r="C11" s="10">
        <v>29505</v>
      </c>
      <c r="D11" s="10">
        <v>2210</v>
      </c>
      <c r="E11" s="10">
        <v>535</v>
      </c>
      <c r="F11" s="10">
        <v>45</v>
      </c>
      <c r="G11" s="10">
        <v>20</v>
      </c>
      <c r="H11" s="10">
        <v>6640</v>
      </c>
      <c r="I11" s="10">
        <v>11755</v>
      </c>
      <c r="J11" s="10">
        <v>1385</v>
      </c>
      <c r="K11" s="10">
        <v>125</v>
      </c>
      <c r="L11" s="10">
        <v>1365</v>
      </c>
      <c r="M11" s="10">
        <v>3925</v>
      </c>
      <c r="N11" s="10">
        <v>1505</v>
      </c>
    </row>
    <row r="12" spans="1:14" x14ac:dyDescent="0.35">
      <c r="A12" s="3" t="s">
        <v>272</v>
      </c>
      <c r="B12" s="6" t="s">
        <v>79</v>
      </c>
      <c r="C12" s="10">
        <v>42810</v>
      </c>
      <c r="D12" s="10">
        <v>3355</v>
      </c>
      <c r="E12" s="10">
        <v>785</v>
      </c>
      <c r="F12" s="10">
        <v>50</v>
      </c>
      <c r="G12" s="10">
        <v>20</v>
      </c>
      <c r="H12" s="10">
        <v>9805</v>
      </c>
      <c r="I12" s="10">
        <v>17205</v>
      </c>
      <c r="J12" s="10">
        <v>1720</v>
      </c>
      <c r="K12" s="10">
        <v>150</v>
      </c>
      <c r="L12" s="10">
        <v>1810</v>
      </c>
      <c r="M12" s="10">
        <v>5965</v>
      </c>
      <c r="N12" s="10">
        <v>1945</v>
      </c>
    </row>
    <row r="13" spans="1:14" x14ac:dyDescent="0.35">
      <c r="A13" s="3" t="s">
        <v>272</v>
      </c>
      <c r="B13" s="6" t="s">
        <v>80</v>
      </c>
      <c r="C13" s="10">
        <v>49375</v>
      </c>
      <c r="D13" s="10">
        <v>3975</v>
      </c>
      <c r="E13" s="10">
        <v>930</v>
      </c>
      <c r="F13" s="10">
        <v>60</v>
      </c>
      <c r="G13" s="10">
        <v>25</v>
      </c>
      <c r="H13" s="10">
        <v>11340</v>
      </c>
      <c r="I13" s="10">
        <v>19300</v>
      </c>
      <c r="J13" s="10">
        <v>1845</v>
      </c>
      <c r="K13" s="10">
        <v>160</v>
      </c>
      <c r="L13" s="10">
        <v>2260</v>
      </c>
      <c r="M13" s="10">
        <v>7280</v>
      </c>
      <c r="N13" s="10">
        <v>2195</v>
      </c>
    </row>
    <row r="14" spans="1:14" x14ac:dyDescent="0.35">
      <c r="A14" s="3" t="s">
        <v>272</v>
      </c>
      <c r="B14" s="6" t="s">
        <v>81</v>
      </c>
      <c r="C14" s="10">
        <v>51935</v>
      </c>
      <c r="D14" s="10">
        <v>4245</v>
      </c>
      <c r="E14" s="10">
        <v>1005</v>
      </c>
      <c r="F14" s="10">
        <v>65</v>
      </c>
      <c r="G14" s="10">
        <v>30</v>
      </c>
      <c r="H14" s="10">
        <v>11915</v>
      </c>
      <c r="I14" s="10">
        <v>19930</v>
      </c>
      <c r="J14" s="10">
        <v>1950</v>
      </c>
      <c r="K14" s="10">
        <v>165</v>
      </c>
      <c r="L14" s="10">
        <v>2490</v>
      </c>
      <c r="M14" s="10">
        <v>7760</v>
      </c>
      <c r="N14" s="10">
        <v>2370</v>
      </c>
    </row>
    <row r="15" spans="1:14" x14ac:dyDescent="0.35">
      <c r="A15" s="3" t="s">
        <v>272</v>
      </c>
      <c r="B15" s="6" t="s">
        <v>82</v>
      </c>
      <c r="C15" s="10">
        <v>53815</v>
      </c>
      <c r="D15" s="10">
        <v>4390</v>
      </c>
      <c r="E15" s="10">
        <v>1045</v>
      </c>
      <c r="F15" s="10">
        <v>75</v>
      </c>
      <c r="G15" s="10">
        <v>25</v>
      </c>
      <c r="H15" s="10">
        <v>12405</v>
      </c>
      <c r="I15" s="10">
        <v>20425</v>
      </c>
      <c r="J15" s="10">
        <v>2050</v>
      </c>
      <c r="K15" s="10">
        <v>175</v>
      </c>
      <c r="L15" s="10">
        <v>2660</v>
      </c>
      <c r="M15" s="10">
        <v>8045</v>
      </c>
      <c r="N15" s="10">
        <v>2515</v>
      </c>
    </row>
    <row r="16" spans="1:14" x14ac:dyDescent="0.35">
      <c r="A16" s="3" t="s">
        <v>272</v>
      </c>
      <c r="B16" s="6" t="s">
        <v>83</v>
      </c>
      <c r="C16" s="10">
        <v>55250</v>
      </c>
      <c r="D16" s="10">
        <v>4510</v>
      </c>
      <c r="E16" s="10">
        <v>1060</v>
      </c>
      <c r="F16" s="10">
        <v>75</v>
      </c>
      <c r="G16" s="10">
        <v>25</v>
      </c>
      <c r="H16" s="10">
        <v>12740</v>
      </c>
      <c r="I16" s="10">
        <v>20820</v>
      </c>
      <c r="J16" s="10">
        <v>2130</v>
      </c>
      <c r="K16" s="10">
        <v>180</v>
      </c>
      <c r="L16" s="10">
        <v>2800</v>
      </c>
      <c r="M16" s="10">
        <v>8245</v>
      </c>
      <c r="N16" s="10">
        <v>2655</v>
      </c>
    </row>
    <row r="17" spans="1:14" x14ac:dyDescent="0.35">
      <c r="A17" s="3" t="s">
        <v>272</v>
      </c>
      <c r="B17" s="6" t="s">
        <v>84</v>
      </c>
      <c r="C17" s="10">
        <v>57635</v>
      </c>
      <c r="D17" s="10">
        <v>4730</v>
      </c>
      <c r="E17" s="10">
        <v>1125</v>
      </c>
      <c r="F17" s="10">
        <v>80</v>
      </c>
      <c r="G17" s="10">
        <v>30</v>
      </c>
      <c r="H17" s="10">
        <v>13155</v>
      </c>
      <c r="I17" s="10">
        <v>21235</v>
      </c>
      <c r="J17" s="10">
        <v>2210</v>
      </c>
      <c r="K17" s="10">
        <v>180</v>
      </c>
      <c r="L17" s="10">
        <v>3210</v>
      </c>
      <c r="M17" s="10">
        <v>8860</v>
      </c>
      <c r="N17" s="10">
        <v>2815</v>
      </c>
    </row>
    <row r="18" spans="1:14" x14ac:dyDescent="0.35">
      <c r="A18" s="3" t="s">
        <v>272</v>
      </c>
      <c r="B18" s="6" t="s">
        <v>85</v>
      </c>
      <c r="C18" s="10">
        <v>60295</v>
      </c>
      <c r="D18" s="10">
        <v>4960</v>
      </c>
      <c r="E18" s="10">
        <v>1175</v>
      </c>
      <c r="F18" s="10">
        <v>85</v>
      </c>
      <c r="G18" s="10">
        <v>30</v>
      </c>
      <c r="H18" s="10">
        <v>13580</v>
      </c>
      <c r="I18" s="10">
        <v>21705</v>
      </c>
      <c r="J18" s="10">
        <v>2295</v>
      </c>
      <c r="K18" s="10">
        <v>185</v>
      </c>
      <c r="L18" s="10">
        <v>3765</v>
      </c>
      <c r="M18" s="10">
        <v>9530</v>
      </c>
      <c r="N18" s="10">
        <v>2985</v>
      </c>
    </row>
    <row r="19" spans="1:14" x14ac:dyDescent="0.35">
      <c r="A19" s="3" t="s">
        <v>272</v>
      </c>
      <c r="B19" s="6" t="s">
        <v>86</v>
      </c>
      <c r="C19" s="10">
        <v>62550</v>
      </c>
      <c r="D19" s="10">
        <v>5105</v>
      </c>
      <c r="E19" s="10">
        <v>1210</v>
      </c>
      <c r="F19" s="10">
        <v>90</v>
      </c>
      <c r="G19" s="10">
        <v>35</v>
      </c>
      <c r="H19" s="10">
        <v>14105</v>
      </c>
      <c r="I19" s="10">
        <v>22295</v>
      </c>
      <c r="J19" s="10">
        <v>2420</v>
      </c>
      <c r="K19" s="10">
        <v>190</v>
      </c>
      <c r="L19" s="10">
        <v>4030</v>
      </c>
      <c r="M19" s="10">
        <v>9860</v>
      </c>
      <c r="N19" s="10">
        <v>3210</v>
      </c>
    </row>
    <row r="20" spans="1:14" x14ac:dyDescent="0.35">
      <c r="A20" s="3" t="s">
        <v>272</v>
      </c>
      <c r="B20" s="6" t="s">
        <v>87</v>
      </c>
      <c r="C20" s="10">
        <v>64065</v>
      </c>
      <c r="D20" s="10">
        <v>5220</v>
      </c>
      <c r="E20" s="10">
        <v>1230</v>
      </c>
      <c r="F20" s="10">
        <v>95</v>
      </c>
      <c r="G20" s="10">
        <v>35</v>
      </c>
      <c r="H20" s="10">
        <v>14465</v>
      </c>
      <c r="I20" s="10">
        <v>22650</v>
      </c>
      <c r="J20" s="10">
        <v>2510</v>
      </c>
      <c r="K20" s="10">
        <v>190</v>
      </c>
      <c r="L20" s="10">
        <v>4180</v>
      </c>
      <c r="M20" s="10">
        <v>10125</v>
      </c>
      <c r="N20" s="10">
        <v>3360</v>
      </c>
    </row>
    <row r="21" spans="1:14" x14ac:dyDescent="0.35">
      <c r="A21" s="3" t="s">
        <v>272</v>
      </c>
      <c r="B21" s="6" t="s">
        <v>88</v>
      </c>
      <c r="C21" s="10">
        <v>65710</v>
      </c>
      <c r="D21" s="10">
        <v>5360</v>
      </c>
      <c r="E21" s="10">
        <v>1255</v>
      </c>
      <c r="F21" s="10">
        <v>100</v>
      </c>
      <c r="G21" s="10">
        <v>35</v>
      </c>
      <c r="H21" s="10">
        <v>14835</v>
      </c>
      <c r="I21" s="10">
        <v>23005</v>
      </c>
      <c r="J21" s="10">
        <v>2575</v>
      </c>
      <c r="K21" s="10">
        <v>195</v>
      </c>
      <c r="L21" s="10">
        <v>4400</v>
      </c>
      <c r="M21" s="10">
        <v>10410</v>
      </c>
      <c r="N21" s="10">
        <v>3545</v>
      </c>
    </row>
    <row r="22" spans="1:14" x14ac:dyDescent="0.35">
      <c r="A22" s="3" t="s">
        <v>272</v>
      </c>
      <c r="B22" s="6" t="s">
        <v>89</v>
      </c>
      <c r="C22" s="10">
        <v>67410</v>
      </c>
      <c r="D22" s="10">
        <v>5520</v>
      </c>
      <c r="E22" s="10">
        <v>1285</v>
      </c>
      <c r="F22" s="10">
        <v>110</v>
      </c>
      <c r="G22" s="10">
        <v>35</v>
      </c>
      <c r="H22" s="10">
        <v>15140</v>
      </c>
      <c r="I22" s="10">
        <v>23340</v>
      </c>
      <c r="J22" s="10">
        <v>2680</v>
      </c>
      <c r="K22" s="10">
        <v>200</v>
      </c>
      <c r="L22" s="10">
        <v>4640</v>
      </c>
      <c r="M22" s="10">
        <v>10740</v>
      </c>
      <c r="N22" s="10">
        <v>3725</v>
      </c>
    </row>
    <row r="23" spans="1:14" x14ac:dyDescent="0.35">
      <c r="A23" s="3" t="s">
        <v>272</v>
      </c>
      <c r="B23" s="6" t="s">
        <v>90</v>
      </c>
      <c r="C23" s="10">
        <v>68720</v>
      </c>
      <c r="D23" s="10">
        <v>5710</v>
      </c>
      <c r="E23" s="10">
        <v>1320</v>
      </c>
      <c r="F23" s="10">
        <v>115</v>
      </c>
      <c r="G23" s="10">
        <v>35</v>
      </c>
      <c r="H23" s="10">
        <v>15380</v>
      </c>
      <c r="I23" s="10">
        <v>23580</v>
      </c>
      <c r="J23" s="10">
        <v>2745</v>
      </c>
      <c r="K23" s="10">
        <v>205</v>
      </c>
      <c r="L23" s="10">
        <v>4780</v>
      </c>
      <c r="M23" s="10">
        <v>10960</v>
      </c>
      <c r="N23" s="10">
        <v>3890</v>
      </c>
    </row>
    <row r="24" spans="1:14" x14ac:dyDescent="0.35">
      <c r="A24" s="3" t="s">
        <v>272</v>
      </c>
      <c r="B24" s="6" t="s">
        <v>91</v>
      </c>
      <c r="C24" s="10">
        <v>70340</v>
      </c>
      <c r="D24" s="10">
        <v>5940</v>
      </c>
      <c r="E24" s="10">
        <v>1350</v>
      </c>
      <c r="F24" s="10">
        <v>120</v>
      </c>
      <c r="G24" s="10">
        <v>35</v>
      </c>
      <c r="H24" s="10">
        <v>15655</v>
      </c>
      <c r="I24" s="10">
        <v>23865</v>
      </c>
      <c r="J24" s="10">
        <v>2845</v>
      </c>
      <c r="K24" s="10">
        <v>210</v>
      </c>
      <c r="L24" s="10">
        <v>4965</v>
      </c>
      <c r="M24" s="10">
        <v>11270</v>
      </c>
      <c r="N24" s="10">
        <v>4080</v>
      </c>
    </row>
    <row r="25" spans="1:14" x14ac:dyDescent="0.35">
      <c r="A25" s="3" t="s">
        <v>272</v>
      </c>
      <c r="B25" s="6" t="s">
        <v>92</v>
      </c>
      <c r="C25" s="10">
        <v>71835</v>
      </c>
      <c r="D25" s="10">
        <v>6145</v>
      </c>
      <c r="E25" s="10">
        <v>1385</v>
      </c>
      <c r="F25" s="10">
        <v>125</v>
      </c>
      <c r="G25" s="10">
        <v>35</v>
      </c>
      <c r="H25" s="10">
        <v>15915</v>
      </c>
      <c r="I25" s="10">
        <v>24120</v>
      </c>
      <c r="J25" s="10">
        <v>2965</v>
      </c>
      <c r="K25" s="10">
        <v>220</v>
      </c>
      <c r="L25" s="10">
        <v>5095</v>
      </c>
      <c r="M25" s="10">
        <v>11495</v>
      </c>
      <c r="N25" s="10">
        <v>4335</v>
      </c>
    </row>
    <row r="26" spans="1:14" x14ac:dyDescent="0.35">
      <c r="A26" s="3" t="s">
        <v>272</v>
      </c>
      <c r="B26" s="6" t="s">
        <v>93</v>
      </c>
      <c r="C26" s="10">
        <v>73410</v>
      </c>
      <c r="D26" s="10">
        <v>6365</v>
      </c>
      <c r="E26" s="10">
        <v>1410</v>
      </c>
      <c r="F26" s="10">
        <v>130</v>
      </c>
      <c r="G26" s="10">
        <v>35</v>
      </c>
      <c r="H26" s="10">
        <v>16190</v>
      </c>
      <c r="I26" s="10">
        <v>24425</v>
      </c>
      <c r="J26" s="10">
        <v>3095</v>
      </c>
      <c r="K26" s="10">
        <v>220</v>
      </c>
      <c r="L26" s="10">
        <v>5230</v>
      </c>
      <c r="M26" s="10">
        <v>11710</v>
      </c>
      <c r="N26" s="10">
        <v>4600</v>
      </c>
    </row>
    <row r="27" spans="1:14" x14ac:dyDescent="0.35">
      <c r="A27" s="3" t="s">
        <v>272</v>
      </c>
      <c r="B27" s="6" t="s">
        <v>94</v>
      </c>
      <c r="C27" s="10">
        <v>75010</v>
      </c>
      <c r="D27" s="10">
        <v>6580</v>
      </c>
      <c r="E27" s="10">
        <v>1445</v>
      </c>
      <c r="F27" s="10">
        <v>130</v>
      </c>
      <c r="G27" s="10">
        <v>35</v>
      </c>
      <c r="H27" s="10">
        <v>16490</v>
      </c>
      <c r="I27" s="10">
        <v>24705</v>
      </c>
      <c r="J27" s="10">
        <v>3230</v>
      </c>
      <c r="K27" s="10">
        <v>230</v>
      </c>
      <c r="L27" s="10">
        <v>5410</v>
      </c>
      <c r="M27" s="10">
        <v>11895</v>
      </c>
      <c r="N27" s="10">
        <v>4865</v>
      </c>
    </row>
    <row r="28" spans="1:14" x14ac:dyDescent="0.35">
      <c r="A28" s="3" t="s">
        <v>272</v>
      </c>
      <c r="B28" s="6" t="s">
        <v>95</v>
      </c>
      <c r="C28" s="10">
        <v>76430</v>
      </c>
      <c r="D28" s="10">
        <v>6705</v>
      </c>
      <c r="E28" s="10">
        <v>1465</v>
      </c>
      <c r="F28" s="10">
        <v>135</v>
      </c>
      <c r="G28" s="10">
        <v>35</v>
      </c>
      <c r="H28" s="10">
        <v>16750</v>
      </c>
      <c r="I28" s="10">
        <v>24930</v>
      </c>
      <c r="J28" s="10">
        <v>3355</v>
      </c>
      <c r="K28" s="10">
        <v>230</v>
      </c>
      <c r="L28" s="10">
        <v>5590</v>
      </c>
      <c r="M28" s="10">
        <v>12120</v>
      </c>
      <c r="N28" s="10">
        <v>5110</v>
      </c>
    </row>
    <row r="29" spans="1:14" x14ac:dyDescent="0.35">
      <c r="A29" s="3" t="s">
        <v>272</v>
      </c>
      <c r="B29" s="6" t="s">
        <v>96</v>
      </c>
      <c r="C29" s="10">
        <v>77905</v>
      </c>
      <c r="D29" s="10">
        <v>6900</v>
      </c>
      <c r="E29" s="10">
        <v>1500</v>
      </c>
      <c r="F29" s="10">
        <v>140</v>
      </c>
      <c r="G29" s="10">
        <v>35</v>
      </c>
      <c r="H29" s="10">
        <v>16970</v>
      </c>
      <c r="I29" s="10">
        <v>25130</v>
      </c>
      <c r="J29" s="10">
        <v>3480</v>
      </c>
      <c r="K29" s="10">
        <v>235</v>
      </c>
      <c r="L29" s="10">
        <v>5735</v>
      </c>
      <c r="M29" s="10">
        <v>12350</v>
      </c>
      <c r="N29" s="10">
        <v>5420</v>
      </c>
    </row>
    <row r="30" spans="1:14" x14ac:dyDescent="0.35">
      <c r="A30" s="3" t="s">
        <v>272</v>
      </c>
      <c r="B30" s="6" t="s">
        <v>97</v>
      </c>
      <c r="C30" s="10">
        <v>79610</v>
      </c>
      <c r="D30" s="10">
        <v>7085</v>
      </c>
      <c r="E30" s="10">
        <v>1515</v>
      </c>
      <c r="F30" s="10">
        <v>150</v>
      </c>
      <c r="G30" s="10">
        <v>35</v>
      </c>
      <c r="H30" s="10">
        <v>17245</v>
      </c>
      <c r="I30" s="10">
        <v>25300</v>
      </c>
      <c r="J30" s="10">
        <v>3625</v>
      </c>
      <c r="K30" s="10">
        <v>235</v>
      </c>
      <c r="L30" s="10">
        <v>5935</v>
      </c>
      <c r="M30" s="10">
        <v>12695</v>
      </c>
      <c r="N30" s="10">
        <v>5785</v>
      </c>
    </row>
    <row r="31" spans="1:14" x14ac:dyDescent="0.35">
      <c r="A31" s="3" t="s">
        <v>272</v>
      </c>
      <c r="B31" s="6" t="s">
        <v>98</v>
      </c>
      <c r="C31" s="10">
        <v>81140</v>
      </c>
      <c r="D31" s="10">
        <v>7235</v>
      </c>
      <c r="E31" s="10">
        <v>1530</v>
      </c>
      <c r="F31" s="10">
        <v>155</v>
      </c>
      <c r="G31" s="10">
        <v>30</v>
      </c>
      <c r="H31" s="10">
        <v>17435</v>
      </c>
      <c r="I31" s="10">
        <v>25490</v>
      </c>
      <c r="J31" s="10">
        <v>3770</v>
      </c>
      <c r="K31" s="10">
        <v>245</v>
      </c>
      <c r="L31" s="10">
        <v>6125</v>
      </c>
      <c r="M31" s="10">
        <v>13010</v>
      </c>
      <c r="N31" s="10">
        <v>6110</v>
      </c>
    </row>
    <row r="32" spans="1:14" x14ac:dyDescent="0.35">
      <c r="A32" s="3" t="s">
        <v>272</v>
      </c>
      <c r="B32" s="6" t="s">
        <v>99</v>
      </c>
      <c r="C32" s="10">
        <v>82720</v>
      </c>
      <c r="D32" s="10">
        <v>7355</v>
      </c>
      <c r="E32" s="10">
        <v>1545</v>
      </c>
      <c r="F32" s="10">
        <v>155</v>
      </c>
      <c r="G32" s="10">
        <v>30</v>
      </c>
      <c r="H32" s="10">
        <v>17690</v>
      </c>
      <c r="I32" s="10">
        <v>25650</v>
      </c>
      <c r="J32" s="10">
        <v>3895</v>
      </c>
      <c r="K32" s="10">
        <v>250</v>
      </c>
      <c r="L32" s="10">
        <v>6345</v>
      </c>
      <c r="M32" s="10">
        <v>13330</v>
      </c>
      <c r="N32" s="10">
        <v>6465</v>
      </c>
    </row>
    <row r="33" spans="1:14" x14ac:dyDescent="0.35">
      <c r="A33" s="3" t="s">
        <v>272</v>
      </c>
      <c r="B33" s="6" t="s">
        <v>100</v>
      </c>
      <c r="C33" s="10">
        <v>84095</v>
      </c>
      <c r="D33" s="10">
        <v>7490</v>
      </c>
      <c r="E33" s="10">
        <v>1575</v>
      </c>
      <c r="F33" s="10">
        <v>160</v>
      </c>
      <c r="G33" s="10">
        <v>30</v>
      </c>
      <c r="H33" s="10">
        <v>17865</v>
      </c>
      <c r="I33" s="10">
        <v>25740</v>
      </c>
      <c r="J33" s="10">
        <v>4040</v>
      </c>
      <c r="K33" s="10">
        <v>250</v>
      </c>
      <c r="L33" s="10">
        <v>6535</v>
      </c>
      <c r="M33" s="10">
        <v>13630</v>
      </c>
      <c r="N33" s="10">
        <v>6775</v>
      </c>
    </row>
    <row r="34" spans="1:14" x14ac:dyDescent="0.35">
      <c r="A34" s="3" t="s">
        <v>272</v>
      </c>
      <c r="B34" s="6" t="s">
        <v>101</v>
      </c>
      <c r="C34" s="10">
        <v>85260</v>
      </c>
      <c r="D34" s="10">
        <v>7590</v>
      </c>
      <c r="E34" s="10">
        <v>1580</v>
      </c>
      <c r="F34" s="10">
        <v>165</v>
      </c>
      <c r="G34" s="10">
        <v>30</v>
      </c>
      <c r="H34" s="10">
        <v>18025</v>
      </c>
      <c r="I34" s="10">
        <v>25820</v>
      </c>
      <c r="J34" s="10">
        <v>4140</v>
      </c>
      <c r="K34" s="10">
        <v>245</v>
      </c>
      <c r="L34" s="10">
        <v>6690</v>
      </c>
      <c r="M34" s="10">
        <v>13860</v>
      </c>
      <c r="N34" s="10">
        <v>7095</v>
      </c>
    </row>
    <row r="35" spans="1:14" x14ac:dyDescent="0.35">
      <c r="A35" s="3" t="s">
        <v>272</v>
      </c>
      <c r="B35" s="6" t="s">
        <v>102</v>
      </c>
      <c r="C35" s="10">
        <v>86020</v>
      </c>
      <c r="D35" s="10">
        <v>7690</v>
      </c>
      <c r="E35" s="10">
        <v>1590</v>
      </c>
      <c r="F35" s="10">
        <v>165</v>
      </c>
      <c r="G35" s="10">
        <v>30</v>
      </c>
      <c r="H35" s="10">
        <v>18135</v>
      </c>
      <c r="I35" s="10">
        <v>25805</v>
      </c>
      <c r="J35" s="10">
        <v>4255</v>
      </c>
      <c r="K35" s="10">
        <v>245</v>
      </c>
      <c r="L35" s="10">
        <v>6800</v>
      </c>
      <c r="M35" s="10">
        <v>13995</v>
      </c>
      <c r="N35" s="10">
        <v>7295</v>
      </c>
    </row>
    <row r="36" spans="1:14" x14ac:dyDescent="0.35">
      <c r="A36" s="3" t="s">
        <v>272</v>
      </c>
      <c r="B36" s="6" t="s">
        <v>103</v>
      </c>
      <c r="C36" s="10">
        <v>86830</v>
      </c>
      <c r="D36" s="10">
        <v>7785</v>
      </c>
      <c r="E36" s="10">
        <v>1585</v>
      </c>
      <c r="F36" s="10">
        <v>170</v>
      </c>
      <c r="G36" s="10">
        <v>30</v>
      </c>
      <c r="H36" s="10">
        <v>18265</v>
      </c>
      <c r="I36" s="10">
        <v>25800</v>
      </c>
      <c r="J36" s="10">
        <v>4345</v>
      </c>
      <c r="K36" s="10">
        <v>250</v>
      </c>
      <c r="L36" s="10">
        <v>6920</v>
      </c>
      <c r="M36" s="10">
        <v>14170</v>
      </c>
      <c r="N36" s="10">
        <v>7490</v>
      </c>
    </row>
    <row r="37" spans="1:14" x14ac:dyDescent="0.35">
      <c r="A37" s="3" t="s">
        <v>272</v>
      </c>
      <c r="B37" s="6" t="s">
        <v>104</v>
      </c>
      <c r="C37" s="10">
        <v>87245</v>
      </c>
      <c r="D37" s="10">
        <v>7860</v>
      </c>
      <c r="E37" s="10">
        <v>1590</v>
      </c>
      <c r="F37" s="10">
        <v>175</v>
      </c>
      <c r="G37" s="10">
        <v>30</v>
      </c>
      <c r="H37" s="10">
        <v>18310</v>
      </c>
      <c r="I37" s="10">
        <v>25760</v>
      </c>
      <c r="J37" s="10">
        <v>4415</v>
      </c>
      <c r="K37" s="10">
        <v>255</v>
      </c>
      <c r="L37" s="10">
        <v>7000</v>
      </c>
      <c r="M37" s="10">
        <v>14225</v>
      </c>
      <c r="N37" s="10">
        <v>7600</v>
      </c>
    </row>
    <row r="38" spans="1:14" x14ac:dyDescent="0.35">
      <c r="A38" s="3" t="s">
        <v>272</v>
      </c>
      <c r="B38" s="6" t="s">
        <v>105</v>
      </c>
      <c r="C38" s="10">
        <v>87535</v>
      </c>
      <c r="D38" s="10">
        <v>7970</v>
      </c>
      <c r="E38" s="10">
        <v>1590</v>
      </c>
      <c r="F38" s="10">
        <v>180</v>
      </c>
      <c r="G38" s="10">
        <v>30</v>
      </c>
      <c r="H38" s="10">
        <v>18385</v>
      </c>
      <c r="I38" s="10">
        <v>25690</v>
      </c>
      <c r="J38" s="10">
        <v>4460</v>
      </c>
      <c r="K38" s="10">
        <v>255</v>
      </c>
      <c r="L38" s="10">
        <v>7035</v>
      </c>
      <c r="M38" s="10">
        <v>14210</v>
      </c>
      <c r="N38" s="10">
        <v>7700</v>
      </c>
    </row>
    <row r="39" spans="1:14" x14ac:dyDescent="0.35">
      <c r="A39" s="3" t="s">
        <v>272</v>
      </c>
      <c r="B39" s="6" t="s">
        <v>106</v>
      </c>
      <c r="C39" s="10">
        <v>87805</v>
      </c>
      <c r="D39" s="10">
        <v>8070</v>
      </c>
      <c r="E39" s="10">
        <v>1585</v>
      </c>
      <c r="F39" s="10">
        <v>180</v>
      </c>
      <c r="G39" s="10">
        <v>30</v>
      </c>
      <c r="H39" s="10">
        <v>18475</v>
      </c>
      <c r="I39" s="10">
        <v>25595</v>
      </c>
      <c r="J39" s="10">
        <v>4510</v>
      </c>
      <c r="K39" s="10">
        <v>255</v>
      </c>
      <c r="L39" s="10">
        <v>7080</v>
      </c>
      <c r="M39" s="10">
        <v>14235</v>
      </c>
      <c r="N39" s="10">
        <v>7765</v>
      </c>
    </row>
    <row r="40" spans="1:14" x14ac:dyDescent="0.35">
      <c r="A40" s="3" t="s">
        <v>272</v>
      </c>
      <c r="B40" s="6" t="s">
        <v>107</v>
      </c>
      <c r="C40" s="10">
        <v>87885</v>
      </c>
      <c r="D40" s="10">
        <v>8170</v>
      </c>
      <c r="E40" s="10">
        <v>1590</v>
      </c>
      <c r="F40" s="10">
        <v>185</v>
      </c>
      <c r="G40" s="10">
        <v>30</v>
      </c>
      <c r="H40" s="10">
        <v>18555</v>
      </c>
      <c r="I40" s="10">
        <v>25505</v>
      </c>
      <c r="J40" s="10">
        <v>4530</v>
      </c>
      <c r="K40" s="10">
        <v>250</v>
      </c>
      <c r="L40" s="10">
        <v>7060</v>
      </c>
      <c r="M40" s="10">
        <v>14150</v>
      </c>
      <c r="N40" s="10">
        <v>7830</v>
      </c>
    </row>
    <row r="41" spans="1:14" x14ac:dyDescent="0.35">
      <c r="A41" s="3" t="s">
        <v>272</v>
      </c>
      <c r="B41" s="6" t="s">
        <v>108</v>
      </c>
      <c r="C41" s="10">
        <v>88260</v>
      </c>
      <c r="D41" s="10">
        <v>8310</v>
      </c>
      <c r="E41" s="10">
        <v>1600</v>
      </c>
      <c r="F41" s="10">
        <v>195</v>
      </c>
      <c r="G41" s="10">
        <v>30</v>
      </c>
      <c r="H41" s="10">
        <v>18690</v>
      </c>
      <c r="I41" s="10">
        <v>25500</v>
      </c>
      <c r="J41" s="10">
        <v>4580</v>
      </c>
      <c r="K41" s="10">
        <v>250</v>
      </c>
      <c r="L41" s="10">
        <v>7035</v>
      </c>
      <c r="M41" s="10">
        <v>14135</v>
      </c>
      <c r="N41" s="10">
        <v>7910</v>
      </c>
    </row>
    <row r="42" spans="1:14" x14ac:dyDescent="0.35">
      <c r="A42" s="3" t="s">
        <v>272</v>
      </c>
      <c r="B42" s="6" t="s">
        <v>109</v>
      </c>
      <c r="C42" s="10">
        <v>88975</v>
      </c>
      <c r="D42" s="10">
        <v>8435</v>
      </c>
      <c r="E42" s="10">
        <v>1610</v>
      </c>
      <c r="F42" s="10">
        <v>195</v>
      </c>
      <c r="G42" s="10">
        <v>25</v>
      </c>
      <c r="H42" s="10">
        <v>18865</v>
      </c>
      <c r="I42" s="10">
        <v>25640</v>
      </c>
      <c r="J42" s="10">
        <v>4675</v>
      </c>
      <c r="K42" s="10">
        <v>255</v>
      </c>
      <c r="L42" s="10">
        <v>7065</v>
      </c>
      <c r="M42" s="10">
        <v>14180</v>
      </c>
      <c r="N42" s="10">
        <v>8000</v>
      </c>
    </row>
    <row r="43" spans="1:14" x14ac:dyDescent="0.35">
      <c r="A43" s="3" t="s">
        <v>272</v>
      </c>
      <c r="B43" s="6" t="s">
        <v>110</v>
      </c>
      <c r="C43" s="10">
        <v>89665</v>
      </c>
      <c r="D43" s="10">
        <v>8570</v>
      </c>
      <c r="E43" s="10">
        <v>1630</v>
      </c>
      <c r="F43" s="10">
        <v>200</v>
      </c>
      <c r="G43" s="10">
        <v>25</v>
      </c>
      <c r="H43" s="10">
        <v>19095</v>
      </c>
      <c r="I43" s="10">
        <v>25825</v>
      </c>
      <c r="J43" s="10">
        <v>4790</v>
      </c>
      <c r="K43" s="10">
        <v>260</v>
      </c>
      <c r="L43" s="10">
        <v>6985</v>
      </c>
      <c r="M43" s="10">
        <v>14185</v>
      </c>
      <c r="N43" s="10">
        <v>8075</v>
      </c>
    </row>
    <row r="44" spans="1:14" x14ac:dyDescent="0.35">
      <c r="A44" s="3" t="s">
        <v>272</v>
      </c>
      <c r="B44" s="6" t="s">
        <v>111</v>
      </c>
      <c r="C44" s="10">
        <v>90460</v>
      </c>
      <c r="D44" s="10">
        <v>8675</v>
      </c>
      <c r="E44" s="10">
        <v>1640</v>
      </c>
      <c r="F44" s="10">
        <v>205</v>
      </c>
      <c r="G44" s="10">
        <v>25</v>
      </c>
      <c r="H44" s="10">
        <v>19255</v>
      </c>
      <c r="I44" s="10">
        <v>25985</v>
      </c>
      <c r="J44" s="10">
        <v>4860</v>
      </c>
      <c r="K44" s="10">
        <v>265</v>
      </c>
      <c r="L44" s="10">
        <v>7030</v>
      </c>
      <c r="M44" s="10">
        <v>14285</v>
      </c>
      <c r="N44" s="10">
        <v>8190</v>
      </c>
    </row>
    <row r="45" spans="1:14" x14ac:dyDescent="0.35">
      <c r="A45" s="3" t="s">
        <v>272</v>
      </c>
      <c r="B45" s="6" t="s">
        <v>112</v>
      </c>
      <c r="C45" s="10">
        <v>91055</v>
      </c>
      <c r="D45" s="10">
        <v>8785</v>
      </c>
      <c r="E45" s="10">
        <v>1645</v>
      </c>
      <c r="F45" s="10">
        <v>205</v>
      </c>
      <c r="G45" s="10">
        <v>25</v>
      </c>
      <c r="H45" s="10">
        <v>19410</v>
      </c>
      <c r="I45" s="10">
        <v>26115</v>
      </c>
      <c r="J45" s="10">
        <v>4935</v>
      </c>
      <c r="K45" s="10">
        <v>260</v>
      </c>
      <c r="L45" s="10">
        <v>7000</v>
      </c>
      <c r="M45" s="10">
        <v>14330</v>
      </c>
      <c r="N45" s="10">
        <v>8300</v>
      </c>
    </row>
    <row r="46" spans="1:14" x14ac:dyDescent="0.35">
      <c r="A46" s="3" t="s">
        <v>272</v>
      </c>
      <c r="B46" s="6" t="s">
        <v>113</v>
      </c>
      <c r="C46" s="10">
        <v>91875</v>
      </c>
      <c r="D46" s="10">
        <v>8920</v>
      </c>
      <c r="E46" s="10">
        <v>1650</v>
      </c>
      <c r="F46" s="10">
        <v>210</v>
      </c>
      <c r="G46" s="10">
        <v>25</v>
      </c>
      <c r="H46" s="10">
        <v>19590</v>
      </c>
      <c r="I46" s="10">
        <v>26275</v>
      </c>
      <c r="J46" s="10">
        <v>5025</v>
      </c>
      <c r="K46" s="10">
        <v>260</v>
      </c>
      <c r="L46" s="10">
        <v>7025</v>
      </c>
      <c r="M46" s="10">
        <v>14415</v>
      </c>
      <c r="N46" s="10">
        <v>8430</v>
      </c>
    </row>
    <row r="47" spans="1:14" x14ac:dyDescent="0.35">
      <c r="A47" s="36" t="s">
        <v>273</v>
      </c>
      <c r="B47" s="37" t="s">
        <v>74</v>
      </c>
      <c r="C47" s="38">
        <v>2720</v>
      </c>
      <c r="D47" s="38">
        <v>100</v>
      </c>
      <c r="E47" s="38">
        <v>30</v>
      </c>
      <c r="F47" s="38">
        <v>5</v>
      </c>
      <c r="G47" s="38">
        <v>5</v>
      </c>
      <c r="H47" s="38">
        <v>535</v>
      </c>
      <c r="I47" s="38">
        <v>515</v>
      </c>
      <c r="J47" s="38">
        <v>170</v>
      </c>
      <c r="K47" s="38">
        <v>25</v>
      </c>
      <c r="L47" s="38">
        <v>445</v>
      </c>
      <c r="M47" s="38">
        <v>520</v>
      </c>
      <c r="N47" s="38">
        <v>370</v>
      </c>
    </row>
    <row r="48" spans="1:14" x14ac:dyDescent="0.35">
      <c r="A48" s="3" t="s">
        <v>273</v>
      </c>
      <c r="B48" s="6" t="s">
        <v>75</v>
      </c>
      <c r="C48" s="10">
        <v>3750</v>
      </c>
      <c r="D48" s="10">
        <v>145</v>
      </c>
      <c r="E48" s="10">
        <v>40</v>
      </c>
      <c r="F48" s="10">
        <v>5</v>
      </c>
      <c r="G48" s="10">
        <v>5</v>
      </c>
      <c r="H48" s="10">
        <v>760</v>
      </c>
      <c r="I48" s="10">
        <v>700</v>
      </c>
      <c r="J48" s="10">
        <v>235</v>
      </c>
      <c r="K48" s="10">
        <v>30</v>
      </c>
      <c r="L48" s="10">
        <v>610</v>
      </c>
      <c r="M48" s="10">
        <v>720</v>
      </c>
      <c r="N48" s="10">
        <v>500</v>
      </c>
    </row>
    <row r="49" spans="1:14" x14ac:dyDescent="0.35">
      <c r="A49" s="3" t="s">
        <v>273</v>
      </c>
      <c r="B49" s="6" t="s">
        <v>76</v>
      </c>
      <c r="C49" s="10">
        <v>4895</v>
      </c>
      <c r="D49" s="10">
        <v>205</v>
      </c>
      <c r="E49" s="10">
        <v>55</v>
      </c>
      <c r="F49" s="10">
        <v>10</v>
      </c>
      <c r="G49" s="10">
        <v>10</v>
      </c>
      <c r="H49" s="10">
        <v>990</v>
      </c>
      <c r="I49" s="10">
        <v>940</v>
      </c>
      <c r="J49" s="10">
        <v>320</v>
      </c>
      <c r="K49" s="10">
        <v>35</v>
      </c>
      <c r="L49" s="10">
        <v>780</v>
      </c>
      <c r="M49" s="10">
        <v>930</v>
      </c>
      <c r="N49" s="10">
        <v>625</v>
      </c>
    </row>
    <row r="50" spans="1:14" x14ac:dyDescent="0.35">
      <c r="A50" s="3" t="s">
        <v>273</v>
      </c>
      <c r="B50" s="6" t="s">
        <v>77</v>
      </c>
      <c r="C50" s="10">
        <v>6190</v>
      </c>
      <c r="D50" s="10">
        <v>275</v>
      </c>
      <c r="E50" s="10">
        <v>75</v>
      </c>
      <c r="F50" s="10">
        <v>20</v>
      </c>
      <c r="G50" s="10">
        <v>10</v>
      </c>
      <c r="H50" s="10">
        <v>1250</v>
      </c>
      <c r="I50" s="10">
        <v>1195</v>
      </c>
      <c r="J50" s="10">
        <v>380</v>
      </c>
      <c r="K50" s="10">
        <v>40</v>
      </c>
      <c r="L50" s="10">
        <v>965</v>
      </c>
      <c r="M50" s="10">
        <v>1200</v>
      </c>
      <c r="N50" s="10">
        <v>790</v>
      </c>
    </row>
    <row r="51" spans="1:14" x14ac:dyDescent="0.35">
      <c r="A51" s="3" t="s">
        <v>273</v>
      </c>
      <c r="B51" s="6" t="s">
        <v>78</v>
      </c>
      <c r="C51" s="10">
        <v>7465</v>
      </c>
      <c r="D51" s="10">
        <v>350</v>
      </c>
      <c r="E51" s="10">
        <v>95</v>
      </c>
      <c r="F51" s="10">
        <v>20</v>
      </c>
      <c r="G51" s="10">
        <v>10</v>
      </c>
      <c r="H51" s="10">
        <v>1480</v>
      </c>
      <c r="I51" s="10">
        <v>1490</v>
      </c>
      <c r="J51" s="10">
        <v>475</v>
      </c>
      <c r="K51" s="10">
        <v>40</v>
      </c>
      <c r="L51" s="10">
        <v>1120</v>
      </c>
      <c r="M51" s="10">
        <v>1450</v>
      </c>
      <c r="N51" s="10">
        <v>935</v>
      </c>
    </row>
    <row r="52" spans="1:14" x14ac:dyDescent="0.35">
      <c r="A52" s="3" t="s">
        <v>273</v>
      </c>
      <c r="B52" s="6" t="s">
        <v>79</v>
      </c>
      <c r="C52" s="10">
        <v>8795</v>
      </c>
      <c r="D52" s="10">
        <v>415</v>
      </c>
      <c r="E52" s="10">
        <v>115</v>
      </c>
      <c r="F52" s="10">
        <v>25</v>
      </c>
      <c r="G52" s="10">
        <v>10</v>
      </c>
      <c r="H52" s="10">
        <v>1725</v>
      </c>
      <c r="I52" s="10">
        <v>1795</v>
      </c>
      <c r="J52" s="10">
        <v>550</v>
      </c>
      <c r="K52" s="10">
        <v>45</v>
      </c>
      <c r="L52" s="10">
        <v>1295</v>
      </c>
      <c r="M52" s="10">
        <v>1710</v>
      </c>
      <c r="N52" s="10">
        <v>1120</v>
      </c>
    </row>
    <row r="53" spans="1:14" x14ac:dyDescent="0.35">
      <c r="A53" s="3" t="s">
        <v>273</v>
      </c>
      <c r="B53" s="6" t="s">
        <v>80</v>
      </c>
      <c r="C53" s="10">
        <v>10025</v>
      </c>
      <c r="D53" s="10">
        <v>490</v>
      </c>
      <c r="E53" s="10">
        <v>125</v>
      </c>
      <c r="F53" s="10">
        <v>30</v>
      </c>
      <c r="G53" s="10">
        <v>15</v>
      </c>
      <c r="H53" s="10">
        <v>1945</v>
      </c>
      <c r="I53" s="10">
        <v>2040</v>
      </c>
      <c r="J53" s="10">
        <v>630</v>
      </c>
      <c r="K53" s="10">
        <v>50</v>
      </c>
      <c r="L53" s="10">
        <v>1455</v>
      </c>
      <c r="M53" s="10">
        <v>1980</v>
      </c>
      <c r="N53" s="10">
        <v>1265</v>
      </c>
    </row>
    <row r="54" spans="1:14" x14ac:dyDescent="0.35">
      <c r="A54" s="3" t="s">
        <v>273</v>
      </c>
      <c r="B54" s="6" t="s">
        <v>81</v>
      </c>
      <c r="C54" s="10">
        <v>11050</v>
      </c>
      <c r="D54" s="10">
        <v>555</v>
      </c>
      <c r="E54" s="10">
        <v>150</v>
      </c>
      <c r="F54" s="10">
        <v>30</v>
      </c>
      <c r="G54" s="10">
        <v>15</v>
      </c>
      <c r="H54" s="10">
        <v>2140</v>
      </c>
      <c r="I54" s="10">
        <v>2270</v>
      </c>
      <c r="J54" s="10">
        <v>710</v>
      </c>
      <c r="K54" s="10">
        <v>50</v>
      </c>
      <c r="L54" s="10">
        <v>1560</v>
      </c>
      <c r="M54" s="10">
        <v>2165</v>
      </c>
      <c r="N54" s="10">
        <v>1405</v>
      </c>
    </row>
    <row r="55" spans="1:14" x14ac:dyDescent="0.35">
      <c r="A55" s="3" t="s">
        <v>273</v>
      </c>
      <c r="B55" s="6" t="s">
        <v>82</v>
      </c>
      <c r="C55" s="10">
        <v>12185</v>
      </c>
      <c r="D55" s="10">
        <v>630</v>
      </c>
      <c r="E55" s="10">
        <v>165</v>
      </c>
      <c r="F55" s="10">
        <v>40</v>
      </c>
      <c r="G55" s="10">
        <v>15</v>
      </c>
      <c r="H55" s="10">
        <v>2380</v>
      </c>
      <c r="I55" s="10">
        <v>2515</v>
      </c>
      <c r="J55" s="10">
        <v>790</v>
      </c>
      <c r="K55" s="10">
        <v>55</v>
      </c>
      <c r="L55" s="10">
        <v>1695</v>
      </c>
      <c r="M55" s="10">
        <v>2365</v>
      </c>
      <c r="N55" s="10">
        <v>1530</v>
      </c>
    </row>
    <row r="56" spans="1:14" x14ac:dyDescent="0.35">
      <c r="A56" s="3" t="s">
        <v>273</v>
      </c>
      <c r="B56" s="6" t="s">
        <v>83</v>
      </c>
      <c r="C56" s="10">
        <v>13140</v>
      </c>
      <c r="D56" s="10">
        <v>690</v>
      </c>
      <c r="E56" s="10">
        <v>175</v>
      </c>
      <c r="F56" s="10">
        <v>40</v>
      </c>
      <c r="G56" s="10">
        <v>15</v>
      </c>
      <c r="H56" s="10">
        <v>2575</v>
      </c>
      <c r="I56" s="10">
        <v>2740</v>
      </c>
      <c r="J56" s="10">
        <v>855</v>
      </c>
      <c r="K56" s="10">
        <v>55</v>
      </c>
      <c r="L56" s="10">
        <v>1810</v>
      </c>
      <c r="M56" s="10">
        <v>2525</v>
      </c>
      <c r="N56" s="10">
        <v>1655</v>
      </c>
    </row>
    <row r="57" spans="1:14" x14ac:dyDescent="0.35">
      <c r="A57" s="3" t="s">
        <v>273</v>
      </c>
      <c r="B57" s="6" t="s">
        <v>84</v>
      </c>
      <c r="C57" s="10">
        <v>14150</v>
      </c>
      <c r="D57" s="10">
        <v>745</v>
      </c>
      <c r="E57" s="10">
        <v>185</v>
      </c>
      <c r="F57" s="10">
        <v>45</v>
      </c>
      <c r="G57" s="10">
        <v>15</v>
      </c>
      <c r="H57" s="10">
        <v>2785</v>
      </c>
      <c r="I57" s="10">
        <v>2975</v>
      </c>
      <c r="J57" s="10">
        <v>920</v>
      </c>
      <c r="K57" s="10">
        <v>60</v>
      </c>
      <c r="L57" s="10">
        <v>1930</v>
      </c>
      <c r="M57" s="10">
        <v>2715</v>
      </c>
      <c r="N57" s="10">
        <v>1775</v>
      </c>
    </row>
    <row r="58" spans="1:14" x14ac:dyDescent="0.35">
      <c r="A58" s="3" t="s">
        <v>273</v>
      </c>
      <c r="B58" s="6" t="s">
        <v>85</v>
      </c>
      <c r="C58" s="10">
        <v>15280</v>
      </c>
      <c r="D58" s="10">
        <v>820</v>
      </c>
      <c r="E58" s="10">
        <v>200</v>
      </c>
      <c r="F58" s="10">
        <v>45</v>
      </c>
      <c r="G58" s="10">
        <v>20</v>
      </c>
      <c r="H58" s="10">
        <v>2995</v>
      </c>
      <c r="I58" s="10">
        <v>3250</v>
      </c>
      <c r="J58" s="10">
        <v>1000</v>
      </c>
      <c r="K58" s="10">
        <v>65</v>
      </c>
      <c r="L58" s="10">
        <v>2090</v>
      </c>
      <c r="M58" s="10">
        <v>2895</v>
      </c>
      <c r="N58" s="10">
        <v>1900</v>
      </c>
    </row>
    <row r="59" spans="1:14" x14ac:dyDescent="0.35">
      <c r="A59" s="3" t="s">
        <v>273</v>
      </c>
      <c r="B59" s="6" t="s">
        <v>86</v>
      </c>
      <c r="C59" s="10">
        <v>16815</v>
      </c>
      <c r="D59" s="10">
        <v>900</v>
      </c>
      <c r="E59" s="10">
        <v>220</v>
      </c>
      <c r="F59" s="10">
        <v>55</v>
      </c>
      <c r="G59" s="10">
        <v>20</v>
      </c>
      <c r="H59" s="10">
        <v>3280</v>
      </c>
      <c r="I59" s="10">
        <v>3600</v>
      </c>
      <c r="J59" s="10">
        <v>1115</v>
      </c>
      <c r="K59" s="10">
        <v>65</v>
      </c>
      <c r="L59" s="10">
        <v>2295</v>
      </c>
      <c r="M59" s="10">
        <v>3160</v>
      </c>
      <c r="N59" s="10">
        <v>2105</v>
      </c>
    </row>
    <row r="60" spans="1:14" x14ac:dyDescent="0.35">
      <c r="A60" s="3" t="s">
        <v>273</v>
      </c>
      <c r="B60" s="6" t="s">
        <v>87</v>
      </c>
      <c r="C60" s="10">
        <v>17975</v>
      </c>
      <c r="D60" s="10">
        <v>980</v>
      </c>
      <c r="E60" s="10">
        <v>230</v>
      </c>
      <c r="F60" s="10">
        <v>55</v>
      </c>
      <c r="G60" s="10">
        <v>20</v>
      </c>
      <c r="H60" s="10">
        <v>3490</v>
      </c>
      <c r="I60" s="10">
        <v>3855</v>
      </c>
      <c r="J60" s="10">
        <v>1195</v>
      </c>
      <c r="K60" s="10">
        <v>65</v>
      </c>
      <c r="L60" s="10">
        <v>2435</v>
      </c>
      <c r="M60" s="10">
        <v>3400</v>
      </c>
      <c r="N60" s="10">
        <v>2245</v>
      </c>
    </row>
    <row r="61" spans="1:14" x14ac:dyDescent="0.35">
      <c r="A61" s="3" t="s">
        <v>273</v>
      </c>
      <c r="B61" s="6" t="s">
        <v>88</v>
      </c>
      <c r="C61" s="10">
        <v>19415</v>
      </c>
      <c r="D61" s="10">
        <v>1070</v>
      </c>
      <c r="E61" s="10">
        <v>245</v>
      </c>
      <c r="F61" s="10">
        <v>55</v>
      </c>
      <c r="G61" s="10">
        <v>20</v>
      </c>
      <c r="H61" s="10">
        <v>3795</v>
      </c>
      <c r="I61" s="10">
        <v>4170</v>
      </c>
      <c r="J61" s="10">
        <v>1260</v>
      </c>
      <c r="K61" s="10">
        <v>70</v>
      </c>
      <c r="L61" s="10">
        <v>2625</v>
      </c>
      <c r="M61" s="10">
        <v>3665</v>
      </c>
      <c r="N61" s="10">
        <v>2430</v>
      </c>
    </row>
    <row r="62" spans="1:14" x14ac:dyDescent="0.35">
      <c r="A62" s="3" t="s">
        <v>273</v>
      </c>
      <c r="B62" s="6" t="s">
        <v>89</v>
      </c>
      <c r="C62" s="10">
        <v>21115</v>
      </c>
      <c r="D62" s="10">
        <v>1210</v>
      </c>
      <c r="E62" s="10">
        <v>275</v>
      </c>
      <c r="F62" s="10">
        <v>70</v>
      </c>
      <c r="G62" s="10">
        <v>20</v>
      </c>
      <c r="H62" s="10">
        <v>4100</v>
      </c>
      <c r="I62" s="10">
        <v>4540</v>
      </c>
      <c r="J62" s="10">
        <v>1375</v>
      </c>
      <c r="K62" s="10">
        <v>80</v>
      </c>
      <c r="L62" s="10">
        <v>2845</v>
      </c>
      <c r="M62" s="10">
        <v>4000</v>
      </c>
      <c r="N62" s="10">
        <v>2605</v>
      </c>
    </row>
    <row r="63" spans="1:14" x14ac:dyDescent="0.35">
      <c r="A63" s="3" t="s">
        <v>273</v>
      </c>
      <c r="B63" s="6" t="s">
        <v>90</v>
      </c>
      <c r="C63" s="10">
        <v>22435</v>
      </c>
      <c r="D63" s="10">
        <v>1335</v>
      </c>
      <c r="E63" s="10">
        <v>295</v>
      </c>
      <c r="F63" s="10">
        <v>75</v>
      </c>
      <c r="G63" s="10">
        <v>20</v>
      </c>
      <c r="H63" s="10">
        <v>4345</v>
      </c>
      <c r="I63" s="10">
        <v>4835</v>
      </c>
      <c r="J63" s="10">
        <v>1445</v>
      </c>
      <c r="K63" s="10">
        <v>80</v>
      </c>
      <c r="L63" s="10">
        <v>2990</v>
      </c>
      <c r="M63" s="10">
        <v>4240</v>
      </c>
      <c r="N63" s="10">
        <v>2770</v>
      </c>
    </row>
    <row r="64" spans="1:14" x14ac:dyDescent="0.35">
      <c r="A64" s="3" t="s">
        <v>273</v>
      </c>
      <c r="B64" s="6" t="s">
        <v>91</v>
      </c>
      <c r="C64" s="10">
        <v>24055</v>
      </c>
      <c r="D64" s="10">
        <v>1470</v>
      </c>
      <c r="E64" s="10">
        <v>315</v>
      </c>
      <c r="F64" s="10">
        <v>80</v>
      </c>
      <c r="G64" s="10">
        <v>20</v>
      </c>
      <c r="H64" s="10">
        <v>4605</v>
      </c>
      <c r="I64" s="10">
        <v>5180</v>
      </c>
      <c r="J64" s="10">
        <v>1550</v>
      </c>
      <c r="K64" s="10">
        <v>90</v>
      </c>
      <c r="L64" s="10">
        <v>3190</v>
      </c>
      <c r="M64" s="10">
        <v>4575</v>
      </c>
      <c r="N64" s="10">
        <v>2975</v>
      </c>
    </row>
    <row r="65" spans="1:14" x14ac:dyDescent="0.35">
      <c r="A65" s="3" t="s">
        <v>273</v>
      </c>
      <c r="B65" s="6" t="s">
        <v>92</v>
      </c>
      <c r="C65" s="10">
        <v>25625</v>
      </c>
      <c r="D65" s="10">
        <v>1580</v>
      </c>
      <c r="E65" s="10">
        <v>335</v>
      </c>
      <c r="F65" s="10">
        <v>80</v>
      </c>
      <c r="G65" s="10">
        <v>20</v>
      </c>
      <c r="H65" s="10">
        <v>4880</v>
      </c>
      <c r="I65" s="10">
        <v>5500</v>
      </c>
      <c r="J65" s="10">
        <v>1675</v>
      </c>
      <c r="K65" s="10">
        <v>95</v>
      </c>
      <c r="L65" s="10">
        <v>3350</v>
      </c>
      <c r="M65" s="10">
        <v>4865</v>
      </c>
      <c r="N65" s="10">
        <v>3240</v>
      </c>
    </row>
    <row r="66" spans="1:14" x14ac:dyDescent="0.35">
      <c r="A66" s="3" t="s">
        <v>273</v>
      </c>
      <c r="B66" s="6" t="s">
        <v>93</v>
      </c>
      <c r="C66" s="10">
        <v>27425</v>
      </c>
      <c r="D66" s="10">
        <v>1720</v>
      </c>
      <c r="E66" s="10">
        <v>350</v>
      </c>
      <c r="F66" s="10">
        <v>85</v>
      </c>
      <c r="G66" s="10">
        <v>20</v>
      </c>
      <c r="H66" s="10">
        <v>5200</v>
      </c>
      <c r="I66" s="10">
        <v>5935</v>
      </c>
      <c r="J66" s="10">
        <v>1830</v>
      </c>
      <c r="K66" s="10">
        <v>100</v>
      </c>
      <c r="L66" s="10">
        <v>3525</v>
      </c>
      <c r="M66" s="10">
        <v>5140</v>
      </c>
      <c r="N66" s="10">
        <v>3515</v>
      </c>
    </row>
    <row r="67" spans="1:14" x14ac:dyDescent="0.35">
      <c r="A67" s="3" t="s">
        <v>273</v>
      </c>
      <c r="B67" s="6" t="s">
        <v>94</v>
      </c>
      <c r="C67" s="10">
        <v>29365</v>
      </c>
      <c r="D67" s="10">
        <v>1880</v>
      </c>
      <c r="E67" s="10">
        <v>370</v>
      </c>
      <c r="F67" s="10">
        <v>90</v>
      </c>
      <c r="G67" s="10">
        <v>20</v>
      </c>
      <c r="H67" s="10">
        <v>5545</v>
      </c>
      <c r="I67" s="10">
        <v>6380</v>
      </c>
      <c r="J67" s="10">
        <v>1990</v>
      </c>
      <c r="K67" s="10">
        <v>110</v>
      </c>
      <c r="L67" s="10">
        <v>3745</v>
      </c>
      <c r="M67" s="10">
        <v>5440</v>
      </c>
      <c r="N67" s="10">
        <v>3795</v>
      </c>
    </row>
    <row r="68" spans="1:14" x14ac:dyDescent="0.35">
      <c r="A68" s="3" t="s">
        <v>273</v>
      </c>
      <c r="B68" s="6" t="s">
        <v>95</v>
      </c>
      <c r="C68" s="10">
        <v>31060</v>
      </c>
      <c r="D68" s="10">
        <v>1980</v>
      </c>
      <c r="E68" s="10">
        <v>380</v>
      </c>
      <c r="F68" s="10">
        <v>90</v>
      </c>
      <c r="G68" s="10">
        <v>20</v>
      </c>
      <c r="H68" s="10">
        <v>5840</v>
      </c>
      <c r="I68" s="10">
        <v>6755</v>
      </c>
      <c r="J68" s="10">
        <v>2135</v>
      </c>
      <c r="K68" s="10">
        <v>115</v>
      </c>
      <c r="L68" s="10">
        <v>3940</v>
      </c>
      <c r="M68" s="10">
        <v>5735</v>
      </c>
      <c r="N68" s="10">
        <v>4060</v>
      </c>
    </row>
    <row r="69" spans="1:14" x14ac:dyDescent="0.35">
      <c r="A69" s="3" t="s">
        <v>273</v>
      </c>
      <c r="B69" s="6" t="s">
        <v>96</v>
      </c>
      <c r="C69" s="10">
        <v>32850</v>
      </c>
      <c r="D69" s="10">
        <v>2110</v>
      </c>
      <c r="E69" s="10">
        <v>405</v>
      </c>
      <c r="F69" s="10">
        <v>95</v>
      </c>
      <c r="G69" s="10">
        <v>20</v>
      </c>
      <c r="H69" s="10">
        <v>6120</v>
      </c>
      <c r="I69" s="10">
        <v>7120</v>
      </c>
      <c r="J69" s="10">
        <v>2285</v>
      </c>
      <c r="K69" s="10">
        <v>120</v>
      </c>
      <c r="L69" s="10">
        <v>4120</v>
      </c>
      <c r="M69" s="10">
        <v>6050</v>
      </c>
      <c r="N69" s="10">
        <v>4395</v>
      </c>
    </row>
    <row r="70" spans="1:14" x14ac:dyDescent="0.35">
      <c r="A70" s="3" t="s">
        <v>273</v>
      </c>
      <c r="B70" s="6" t="s">
        <v>97</v>
      </c>
      <c r="C70" s="10">
        <v>35035</v>
      </c>
      <c r="D70" s="10">
        <v>2245</v>
      </c>
      <c r="E70" s="10">
        <v>430</v>
      </c>
      <c r="F70" s="10">
        <v>100</v>
      </c>
      <c r="G70" s="10">
        <v>20</v>
      </c>
      <c r="H70" s="10">
        <v>6455</v>
      </c>
      <c r="I70" s="10">
        <v>7545</v>
      </c>
      <c r="J70" s="10">
        <v>2465</v>
      </c>
      <c r="K70" s="10">
        <v>125</v>
      </c>
      <c r="L70" s="10">
        <v>4365</v>
      </c>
      <c r="M70" s="10">
        <v>6495</v>
      </c>
      <c r="N70" s="10">
        <v>4780</v>
      </c>
    </row>
    <row r="71" spans="1:14" x14ac:dyDescent="0.35">
      <c r="A71" s="3" t="s">
        <v>273</v>
      </c>
      <c r="B71" s="6" t="s">
        <v>98</v>
      </c>
      <c r="C71" s="10">
        <v>37065</v>
      </c>
      <c r="D71" s="10">
        <v>2375</v>
      </c>
      <c r="E71" s="10">
        <v>440</v>
      </c>
      <c r="F71" s="10">
        <v>110</v>
      </c>
      <c r="G71" s="10">
        <v>20</v>
      </c>
      <c r="H71" s="10">
        <v>6745</v>
      </c>
      <c r="I71" s="10">
        <v>8000</v>
      </c>
      <c r="J71" s="10">
        <v>2630</v>
      </c>
      <c r="K71" s="10">
        <v>135</v>
      </c>
      <c r="L71" s="10">
        <v>4575</v>
      </c>
      <c r="M71" s="10">
        <v>6900</v>
      </c>
      <c r="N71" s="10">
        <v>5130</v>
      </c>
    </row>
    <row r="72" spans="1:14" x14ac:dyDescent="0.35">
      <c r="A72" s="3" t="s">
        <v>273</v>
      </c>
      <c r="B72" s="6" t="s">
        <v>99</v>
      </c>
      <c r="C72" s="10">
        <v>39100</v>
      </c>
      <c r="D72" s="10">
        <v>2475</v>
      </c>
      <c r="E72" s="10">
        <v>460</v>
      </c>
      <c r="F72" s="10">
        <v>115</v>
      </c>
      <c r="G72" s="10">
        <v>20</v>
      </c>
      <c r="H72" s="10">
        <v>7065</v>
      </c>
      <c r="I72" s="10">
        <v>8390</v>
      </c>
      <c r="J72" s="10">
        <v>2790</v>
      </c>
      <c r="K72" s="10">
        <v>145</v>
      </c>
      <c r="L72" s="10">
        <v>4825</v>
      </c>
      <c r="M72" s="10">
        <v>7305</v>
      </c>
      <c r="N72" s="10">
        <v>5505</v>
      </c>
    </row>
    <row r="73" spans="1:14" x14ac:dyDescent="0.35">
      <c r="A73" s="3" t="s">
        <v>273</v>
      </c>
      <c r="B73" s="6" t="s">
        <v>100</v>
      </c>
      <c r="C73" s="10">
        <v>40985</v>
      </c>
      <c r="D73" s="10">
        <v>2595</v>
      </c>
      <c r="E73" s="10">
        <v>480</v>
      </c>
      <c r="F73" s="10">
        <v>115</v>
      </c>
      <c r="G73" s="10">
        <v>20</v>
      </c>
      <c r="H73" s="10">
        <v>7330</v>
      </c>
      <c r="I73" s="10">
        <v>8770</v>
      </c>
      <c r="J73" s="10">
        <v>2960</v>
      </c>
      <c r="K73" s="10">
        <v>145</v>
      </c>
      <c r="L73" s="10">
        <v>5025</v>
      </c>
      <c r="M73" s="10">
        <v>7700</v>
      </c>
      <c r="N73" s="10">
        <v>5830</v>
      </c>
    </row>
    <row r="74" spans="1:14" x14ac:dyDescent="0.35">
      <c r="A74" s="3" t="s">
        <v>273</v>
      </c>
      <c r="B74" s="6" t="s">
        <v>101</v>
      </c>
      <c r="C74" s="10">
        <v>42705</v>
      </c>
      <c r="D74" s="10">
        <v>2695</v>
      </c>
      <c r="E74" s="10">
        <v>495</v>
      </c>
      <c r="F74" s="10">
        <v>120</v>
      </c>
      <c r="G74" s="10">
        <v>20</v>
      </c>
      <c r="H74" s="10">
        <v>7580</v>
      </c>
      <c r="I74" s="10">
        <v>9135</v>
      </c>
      <c r="J74" s="10">
        <v>3085</v>
      </c>
      <c r="K74" s="10">
        <v>150</v>
      </c>
      <c r="L74" s="10">
        <v>5205</v>
      </c>
      <c r="M74" s="10">
        <v>8040</v>
      </c>
      <c r="N74" s="10">
        <v>6175</v>
      </c>
    </row>
    <row r="75" spans="1:14" x14ac:dyDescent="0.35">
      <c r="A75" s="3" t="s">
        <v>273</v>
      </c>
      <c r="B75" s="6" t="s">
        <v>102</v>
      </c>
      <c r="C75" s="10">
        <v>44090</v>
      </c>
      <c r="D75" s="10">
        <v>2795</v>
      </c>
      <c r="E75" s="10">
        <v>505</v>
      </c>
      <c r="F75" s="10">
        <v>125</v>
      </c>
      <c r="G75" s="10">
        <v>25</v>
      </c>
      <c r="H75" s="10">
        <v>7805</v>
      </c>
      <c r="I75" s="10">
        <v>9440</v>
      </c>
      <c r="J75" s="10">
        <v>3225</v>
      </c>
      <c r="K75" s="10">
        <v>150</v>
      </c>
      <c r="L75" s="10">
        <v>5335</v>
      </c>
      <c r="M75" s="10">
        <v>8285</v>
      </c>
      <c r="N75" s="10">
        <v>6385</v>
      </c>
    </row>
    <row r="76" spans="1:14" x14ac:dyDescent="0.35">
      <c r="A76" s="3" t="s">
        <v>273</v>
      </c>
      <c r="B76" s="6" t="s">
        <v>103</v>
      </c>
      <c r="C76" s="10">
        <v>45570</v>
      </c>
      <c r="D76" s="10">
        <v>2910</v>
      </c>
      <c r="E76" s="10">
        <v>515</v>
      </c>
      <c r="F76" s="10">
        <v>125</v>
      </c>
      <c r="G76" s="10">
        <v>25</v>
      </c>
      <c r="H76" s="10">
        <v>8045</v>
      </c>
      <c r="I76" s="10">
        <v>9790</v>
      </c>
      <c r="J76" s="10">
        <v>3350</v>
      </c>
      <c r="K76" s="10">
        <v>160</v>
      </c>
      <c r="L76" s="10">
        <v>5470</v>
      </c>
      <c r="M76" s="10">
        <v>8575</v>
      </c>
      <c r="N76" s="10">
        <v>6595</v>
      </c>
    </row>
    <row r="77" spans="1:14" x14ac:dyDescent="0.35">
      <c r="A77" s="3" t="s">
        <v>273</v>
      </c>
      <c r="B77" s="6" t="s">
        <v>104</v>
      </c>
      <c r="C77" s="10">
        <v>46530</v>
      </c>
      <c r="D77" s="10">
        <v>2985</v>
      </c>
      <c r="E77" s="10">
        <v>525</v>
      </c>
      <c r="F77" s="10">
        <v>135</v>
      </c>
      <c r="G77" s="10">
        <v>25</v>
      </c>
      <c r="H77" s="10">
        <v>8190</v>
      </c>
      <c r="I77" s="10">
        <v>10010</v>
      </c>
      <c r="J77" s="10">
        <v>3445</v>
      </c>
      <c r="K77" s="10">
        <v>165</v>
      </c>
      <c r="L77" s="10">
        <v>5575</v>
      </c>
      <c r="M77" s="10">
        <v>8735</v>
      </c>
      <c r="N77" s="10">
        <v>6725</v>
      </c>
    </row>
    <row r="78" spans="1:14" x14ac:dyDescent="0.35">
      <c r="A78" s="3" t="s">
        <v>273</v>
      </c>
      <c r="B78" s="6" t="s">
        <v>105</v>
      </c>
      <c r="C78" s="10">
        <v>47480</v>
      </c>
      <c r="D78" s="10">
        <v>3090</v>
      </c>
      <c r="E78" s="10">
        <v>535</v>
      </c>
      <c r="F78" s="10">
        <v>135</v>
      </c>
      <c r="G78" s="10">
        <v>25</v>
      </c>
      <c r="H78" s="10">
        <v>8375</v>
      </c>
      <c r="I78" s="10">
        <v>10255</v>
      </c>
      <c r="J78" s="10">
        <v>3525</v>
      </c>
      <c r="K78" s="10">
        <v>170</v>
      </c>
      <c r="L78" s="10">
        <v>5645</v>
      </c>
      <c r="M78" s="10">
        <v>8860</v>
      </c>
      <c r="N78" s="10">
        <v>6845</v>
      </c>
    </row>
    <row r="79" spans="1:14" x14ac:dyDescent="0.35">
      <c r="A79" s="3" t="s">
        <v>273</v>
      </c>
      <c r="B79" s="6" t="s">
        <v>106</v>
      </c>
      <c r="C79" s="10">
        <v>48365</v>
      </c>
      <c r="D79" s="10">
        <v>3180</v>
      </c>
      <c r="E79" s="10">
        <v>540</v>
      </c>
      <c r="F79" s="10">
        <v>140</v>
      </c>
      <c r="G79" s="10">
        <v>20</v>
      </c>
      <c r="H79" s="10">
        <v>8560</v>
      </c>
      <c r="I79" s="10">
        <v>10470</v>
      </c>
      <c r="J79" s="10">
        <v>3605</v>
      </c>
      <c r="K79" s="10">
        <v>170</v>
      </c>
      <c r="L79" s="10">
        <v>5710</v>
      </c>
      <c r="M79" s="10">
        <v>9000</v>
      </c>
      <c r="N79" s="10">
        <v>6950</v>
      </c>
    </row>
    <row r="80" spans="1:14" x14ac:dyDescent="0.35">
      <c r="A80" s="3" t="s">
        <v>273</v>
      </c>
      <c r="B80" s="6" t="s">
        <v>107</v>
      </c>
      <c r="C80" s="10">
        <v>49045</v>
      </c>
      <c r="D80" s="10">
        <v>3265</v>
      </c>
      <c r="E80" s="10">
        <v>555</v>
      </c>
      <c r="F80" s="10">
        <v>145</v>
      </c>
      <c r="G80" s="10">
        <v>20</v>
      </c>
      <c r="H80" s="10">
        <v>8750</v>
      </c>
      <c r="I80" s="10">
        <v>10675</v>
      </c>
      <c r="J80" s="10">
        <v>3655</v>
      </c>
      <c r="K80" s="10">
        <v>170</v>
      </c>
      <c r="L80" s="10">
        <v>5715</v>
      </c>
      <c r="M80" s="10">
        <v>9040</v>
      </c>
      <c r="N80" s="10">
        <v>7035</v>
      </c>
    </row>
    <row r="81" spans="1:14" x14ac:dyDescent="0.35">
      <c r="A81" s="3" t="s">
        <v>273</v>
      </c>
      <c r="B81" s="6" t="s">
        <v>108</v>
      </c>
      <c r="C81" s="10">
        <v>49990</v>
      </c>
      <c r="D81" s="10">
        <v>3375</v>
      </c>
      <c r="E81" s="10">
        <v>565</v>
      </c>
      <c r="F81" s="10">
        <v>150</v>
      </c>
      <c r="G81" s="10">
        <v>20</v>
      </c>
      <c r="H81" s="10">
        <v>8975</v>
      </c>
      <c r="I81" s="10">
        <v>10955</v>
      </c>
      <c r="J81" s="10">
        <v>3735</v>
      </c>
      <c r="K81" s="10">
        <v>170</v>
      </c>
      <c r="L81" s="10">
        <v>5740</v>
      </c>
      <c r="M81" s="10">
        <v>9155</v>
      </c>
      <c r="N81" s="10">
        <v>7130</v>
      </c>
    </row>
    <row r="82" spans="1:14" x14ac:dyDescent="0.35">
      <c r="A82" s="3" t="s">
        <v>273</v>
      </c>
      <c r="B82" s="6" t="s">
        <v>109</v>
      </c>
      <c r="C82" s="10">
        <v>51115</v>
      </c>
      <c r="D82" s="10">
        <v>3465</v>
      </c>
      <c r="E82" s="10">
        <v>580</v>
      </c>
      <c r="F82" s="10">
        <v>150</v>
      </c>
      <c r="G82" s="10">
        <v>20</v>
      </c>
      <c r="H82" s="10">
        <v>9200</v>
      </c>
      <c r="I82" s="10">
        <v>11285</v>
      </c>
      <c r="J82" s="10">
        <v>3840</v>
      </c>
      <c r="K82" s="10">
        <v>175</v>
      </c>
      <c r="L82" s="10">
        <v>5815</v>
      </c>
      <c r="M82" s="10">
        <v>9320</v>
      </c>
      <c r="N82" s="10">
        <v>7240</v>
      </c>
    </row>
    <row r="83" spans="1:14" x14ac:dyDescent="0.35">
      <c r="A83" s="3" t="s">
        <v>273</v>
      </c>
      <c r="B83" s="6" t="s">
        <v>110</v>
      </c>
      <c r="C83" s="10">
        <v>52355</v>
      </c>
      <c r="D83" s="10">
        <v>3600</v>
      </c>
      <c r="E83" s="10">
        <v>610</v>
      </c>
      <c r="F83" s="10">
        <v>155</v>
      </c>
      <c r="G83" s="10">
        <v>20</v>
      </c>
      <c r="H83" s="10">
        <v>9530</v>
      </c>
      <c r="I83" s="10">
        <v>11710</v>
      </c>
      <c r="J83" s="10">
        <v>3970</v>
      </c>
      <c r="K83" s="10">
        <v>180</v>
      </c>
      <c r="L83" s="10">
        <v>5775</v>
      </c>
      <c r="M83" s="10">
        <v>9435</v>
      </c>
      <c r="N83" s="10">
        <v>7340</v>
      </c>
    </row>
    <row r="84" spans="1:14" x14ac:dyDescent="0.35">
      <c r="A84" s="3" t="s">
        <v>273</v>
      </c>
      <c r="B84" s="6" t="s">
        <v>111</v>
      </c>
      <c r="C84" s="10">
        <v>53545</v>
      </c>
      <c r="D84" s="10">
        <v>3705</v>
      </c>
      <c r="E84" s="10">
        <v>625</v>
      </c>
      <c r="F84" s="10">
        <v>160</v>
      </c>
      <c r="G84" s="10">
        <v>20</v>
      </c>
      <c r="H84" s="10">
        <v>9770</v>
      </c>
      <c r="I84" s="10">
        <v>12065</v>
      </c>
      <c r="J84" s="10">
        <v>4055</v>
      </c>
      <c r="K84" s="10">
        <v>185</v>
      </c>
      <c r="L84" s="10">
        <v>5840</v>
      </c>
      <c r="M84" s="10">
        <v>9615</v>
      </c>
      <c r="N84" s="10">
        <v>7465</v>
      </c>
    </row>
    <row r="85" spans="1:14" x14ac:dyDescent="0.35">
      <c r="A85" s="3" t="s">
        <v>273</v>
      </c>
      <c r="B85" s="6" t="s">
        <v>112</v>
      </c>
      <c r="C85" s="10">
        <v>54590</v>
      </c>
      <c r="D85" s="10">
        <v>3825</v>
      </c>
      <c r="E85" s="10">
        <v>630</v>
      </c>
      <c r="F85" s="10">
        <v>160</v>
      </c>
      <c r="G85" s="10">
        <v>20</v>
      </c>
      <c r="H85" s="10">
        <v>10015</v>
      </c>
      <c r="I85" s="10">
        <v>12405</v>
      </c>
      <c r="J85" s="10">
        <v>4150</v>
      </c>
      <c r="K85" s="10">
        <v>185</v>
      </c>
      <c r="L85" s="10">
        <v>5830</v>
      </c>
      <c r="M85" s="10">
        <v>9745</v>
      </c>
      <c r="N85" s="10">
        <v>7585</v>
      </c>
    </row>
    <row r="86" spans="1:14" x14ac:dyDescent="0.35">
      <c r="A86" s="3" t="s">
        <v>273</v>
      </c>
      <c r="B86" s="6" t="s">
        <v>113</v>
      </c>
      <c r="C86" s="10">
        <v>55765</v>
      </c>
      <c r="D86" s="10">
        <v>3930</v>
      </c>
      <c r="E86" s="10">
        <v>650</v>
      </c>
      <c r="F86" s="10">
        <v>165</v>
      </c>
      <c r="G86" s="10">
        <v>20</v>
      </c>
      <c r="H86" s="10">
        <v>10265</v>
      </c>
      <c r="I86" s="10">
        <v>12725</v>
      </c>
      <c r="J86" s="10">
        <v>4255</v>
      </c>
      <c r="K86" s="10">
        <v>185</v>
      </c>
      <c r="L86" s="10">
        <v>5885</v>
      </c>
      <c r="M86" s="10">
        <v>9900</v>
      </c>
      <c r="N86" s="10">
        <v>7725</v>
      </c>
    </row>
    <row r="87" spans="1:14" x14ac:dyDescent="0.35">
      <c r="A87" s="36" t="s">
        <v>274</v>
      </c>
      <c r="B87" s="37" t="s">
        <v>74</v>
      </c>
      <c r="C87" s="38">
        <v>2520</v>
      </c>
      <c r="D87" s="38">
        <v>200</v>
      </c>
      <c r="E87" s="38">
        <v>55</v>
      </c>
      <c r="F87" s="38">
        <v>5</v>
      </c>
      <c r="G87" s="38" t="s">
        <v>114</v>
      </c>
      <c r="H87" s="38">
        <v>525</v>
      </c>
      <c r="I87" s="38">
        <v>1205</v>
      </c>
      <c r="J87" s="38">
        <v>130</v>
      </c>
      <c r="K87" s="38">
        <v>10</v>
      </c>
      <c r="L87" s="38">
        <v>30</v>
      </c>
      <c r="M87" s="38">
        <v>290</v>
      </c>
      <c r="N87" s="38">
        <v>65</v>
      </c>
    </row>
    <row r="88" spans="1:14" x14ac:dyDescent="0.35">
      <c r="A88" s="3" t="s">
        <v>274</v>
      </c>
      <c r="B88" s="6" t="s">
        <v>75</v>
      </c>
      <c r="C88" s="10">
        <v>4050</v>
      </c>
      <c r="D88" s="10">
        <v>330</v>
      </c>
      <c r="E88" s="10">
        <v>85</v>
      </c>
      <c r="F88" s="10">
        <v>10</v>
      </c>
      <c r="G88" s="10" t="s">
        <v>114</v>
      </c>
      <c r="H88" s="10">
        <v>860</v>
      </c>
      <c r="I88" s="10">
        <v>1900</v>
      </c>
      <c r="J88" s="10">
        <v>210</v>
      </c>
      <c r="K88" s="10">
        <v>20</v>
      </c>
      <c r="L88" s="10">
        <v>50</v>
      </c>
      <c r="M88" s="10">
        <v>480</v>
      </c>
      <c r="N88" s="10">
        <v>110</v>
      </c>
    </row>
    <row r="89" spans="1:14" x14ac:dyDescent="0.35">
      <c r="A89" s="3" t="s">
        <v>274</v>
      </c>
      <c r="B89" s="6" t="s">
        <v>76</v>
      </c>
      <c r="C89" s="10">
        <v>6255</v>
      </c>
      <c r="D89" s="10">
        <v>495</v>
      </c>
      <c r="E89" s="10">
        <v>145</v>
      </c>
      <c r="F89" s="10">
        <v>10</v>
      </c>
      <c r="G89" s="10">
        <v>5</v>
      </c>
      <c r="H89" s="10">
        <v>1320</v>
      </c>
      <c r="I89" s="10">
        <v>2960</v>
      </c>
      <c r="J89" s="10">
        <v>320</v>
      </c>
      <c r="K89" s="10">
        <v>25</v>
      </c>
      <c r="L89" s="10">
        <v>70</v>
      </c>
      <c r="M89" s="10">
        <v>725</v>
      </c>
      <c r="N89" s="10">
        <v>185</v>
      </c>
    </row>
    <row r="90" spans="1:14" x14ac:dyDescent="0.35">
      <c r="A90" s="3" t="s">
        <v>274</v>
      </c>
      <c r="B90" s="6" t="s">
        <v>77</v>
      </c>
      <c r="C90" s="10">
        <v>12995</v>
      </c>
      <c r="D90" s="10">
        <v>1045</v>
      </c>
      <c r="E90" s="10">
        <v>285</v>
      </c>
      <c r="F90" s="10">
        <v>20</v>
      </c>
      <c r="G90" s="10">
        <v>5</v>
      </c>
      <c r="H90" s="10">
        <v>2865</v>
      </c>
      <c r="I90" s="10">
        <v>6145</v>
      </c>
      <c r="J90" s="10">
        <v>615</v>
      </c>
      <c r="K90" s="10">
        <v>55</v>
      </c>
      <c r="L90" s="10">
        <v>130</v>
      </c>
      <c r="M90" s="10">
        <v>1465</v>
      </c>
      <c r="N90" s="10">
        <v>365</v>
      </c>
    </row>
    <row r="91" spans="1:14" x14ac:dyDescent="0.35">
      <c r="A91" s="3" t="s">
        <v>274</v>
      </c>
      <c r="B91" s="6" t="s">
        <v>78</v>
      </c>
      <c r="C91" s="10">
        <v>22035</v>
      </c>
      <c r="D91" s="10">
        <v>1860</v>
      </c>
      <c r="E91" s="10">
        <v>440</v>
      </c>
      <c r="F91" s="10">
        <v>25</v>
      </c>
      <c r="G91" s="10">
        <v>10</v>
      </c>
      <c r="H91" s="10">
        <v>5160</v>
      </c>
      <c r="I91" s="10">
        <v>10265</v>
      </c>
      <c r="J91" s="10">
        <v>915</v>
      </c>
      <c r="K91" s="10">
        <v>85</v>
      </c>
      <c r="L91" s="10">
        <v>245</v>
      </c>
      <c r="M91" s="10">
        <v>2475</v>
      </c>
      <c r="N91" s="10">
        <v>565</v>
      </c>
    </row>
    <row r="92" spans="1:14" x14ac:dyDescent="0.35">
      <c r="A92" s="3" t="s">
        <v>274</v>
      </c>
      <c r="B92" s="6" t="s">
        <v>79</v>
      </c>
      <c r="C92" s="10">
        <v>34015</v>
      </c>
      <c r="D92" s="10">
        <v>2935</v>
      </c>
      <c r="E92" s="10">
        <v>670</v>
      </c>
      <c r="F92" s="10">
        <v>30</v>
      </c>
      <c r="G92" s="10">
        <v>10</v>
      </c>
      <c r="H92" s="10">
        <v>8080</v>
      </c>
      <c r="I92" s="10">
        <v>15415</v>
      </c>
      <c r="J92" s="10">
        <v>1170</v>
      </c>
      <c r="K92" s="10">
        <v>110</v>
      </c>
      <c r="L92" s="10">
        <v>515</v>
      </c>
      <c r="M92" s="10">
        <v>4255</v>
      </c>
      <c r="N92" s="10">
        <v>830</v>
      </c>
    </row>
    <row r="93" spans="1:14" x14ac:dyDescent="0.35">
      <c r="A93" s="3" t="s">
        <v>274</v>
      </c>
      <c r="B93" s="6" t="s">
        <v>80</v>
      </c>
      <c r="C93" s="10">
        <v>39350</v>
      </c>
      <c r="D93" s="10">
        <v>3485</v>
      </c>
      <c r="E93" s="10">
        <v>805</v>
      </c>
      <c r="F93" s="10">
        <v>30</v>
      </c>
      <c r="G93" s="10">
        <v>10</v>
      </c>
      <c r="H93" s="10">
        <v>9395</v>
      </c>
      <c r="I93" s="10">
        <v>17260</v>
      </c>
      <c r="J93" s="10">
        <v>1215</v>
      </c>
      <c r="K93" s="10">
        <v>110</v>
      </c>
      <c r="L93" s="10">
        <v>805</v>
      </c>
      <c r="M93" s="10">
        <v>5305</v>
      </c>
      <c r="N93" s="10">
        <v>925</v>
      </c>
    </row>
    <row r="94" spans="1:14" x14ac:dyDescent="0.35">
      <c r="A94" s="3" t="s">
        <v>274</v>
      </c>
      <c r="B94" s="6" t="s">
        <v>81</v>
      </c>
      <c r="C94" s="10">
        <v>40885</v>
      </c>
      <c r="D94" s="10">
        <v>3690</v>
      </c>
      <c r="E94" s="10">
        <v>860</v>
      </c>
      <c r="F94" s="10">
        <v>35</v>
      </c>
      <c r="G94" s="10">
        <v>15</v>
      </c>
      <c r="H94" s="10">
        <v>9775</v>
      </c>
      <c r="I94" s="10">
        <v>17660</v>
      </c>
      <c r="J94" s="10">
        <v>1240</v>
      </c>
      <c r="K94" s="10">
        <v>115</v>
      </c>
      <c r="L94" s="10">
        <v>930</v>
      </c>
      <c r="M94" s="10">
        <v>5600</v>
      </c>
      <c r="N94" s="10">
        <v>965</v>
      </c>
    </row>
    <row r="95" spans="1:14" x14ac:dyDescent="0.35">
      <c r="A95" s="3" t="s">
        <v>274</v>
      </c>
      <c r="B95" s="6" t="s">
        <v>82</v>
      </c>
      <c r="C95" s="10">
        <v>41635</v>
      </c>
      <c r="D95" s="10">
        <v>3760</v>
      </c>
      <c r="E95" s="10">
        <v>880</v>
      </c>
      <c r="F95" s="10">
        <v>35</v>
      </c>
      <c r="G95" s="10">
        <v>10</v>
      </c>
      <c r="H95" s="10">
        <v>10025</v>
      </c>
      <c r="I95" s="10">
        <v>17910</v>
      </c>
      <c r="J95" s="10">
        <v>1255</v>
      </c>
      <c r="K95" s="10">
        <v>120</v>
      </c>
      <c r="L95" s="10">
        <v>965</v>
      </c>
      <c r="M95" s="10">
        <v>5680</v>
      </c>
      <c r="N95" s="10">
        <v>985</v>
      </c>
    </row>
    <row r="96" spans="1:14" x14ac:dyDescent="0.35">
      <c r="A96" s="3" t="s">
        <v>274</v>
      </c>
      <c r="B96" s="6" t="s">
        <v>83</v>
      </c>
      <c r="C96" s="10">
        <v>42110</v>
      </c>
      <c r="D96" s="10">
        <v>3820</v>
      </c>
      <c r="E96" s="10">
        <v>885</v>
      </c>
      <c r="F96" s="10">
        <v>35</v>
      </c>
      <c r="G96" s="10">
        <v>10</v>
      </c>
      <c r="H96" s="10">
        <v>10165</v>
      </c>
      <c r="I96" s="10">
        <v>18080</v>
      </c>
      <c r="J96" s="10">
        <v>1275</v>
      </c>
      <c r="K96" s="10">
        <v>120</v>
      </c>
      <c r="L96" s="10">
        <v>990</v>
      </c>
      <c r="M96" s="10">
        <v>5720</v>
      </c>
      <c r="N96" s="10">
        <v>1000</v>
      </c>
    </row>
    <row r="97" spans="1:14" x14ac:dyDescent="0.35">
      <c r="A97" s="3" t="s">
        <v>274</v>
      </c>
      <c r="B97" s="6" t="s">
        <v>84</v>
      </c>
      <c r="C97" s="10">
        <v>43485</v>
      </c>
      <c r="D97" s="10">
        <v>3985</v>
      </c>
      <c r="E97" s="10">
        <v>940</v>
      </c>
      <c r="F97" s="10">
        <v>40</v>
      </c>
      <c r="G97" s="10">
        <v>15</v>
      </c>
      <c r="H97" s="10">
        <v>10375</v>
      </c>
      <c r="I97" s="10">
        <v>18255</v>
      </c>
      <c r="J97" s="10">
        <v>1290</v>
      </c>
      <c r="K97" s="10">
        <v>120</v>
      </c>
      <c r="L97" s="10">
        <v>1280</v>
      </c>
      <c r="M97" s="10">
        <v>6145</v>
      </c>
      <c r="N97" s="10">
        <v>1040</v>
      </c>
    </row>
    <row r="98" spans="1:14" x14ac:dyDescent="0.35">
      <c r="A98" s="3" t="s">
        <v>274</v>
      </c>
      <c r="B98" s="6" t="s">
        <v>85</v>
      </c>
      <c r="C98" s="10">
        <v>45015</v>
      </c>
      <c r="D98" s="10">
        <v>4140</v>
      </c>
      <c r="E98" s="10">
        <v>975</v>
      </c>
      <c r="F98" s="10">
        <v>40</v>
      </c>
      <c r="G98" s="10">
        <v>10</v>
      </c>
      <c r="H98" s="10">
        <v>10580</v>
      </c>
      <c r="I98" s="10">
        <v>18455</v>
      </c>
      <c r="J98" s="10">
        <v>1295</v>
      </c>
      <c r="K98" s="10">
        <v>125</v>
      </c>
      <c r="L98" s="10">
        <v>1675</v>
      </c>
      <c r="M98" s="10">
        <v>6630</v>
      </c>
      <c r="N98" s="10">
        <v>1085</v>
      </c>
    </row>
    <row r="99" spans="1:14" x14ac:dyDescent="0.35">
      <c r="A99" s="3" t="s">
        <v>274</v>
      </c>
      <c r="B99" s="6" t="s">
        <v>86</v>
      </c>
      <c r="C99" s="10">
        <v>45735</v>
      </c>
      <c r="D99" s="10">
        <v>4205</v>
      </c>
      <c r="E99" s="10">
        <v>990</v>
      </c>
      <c r="F99" s="10">
        <v>40</v>
      </c>
      <c r="G99" s="10">
        <v>15</v>
      </c>
      <c r="H99" s="10">
        <v>10825</v>
      </c>
      <c r="I99" s="10">
        <v>18695</v>
      </c>
      <c r="J99" s="10">
        <v>1310</v>
      </c>
      <c r="K99" s="10">
        <v>125</v>
      </c>
      <c r="L99" s="10">
        <v>1735</v>
      </c>
      <c r="M99" s="10">
        <v>6695</v>
      </c>
      <c r="N99" s="10">
        <v>1105</v>
      </c>
    </row>
    <row r="100" spans="1:14" x14ac:dyDescent="0.35">
      <c r="A100" s="3" t="s">
        <v>274</v>
      </c>
      <c r="B100" s="6" t="s">
        <v>87</v>
      </c>
      <c r="C100" s="10">
        <v>46090</v>
      </c>
      <c r="D100" s="10">
        <v>4240</v>
      </c>
      <c r="E100" s="10">
        <v>1000</v>
      </c>
      <c r="F100" s="10">
        <v>40</v>
      </c>
      <c r="G100" s="10">
        <v>15</v>
      </c>
      <c r="H100" s="10">
        <v>10970</v>
      </c>
      <c r="I100" s="10">
        <v>18795</v>
      </c>
      <c r="J100" s="10">
        <v>1315</v>
      </c>
      <c r="K100" s="10">
        <v>125</v>
      </c>
      <c r="L100" s="10">
        <v>1750</v>
      </c>
      <c r="M100" s="10">
        <v>6725</v>
      </c>
      <c r="N100" s="10">
        <v>1115</v>
      </c>
    </row>
    <row r="101" spans="1:14" x14ac:dyDescent="0.35">
      <c r="A101" s="3" t="s">
        <v>274</v>
      </c>
      <c r="B101" s="6" t="s">
        <v>88</v>
      </c>
      <c r="C101" s="10">
        <v>46295</v>
      </c>
      <c r="D101" s="10">
        <v>4290</v>
      </c>
      <c r="E101" s="10">
        <v>1005</v>
      </c>
      <c r="F101" s="10">
        <v>40</v>
      </c>
      <c r="G101" s="10">
        <v>15</v>
      </c>
      <c r="H101" s="10">
        <v>11040</v>
      </c>
      <c r="I101" s="10">
        <v>18835</v>
      </c>
      <c r="J101" s="10">
        <v>1315</v>
      </c>
      <c r="K101" s="10">
        <v>125</v>
      </c>
      <c r="L101" s="10">
        <v>1775</v>
      </c>
      <c r="M101" s="10">
        <v>6745</v>
      </c>
      <c r="N101" s="10">
        <v>1120</v>
      </c>
    </row>
    <row r="102" spans="1:14" x14ac:dyDescent="0.35">
      <c r="A102" s="3" t="s">
        <v>274</v>
      </c>
      <c r="B102" s="6" t="s">
        <v>89</v>
      </c>
      <c r="C102" s="10">
        <v>46295</v>
      </c>
      <c r="D102" s="10">
        <v>4310</v>
      </c>
      <c r="E102" s="10">
        <v>1010</v>
      </c>
      <c r="F102" s="10">
        <v>40</v>
      </c>
      <c r="G102" s="10">
        <v>15</v>
      </c>
      <c r="H102" s="10">
        <v>11040</v>
      </c>
      <c r="I102" s="10">
        <v>18805</v>
      </c>
      <c r="J102" s="10">
        <v>1305</v>
      </c>
      <c r="K102" s="10">
        <v>120</v>
      </c>
      <c r="L102" s="10">
        <v>1790</v>
      </c>
      <c r="M102" s="10">
        <v>6740</v>
      </c>
      <c r="N102" s="10">
        <v>1120</v>
      </c>
    </row>
    <row r="103" spans="1:14" x14ac:dyDescent="0.35">
      <c r="A103" s="3" t="s">
        <v>274</v>
      </c>
      <c r="B103" s="6" t="s">
        <v>90</v>
      </c>
      <c r="C103" s="10">
        <v>46285</v>
      </c>
      <c r="D103" s="10">
        <v>4380</v>
      </c>
      <c r="E103" s="10">
        <v>1025</v>
      </c>
      <c r="F103" s="10">
        <v>40</v>
      </c>
      <c r="G103" s="10">
        <v>15</v>
      </c>
      <c r="H103" s="10">
        <v>11035</v>
      </c>
      <c r="I103" s="10">
        <v>18745</v>
      </c>
      <c r="J103" s="10">
        <v>1300</v>
      </c>
      <c r="K103" s="10">
        <v>120</v>
      </c>
      <c r="L103" s="10">
        <v>1790</v>
      </c>
      <c r="M103" s="10">
        <v>6715</v>
      </c>
      <c r="N103" s="10">
        <v>1115</v>
      </c>
    </row>
    <row r="104" spans="1:14" x14ac:dyDescent="0.35">
      <c r="A104" s="3" t="s">
        <v>274</v>
      </c>
      <c r="B104" s="6" t="s">
        <v>91</v>
      </c>
      <c r="C104" s="10">
        <v>46285</v>
      </c>
      <c r="D104" s="10">
        <v>4470</v>
      </c>
      <c r="E104" s="10">
        <v>1035</v>
      </c>
      <c r="F104" s="10">
        <v>40</v>
      </c>
      <c r="G104" s="10">
        <v>15</v>
      </c>
      <c r="H104" s="10">
        <v>11050</v>
      </c>
      <c r="I104" s="10">
        <v>18690</v>
      </c>
      <c r="J104" s="10">
        <v>1295</v>
      </c>
      <c r="K104" s="10">
        <v>120</v>
      </c>
      <c r="L104" s="10">
        <v>1775</v>
      </c>
      <c r="M104" s="10">
        <v>6690</v>
      </c>
      <c r="N104" s="10">
        <v>1105</v>
      </c>
    </row>
    <row r="105" spans="1:14" x14ac:dyDescent="0.35">
      <c r="A105" s="3" t="s">
        <v>274</v>
      </c>
      <c r="B105" s="6" t="s">
        <v>92</v>
      </c>
      <c r="C105" s="10">
        <v>46210</v>
      </c>
      <c r="D105" s="10">
        <v>4565</v>
      </c>
      <c r="E105" s="10">
        <v>1050</v>
      </c>
      <c r="F105" s="10">
        <v>40</v>
      </c>
      <c r="G105" s="10">
        <v>15</v>
      </c>
      <c r="H105" s="10">
        <v>11035</v>
      </c>
      <c r="I105" s="10">
        <v>18615</v>
      </c>
      <c r="J105" s="10">
        <v>1285</v>
      </c>
      <c r="K105" s="10">
        <v>120</v>
      </c>
      <c r="L105" s="10">
        <v>1745</v>
      </c>
      <c r="M105" s="10">
        <v>6630</v>
      </c>
      <c r="N105" s="10">
        <v>1095</v>
      </c>
    </row>
    <row r="106" spans="1:14" x14ac:dyDescent="0.35">
      <c r="A106" s="3" t="s">
        <v>274</v>
      </c>
      <c r="B106" s="6" t="s">
        <v>93</v>
      </c>
      <c r="C106" s="10">
        <v>45990</v>
      </c>
      <c r="D106" s="10">
        <v>4645</v>
      </c>
      <c r="E106" s="10">
        <v>1060</v>
      </c>
      <c r="F106" s="10">
        <v>45</v>
      </c>
      <c r="G106" s="10">
        <v>15</v>
      </c>
      <c r="H106" s="10">
        <v>10990</v>
      </c>
      <c r="I106" s="10">
        <v>18490</v>
      </c>
      <c r="J106" s="10">
        <v>1265</v>
      </c>
      <c r="K106" s="10">
        <v>120</v>
      </c>
      <c r="L106" s="10">
        <v>1705</v>
      </c>
      <c r="M106" s="10">
        <v>6570</v>
      </c>
      <c r="N106" s="10">
        <v>1085</v>
      </c>
    </row>
    <row r="107" spans="1:14" x14ac:dyDescent="0.35">
      <c r="A107" s="3" t="s">
        <v>274</v>
      </c>
      <c r="B107" s="6" t="s">
        <v>94</v>
      </c>
      <c r="C107" s="10">
        <v>45645</v>
      </c>
      <c r="D107" s="10">
        <v>4700</v>
      </c>
      <c r="E107" s="10">
        <v>1075</v>
      </c>
      <c r="F107" s="10">
        <v>45</v>
      </c>
      <c r="G107" s="10">
        <v>15</v>
      </c>
      <c r="H107" s="10">
        <v>10945</v>
      </c>
      <c r="I107" s="10">
        <v>18325</v>
      </c>
      <c r="J107" s="10">
        <v>1240</v>
      </c>
      <c r="K107" s="10">
        <v>120</v>
      </c>
      <c r="L107" s="10">
        <v>1665</v>
      </c>
      <c r="M107" s="10">
        <v>6455</v>
      </c>
      <c r="N107" s="10">
        <v>1065</v>
      </c>
    </row>
    <row r="108" spans="1:14" x14ac:dyDescent="0.35">
      <c r="A108" s="3" t="s">
        <v>274</v>
      </c>
      <c r="B108" s="6" t="s">
        <v>95</v>
      </c>
      <c r="C108" s="10">
        <v>45370</v>
      </c>
      <c r="D108" s="10">
        <v>4725</v>
      </c>
      <c r="E108" s="10">
        <v>1085</v>
      </c>
      <c r="F108" s="10">
        <v>45</v>
      </c>
      <c r="G108" s="10">
        <v>15</v>
      </c>
      <c r="H108" s="10">
        <v>10910</v>
      </c>
      <c r="I108" s="10">
        <v>18175</v>
      </c>
      <c r="J108" s="10">
        <v>1220</v>
      </c>
      <c r="K108" s="10">
        <v>120</v>
      </c>
      <c r="L108" s="10">
        <v>1645</v>
      </c>
      <c r="M108" s="10">
        <v>6385</v>
      </c>
      <c r="N108" s="10">
        <v>1050</v>
      </c>
    </row>
    <row r="109" spans="1:14" x14ac:dyDescent="0.35">
      <c r="A109" s="3" t="s">
        <v>274</v>
      </c>
      <c r="B109" s="6" t="s">
        <v>96</v>
      </c>
      <c r="C109" s="10">
        <v>45055</v>
      </c>
      <c r="D109" s="10">
        <v>4790</v>
      </c>
      <c r="E109" s="10">
        <v>1095</v>
      </c>
      <c r="F109" s="10">
        <v>45</v>
      </c>
      <c r="G109" s="10">
        <v>15</v>
      </c>
      <c r="H109" s="10">
        <v>10850</v>
      </c>
      <c r="I109" s="10">
        <v>18010</v>
      </c>
      <c r="J109" s="10">
        <v>1190</v>
      </c>
      <c r="K109" s="10">
        <v>115</v>
      </c>
      <c r="L109" s="10">
        <v>1615</v>
      </c>
      <c r="M109" s="10">
        <v>6295</v>
      </c>
      <c r="N109" s="10">
        <v>1025</v>
      </c>
    </row>
    <row r="110" spans="1:14" x14ac:dyDescent="0.35">
      <c r="A110" s="3" t="s">
        <v>274</v>
      </c>
      <c r="B110" s="6" t="s">
        <v>97</v>
      </c>
      <c r="C110" s="10">
        <v>44575</v>
      </c>
      <c r="D110" s="10">
        <v>4840</v>
      </c>
      <c r="E110" s="10">
        <v>1090</v>
      </c>
      <c r="F110" s="10">
        <v>45</v>
      </c>
      <c r="G110" s="10">
        <v>15</v>
      </c>
      <c r="H110" s="10">
        <v>10790</v>
      </c>
      <c r="I110" s="10">
        <v>17750</v>
      </c>
      <c r="J110" s="10">
        <v>1160</v>
      </c>
      <c r="K110" s="10">
        <v>110</v>
      </c>
      <c r="L110" s="10">
        <v>1570</v>
      </c>
      <c r="M110" s="10">
        <v>6200</v>
      </c>
      <c r="N110" s="10">
        <v>1005</v>
      </c>
    </row>
    <row r="111" spans="1:14" x14ac:dyDescent="0.35">
      <c r="A111" s="3" t="s">
        <v>274</v>
      </c>
      <c r="B111" s="6" t="s">
        <v>98</v>
      </c>
      <c r="C111" s="10">
        <v>44075</v>
      </c>
      <c r="D111" s="10">
        <v>4865</v>
      </c>
      <c r="E111" s="10">
        <v>1090</v>
      </c>
      <c r="F111" s="10">
        <v>45</v>
      </c>
      <c r="G111" s="10">
        <v>10</v>
      </c>
      <c r="H111" s="10">
        <v>10690</v>
      </c>
      <c r="I111" s="10">
        <v>17490</v>
      </c>
      <c r="J111" s="10">
        <v>1140</v>
      </c>
      <c r="K111" s="10">
        <v>110</v>
      </c>
      <c r="L111" s="10">
        <v>1545</v>
      </c>
      <c r="M111" s="10">
        <v>6115</v>
      </c>
      <c r="N111" s="10">
        <v>980</v>
      </c>
    </row>
    <row r="112" spans="1:14" x14ac:dyDescent="0.35">
      <c r="A112" s="3" t="s">
        <v>274</v>
      </c>
      <c r="B112" s="6" t="s">
        <v>99</v>
      </c>
      <c r="C112" s="10">
        <v>43620</v>
      </c>
      <c r="D112" s="10">
        <v>4880</v>
      </c>
      <c r="E112" s="10">
        <v>1085</v>
      </c>
      <c r="F112" s="10">
        <v>45</v>
      </c>
      <c r="G112" s="10">
        <v>10</v>
      </c>
      <c r="H112" s="10">
        <v>10620</v>
      </c>
      <c r="I112" s="10">
        <v>17260</v>
      </c>
      <c r="J112" s="10">
        <v>1105</v>
      </c>
      <c r="K112" s="10">
        <v>105</v>
      </c>
      <c r="L112" s="10">
        <v>1520</v>
      </c>
      <c r="M112" s="10">
        <v>6020</v>
      </c>
      <c r="N112" s="10">
        <v>960</v>
      </c>
    </row>
    <row r="113" spans="1:14" x14ac:dyDescent="0.35">
      <c r="A113" s="3" t="s">
        <v>274</v>
      </c>
      <c r="B113" s="6" t="s">
        <v>100</v>
      </c>
      <c r="C113" s="10">
        <v>43105</v>
      </c>
      <c r="D113" s="10">
        <v>4895</v>
      </c>
      <c r="E113" s="10">
        <v>1090</v>
      </c>
      <c r="F113" s="10">
        <v>45</v>
      </c>
      <c r="G113" s="10">
        <v>10</v>
      </c>
      <c r="H113" s="10">
        <v>10530</v>
      </c>
      <c r="I113" s="10">
        <v>16970</v>
      </c>
      <c r="J113" s="10">
        <v>1080</v>
      </c>
      <c r="K113" s="10">
        <v>105</v>
      </c>
      <c r="L113" s="10">
        <v>1510</v>
      </c>
      <c r="M113" s="10">
        <v>5930</v>
      </c>
      <c r="N113" s="10">
        <v>945</v>
      </c>
    </row>
    <row r="114" spans="1:14" x14ac:dyDescent="0.35">
      <c r="A114" s="3" t="s">
        <v>274</v>
      </c>
      <c r="B114" s="6" t="s">
        <v>101</v>
      </c>
      <c r="C114" s="10">
        <v>42555</v>
      </c>
      <c r="D114" s="10">
        <v>4900</v>
      </c>
      <c r="E114" s="10">
        <v>1085</v>
      </c>
      <c r="F114" s="10">
        <v>45</v>
      </c>
      <c r="G114" s="10">
        <v>10</v>
      </c>
      <c r="H114" s="10">
        <v>10450</v>
      </c>
      <c r="I114" s="10">
        <v>16685</v>
      </c>
      <c r="J114" s="10">
        <v>1055</v>
      </c>
      <c r="K114" s="10">
        <v>100</v>
      </c>
      <c r="L114" s="10">
        <v>1485</v>
      </c>
      <c r="M114" s="10">
        <v>5820</v>
      </c>
      <c r="N114" s="10">
        <v>925</v>
      </c>
    </row>
    <row r="115" spans="1:14" x14ac:dyDescent="0.35">
      <c r="A115" s="3" t="s">
        <v>274</v>
      </c>
      <c r="B115" s="6" t="s">
        <v>102</v>
      </c>
      <c r="C115" s="10">
        <v>41925</v>
      </c>
      <c r="D115" s="10">
        <v>4890</v>
      </c>
      <c r="E115" s="10">
        <v>1080</v>
      </c>
      <c r="F115" s="10">
        <v>45</v>
      </c>
      <c r="G115" s="10">
        <v>10</v>
      </c>
      <c r="H115" s="10">
        <v>10330</v>
      </c>
      <c r="I115" s="10">
        <v>16365</v>
      </c>
      <c r="J115" s="10">
        <v>1030</v>
      </c>
      <c r="K115" s="10">
        <v>95</v>
      </c>
      <c r="L115" s="10">
        <v>1465</v>
      </c>
      <c r="M115" s="10">
        <v>5710</v>
      </c>
      <c r="N115" s="10">
        <v>910</v>
      </c>
    </row>
    <row r="116" spans="1:14" x14ac:dyDescent="0.35">
      <c r="A116" s="3" t="s">
        <v>274</v>
      </c>
      <c r="B116" s="6" t="s">
        <v>103</v>
      </c>
      <c r="C116" s="10">
        <v>41255</v>
      </c>
      <c r="D116" s="10">
        <v>4880</v>
      </c>
      <c r="E116" s="10">
        <v>1070</v>
      </c>
      <c r="F116" s="10">
        <v>45</v>
      </c>
      <c r="G116" s="10">
        <v>10</v>
      </c>
      <c r="H116" s="10">
        <v>10225</v>
      </c>
      <c r="I116" s="10">
        <v>16010</v>
      </c>
      <c r="J116" s="10">
        <v>995</v>
      </c>
      <c r="K116" s="10">
        <v>90</v>
      </c>
      <c r="L116" s="10">
        <v>1445</v>
      </c>
      <c r="M116" s="10">
        <v>5595</v>
      </c>
      <c r="N116" s="10">
        <v>895</v>
      </c>
    </row>
    <row r="117" spans="1:14" x14ac:dyDescent="0.35">
      <c r="A117" s="3" t="s">
        <v>274</v>
      </c>
      <c r="B117" s="6" t="s">
        <v>104</v>
      </c>
      <c r="C117" s="10">
        <v>40715</v>
      </c>
      <c r="D117" s="10">
        <v>4870</v>
      </c>
      <c r="E117" s="10">
        <v>1065</v>
      </c>
      <c r="F117" s="10">
        <v>40</v>
      </c>
      <c r="G117" s="10">
        <v>10</v>
      </c>
      <c r="H117" s="10">
        <v>10120</v>
      </c>
      <c r="I117" s="10">
        <v>15750</v>
      </c>
      <c r="J117" s="10">
        <v>970</v>
      </c>
      <c r="K117" s="10">
        <v>90</v>
      </c>
      <c r="L117" s="10">
        <v>1425</v>
      </c>
      <c r="M117" s="10">
        <v>5490</v>
      </c>
      <c r="N117" s="10">
        <v>875</v>
      </c>
    </row>
    <row r="118" spans="1:14" x14ac:dyDescent="0.35">
      <c r="A118" s="3" t="s">
        <v>274</v>
      </c>
      <c r="B118" s="6" t="s">
        <v>105</v>
      </c>
      <c r="C118" s="10">
        <v>40055</v>
      </c>
      <c r="D118" s="10">
        <v>4880</v>
      </c>
      <c r="E118" s="10">
        <v>1055</v>
      </c>
      <c r="F118" s="10">
        <v>40</v>
      </c>
      <c r="G118" s="10">
        <v>10</v>
      </c>
      <c r="H118" s="10">
        <v>10015</v>
      </c>
      <c r="I118" s="10">
        <v>15430</v>
      </c>
      <c r="J118" s="10">
        <v>940</v>
      </c>
      <c r="K118" s="10">
        <v>90</v>
      </c>
      <c r="L118" s="10">
        <v>1390</v>
      </c>
      <c r="M118" s="10">
        <v>5345</v>
      </c>
      <c r="N118" s="10">
        <v>855</v>
      </c>
    </row>
    <row r="119" spans="1:14" x14ac:dyDescent="0.35">
      <c r="A119" s="3" t="s">
        <v>274</v>
      </c>
      <c r="B119" s="6" t="s">
        <v>106</v>
      </c>
      <c r="C119" s="10">
        <v>39440</v>
      </c>
      <c r="D119" s="10">
        <v>4890</v>
      </c>
      <c r="E119" s="10">
        <v>1045</v>
      </c>
      <c r="F119" s="10">
        <v>40</v>
      </c>
      <c r="G119" s="10">
        <v>10</v>
      </c>
      <c r="H119" s="10">
        <v>9920</v>
      </c>
      <c r="I119" s="10">
        <v>15125</v>
      </c>
      <c r="J119" s="10">
        <v>905</v>
      </c>
      <c r="K119" s="10">
        <v>85</v>
      </c>
      <c r="L119" s="10">
        <v>1370</v>
      </c>
      <c r="M119" s="10">
        <v>5240</v>
      </c>
      <c r="N119" s="10">
        <v>815</v>
      </c>
    </row>
    <row r="120" spans="1:14" x14ac:dyDescent="0.35">
      <c r="A120" s="3" t="s">
        <v>274</v>
      </c>
      <c r="B120" s="6" t="s">
        <v>107</v>
      </c>
      <c r="C120" s="10">
        <v>38840</v>
      </c>
      <c r="D120" s="10">
        <v>4905</v>
      </c>
      <c r="E120" s="10">
        <v>1040</v>
      </c>
      <c r="F120" s="10">
        <v>40</v>
      </c>
      <c r="G120" s="10">
        <v>10</v>
      </c>
      <c r="H120" s="10">
        <v>9805</v>
      </c>
      <c r="I120" s="10">
        <v>14830</v>
      </c>
      <c r="J120" s="10">
        <v>880</v>
      </c>
      <c r="K120" s="10">
        <v>80</v>
      </c>
      <c r="L120" s="10">
        <v>1345</v>
      </c>
      <c r="M120" s="10">
        <v>5110</v>
      </c>
      <c r="N120" s="10">
        <v>795</v>
      </c>
    </row>
    <row r="121" spans="1:14" x14ac:dyDescent="0.35">
      <c r="A121" s="3" t="s">
        <v>274</v>
      </c>
      <c r="B121" s="6" t="s">
        <v>108</v>
      </c>
      <c r="C121" s="10">
        <v>38270</v>
      </c>
      <c r="D121" s="10">
        <v>4935</v>
      </c>
      <c r="E121" s="10">
        <v>1035</v>
      </c>
      <c r="F121" s="10">
        <v>45</v>
      </c>
      <c r="G121" s="10">
        <v>10</v>
      </c>
      <c r="H121" s="10">
        <v>9715</v>
      </c>
      <c r="I121" s="10">
        <v>14545</v>
      </c>
      <c r="J121" s="10">
        <v>845</v>
      </c>
      <c r="K121" s="10">
        <v>80</v>
      </c>
      <c r="L121" s="10">
        <v>1295</v>
      </c>
      <c r="M121" s="10">
        <v>4980</v>
      </c>
      <c r="N121" s="10">
        <v>780</v>
      </c>
    </row>
    <row r="122" spans="1:14" x14ac:dyDescent="0.35">
      <c r="A122" s="3" t="s">
        <v>274</v>
      </c>
      <c r="B122" s="6" t="s">
        <v>109</v>
      </c>
      <c r="C122" s="10">
        <v>37865</v>
      </c>
      <c r="D122" s="10">
        <v>4975</v>
      </c>
      <c r="E122" s="10">
        <v>1030</v>
      </c>
      <c r="F122" s="10">
        <v>45</v>
      </c>
      <c r="G122" s="10">
        <v>5</v>
      </c>
      <c r="H122" s="10">
        <v>9665</v>
      </c>
      <c r="I122" s="10">
        <v>14355</v>
      </c>
      <c r="J122" s="10">
        <v>840</v>
      </c>
      <c r="K122" s="10">
        <v>80</v>
      </c>
      <c r="L122" s="10">
        <v>1250</v>
      </c>
      <c r="M122" s="10">
        <v>4860</v>
      </c>
      <c r="N122" s="10">
        <v>755</v>
      </c>
    </row>
    <row r="123" spans="1:14" x14ac:dyDescent="0.35">
      <c r="A123" s="3" t="s">
        <v>274</v>
      </c>
      <c r="B123" s="6" t="s">
        <v>110</v>
      </c>
      <c r="C123" s="10">
        <v>37310</v>
      </c>
      <c r="D123" s="10">
        <v>4970</v>
      </c>
      <c r="E123" s="10">
        <v>1020</v>
      </c>
      <c r="F123" s="10">
        <v>45</v>
      </c>
      <c r="G123" s="10">
        <v>5</v>
      </c>
      <c r="H123" s="10">
        <v>9565</v>
      </c>
      <c r="I123" s="10">
        <v>14115</v>
      </c>
      <c r="J123" s="10">
        <v>820</v>
      </c>
      <c r="K123" s="10">
        <v>80</v>
      </c>
      <c r="L123" s="10">
        <v>1205</v>
      </c>
      <c r="M123" s="10">
        <v>4750</v>
      </c>
      <c r="N123" s="10">
        <v>735</v>
      </c>
    </row>
    <row r="124" spans="1:14" x14ac:dyDescent="0.35">
      <c r="A124" s="3" t="s">
        <v>274</v>
      </c>
      <c r="B124" s="6" t="s">
        <v>111</v>
      </c>
      <c r="C124" s="10">
        <v>36915</v>
      </c>
      <c r="D124" s="10">
        <v>4970</v>
      </c>
      <c r="E124" s="10">
        <v>1020</v>
      </c>
      <c r="F124" s="10">
        <v>45</v>
      </c>
      <c r="G124" s="10">
        <v>5</v>
      </c>
      <c r="H124" s="10">
        <v>9485</v>
      </c>
      <c r="I124" s="10">
        <v>13920</v>
      </c>
      <c r="J124" s="10">
        <v>805</v>
      </c>
      <c r="K124" s="10">
        <v>80</v>
      </c>
      <c r="L124" s="10">
        <v>1185</v>
      </c>
      <c r="M124" s="10">
        <v>4670</v>
      </c>
      <c r="N124" s="10">
        <v>725</v>
      </c>
    </row>
    <row r="125" spans="1:14" x14ac:dyDescent="0.35">
      <c r="A125" s="3" t="s">
        <v>274</v>
      </c>
      <c r="B125" s="6" t="s">
        <v>112</v>
      </c>
      <c r="C125" s="10">
        <v>36465</v>
      </c>
      <c r="D125" s="10">
        <v>4965</v>
      </c>
      <c r="E125" s="10">
        <v>1010</v>
      </c>
      <c r="F125" s="10">
        <v>45</v>
      </c>
      <c r="G125" s="10">
        <v>5</v>
      </c>
      <c r="H125" s="10">
        <v>9395</v>
      </c>
      <c r="I125" s="10">
        <v>13710</v>
      </c>
      <c r="J125" s="10">
        <v>785</v>
      </c>
      <c r="K125" s="10">
        <v>75</v>
      </c>
      <c r="L125" s="10">
        <v>1170</v>
      </c>
      <c r="M125" s="10">
        <v>4585</v>
      </c>
      <c r="N125" s="10">
        <v>715</v>
      </c>
    </row>
    <row r="126" spans="1:14" x14ac:dyDescent="0.35">
      <c r="A126" s="3" t="s">
        <v>274</v>
      </c>
      <c r="B126" s="6" t="s">
        <v>113</v>
      </c>
      <c r="C126" s="10">
        <v>36110</v>
      </c>
      <c r="D126" s="10">
        <v>4985</v>
      </c>
      <c r="E126" s="10">
        <v>1000</v>
      </c>
      <c r="F126" s="10">
        <v>45</v>
      </c>
      <c r="G126" s="10">
        <v>5</v>
      </c>
      <c r="H126" s="10">
        <v>9325</v>
      </c>
      <c r="I126" s="10">
        <v>13550</v>
      </c>
      <c r="J126" s="10">
        <v>770</v>
      </c>
      <c r="K126" s="10">
        <v>70</v>
      </c>
      <c r="L126" s="10">
        <v>1135</v>
      </c>
      <c r="M126" s="10">
        <v>4515</v>
      </c>
      <c r="N126" s="10">
        <v>705</v>
      </c>
    </row>
    <row r="127" spans="1:14" x14ac:dyDescent="0.35">
      <c r="A127" t="s">
        <v>31</v>
      </c>
      <c r="B127" s="46" t="s">
        <v>423</v>
      </c>
    </row>
    <row r="128" spans="1:14" x14ac:dyDescent="0.35">
      <c r="A128" t="s">
        <v>32</v>
      </c>
      <c r="B128" t="s">
        <v>472</v>
      </c>
    </row>
    <row r="129" spans="1:2" x14ac:dyDescent="0.35">
      <c r="A129" t="s">
        <v>33</v>
      </c>
      <c r="B129" t="s">
        <v>468</v>
      </c>
    </row>
    <row r="130" spans="1:2" x14ac:dyDescent="0.35">
      <c r="A130" t="s">
        <v>34</v>
      </c>
      <c r="B130" t="s">
        <v>469</v>
      </c>
    </row>
    <row r="131" spans="1:2" x14ac:dyDescent="0.35">
      <c r="A131" t="s">
        <v>35</v>
      </c>
      <c r="B131" t="s">
        <v>476</v>
      </c>
    </row>
  </sheetData>
  <pageMargins left="0.7" right="0.7" top="0.75" bottom="0.75" header="0.3" footer="0.3"/>
  <pageSetup paperSize="9" orientation="portrait" horizontalDpi="300" verticalDpi="300"/>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W133"/>
  <sheetViews>
    <sheetView showGridLines="0" workbookViewId="0"/>
  </sheetViews>
  <sheetFormatPr defaultColWidth="10.6640625" defaultRowHeight="15.5" x14ac:dyDescent="0.35"/>
  <cols>
    <col min="1" max="1" width="16.6640625" customWidth="1"/>
    <col min="2" max="2" width="15.9140625" customWidth="1"/>
    <col min="3" max="3" width="14.33203125" customWidth="1"/>
    <col min="4" max="23" width="8.83203125" customWidth="1"/>
  </cols>
  <sheetData>
    <row r="1" spans="1:23" ht="19.5" x14ac:dyDescent="0.45">
      <c r="A1" s="1" t="s">
        <v>320</v>
      </c>
    </row>
    <row r="2" spans="1:23" x14ac:dyDescent="0.35">
      <c r="A2" t="s">
        <v>48</v>
      </c>
    </row>
    <row r="3" spans="1:23" x14ac:dyDescent="0.35">
      <c r="A3" t="s">
        <v>49</v>
      </c>
    </row>
    <row r="4" spans="1:23" x14ac:dyDescent="0.35">
      <c r="A4" t="s">
        <v>529</v>
      </c>
    </row>
    <row r="5" spans="1:23" x14ac:dyDescent="0.35">
      <c r="A5" t="s">
        <v>51</v>
      </c>
    </row>
    <row r="6" spans="1:23" x14ac:dyDescent="0.35">
      <c r="D6" s="70" t="s">
        <v>406</v>
      </c>
      <c r="E6" s="71"/>
      <c r="F6" s="71"/>
      <c r="G6" s="71"/>
      <c r="H6" s="71"/>
      <c r="I6" s="71"/>
      <c r="J6" s="71"/>
      <c r="K6" s="71"/>
      <c r="L6" s="71"/>
      <c r="M6" s="71"/>
      <c r="N6" s="71"/>
      <c r="O6" s="71"/>
      <c r="P6" s="71"/>
      <c r="Q6" s="71"/>
      <c r="R6" s="71"/>
      <c r="S6" s="71"/>
      <c r="T6" s="71"/>
      <c r="U6" s="71"/>
      <c r="V6" s="71"/>
      <c r="W6" s="72"/>
    </row>
    <row r="7" spans="1:23" ht="45" customHeight="1" x14ac:dyDescent="0.35">
      <c r="A7" s="56" t="s">
        <v>260</v>
      </c>
      <c r="B7" s="57" t="s">
        <v>321</v>
      </c>
      <c r="C7" s="57" t="s">
        <v>322</v>
      </c>
      <c r="D7" s="57" t="s">
        <v>323</v>
      </c>
      <c r="E7" s="57" t="s">
        <v>324</v>
      </c>
      <c r="F7" s="57" t="s">
        <v>325</v>
      </c>
      <c r="G7" s="57" t="s">
        <v>326</v>
      </c>
      <c r="H7" s="57" t="s">
        <v>327</v>
      </c>
      <c r="I7" s="57" t="s">
        <v>328</v>
      </c>
      <c r="J7" s="57" t="s">
        <v>329</v>
      </c>
      <c r="K7" s="57" t="s">
        <v>330</v>
      </c>
      <c r="L7" s="57" t="s">
        <v>331</v>
      </c>
      <c r="M7" s="57" t="s">
        <v>332</v>
      </c>
      <c r="N7" s="57" t="s">
        <v>333</v>
      </c>
      <c r="O7" s="57" t="s">
        <v>334</v>
      </c>
      <c r="P7" s="57" t="s">
        <v>335</v>
      </c>
      <c r="Q7" s="57" t="s">
        <v>336</v>
      </c>
      <c r="R7" s="57" t="s">
        <v>337</v>
      </c>
      <c r="S7" s="57" t="s">
        <v>338</v>
      </c>
      <c r="T7" s="57" t="s">
        <v>339</v>
      </c>
      <c r="U7" s="57" t="s">
        <v>340</v>
      </c>
      <c r="V7" s="57" t="s">
        <v>341</v>
      </c>
      <c r="W7" s="57" t="s">
        <v>342</v>
      </c>
    </row>
    <row r="8" spans="1:23" x14ac:dyDescent="0.35">
      <c r="A8" s="3" t="s">
        <v>272</v>
      </c>
      <c r="B8" s="6" t="s">
        <v>74</v>
      </c>
      <c r="C8" s="10">
        <v>5240</v>
      </c>
      <c r="D8" s="10">
        <v>55</v>
      </c>
      <c r="E8" s="10">
        <v>50</v>
      </c>
      <c r="F8" s="10">
        <v>135</v>
      </c>
      <c r="G8" s="10">
        <v>235</v>
      </c>
      <c r="H8" s="10">
        <v>230</v>
      </c>
      <c r="I8" s="10">
        <v>225</v>
      </c>
      <c r="J8" s="10">
        <v>205</v>
      </c>
      <c r="K8" s="10">
        <v>185</v>
      </c>
      <c r="L8" s="10">
        <v>215</v>
      </c>
      <c r="M8" s="10">
        <v>205</v>
      </c>
      <c r="N8" s="10">
        <v>170</v>
      </c>
      <c r="O8" s="10">
        <v>190</v>
      </c>
      <c r="P8" s="10">
        <v>170</v>
      </c>
      <c r="Q8" s="10">
        <v>165</v>
      </c>
      <c r="R8" s="10">
        <v>145</v>
      </c>
      <c r="S8" s="10">
        <v>835</v>
      </c>
      <c r="T8" s="10">
        <v>250</v>
      </c>
      <c r="U8" s="10">
        <v>1570</v>
      </c>
      <c r="V8" s="10">
        <v>0</v>
      </c>
      <c r="W8" s="10">
        <v>0</v>
      </c>
    </row>
    <row r="9" spans="1:23" x14ac:dyDescent="0.35">
      <c r="A9" s="3" t="s">
        <v>272</v>
      </c>
      <c r="B9" s="6" t="s">
        <v>75</v>
      </c>
      <c r="C9" s="10">
        <v>7800</v>
      </c>
      <c r="D9" s="10">
        <v>75</v>
      </c>
      <c r="E9" s="10">
        <v>80</v>
      </c>
      <c r="F9" s="10">
        <v>195</v>
      </c>
      <c r="G9" s="10">
        <v>325</v>
      </c>
      <c r="H9" s="10">
        <v>320</v>
      </c>
      <c r="I9" s="10">
        <v>290</v>
      </c>
      <c r="J9" s="10">
        <v>275</v>
      </c>
      <c r="K9" s="10">
        <v>255</v>
      </c>
      <c r="L9" s="10">
        <v>270</v>
      </c>
      <c r="M9" s="10">
        <v>295</v>
      </c>
      <c r="N9" s="10">
        <v>255</v>
      </c>
      <c r="O9" s="10">
        <v>245</v>
      </c>
      <c r="P9" s="10">
        <v>235</v>
      </c>
      <c r="Q9" s="10">
        <v>210</v>
      </c>
      <c r="R9" s="10">
        <v>205</v>
      </c>
      <c r="S9" s="10">
        <v>1010</v>
      </c>
      <c r="T9" s="10">
        <v>975</v>
      </c>
      <c r="U9" s="10">
        <v>2270</v>
      </c>
      <c r="V9" s="10" t="s">
        <v>114</v>
      </c>
      <c r="W9" s="10">
        <v>0</v>
      </c>
    </row>
    <row r="10" spans="1:23" x14ac:dyDescent="0.35">
      <c r="A10" s="3" t="s">
        <v>272</v>
      </c>
      <c r="B10" s="6" t="s">
        <v>76</v>
      </c>
      <c r="C10" s="10">
        <v>11150</v>
      </c>
      <c r="D10" s="10">
        <v>95</v>
      </c>
      <c r="E10" s="10">
        <v>105</v>
      </c>
      <c r="F10" s="10">
        <v>220</v>
      </c>
      <c r="G10" s="10">
        <v>435</v>
      </c>
      <c r="H10" s="10">
        <v>390</v>
      </c>
      <c r="I10" s="10">
        <v>385</v>
      </c>
      <c r="J10" s="10">
        <v>375</v>
      </c>
      <c r="K10" s="10">
        <v>340</v>
      </c>
      <c r="L10" s="10">
        <v>350</v>
      </c>
      <c r="M10" s="10">
        <v>375</v>
      </c>
      <c r="N10" s="10">
        <v>345</v>
      </c>
      <c r="O10" s="10">
        <v>305</v>
      </c>
      <c r="P10" s="10">
        <v>325</v>
      </c>
      <c r="Q10" s="10">
        <v>280</v>
      </c>
      <c r="R10" s="10">
        <v>280</v>
      </c>
      <c r="S10" s="10">
        <v>1265</v>
      </c>
      <c r="T10" s="10">
        <v>2715</v>
      </c>
      <c r="U10" s="10">
        <v>2565</v>
      </c>
      <c r="V10" s="10" t="s">
        <v>114</v>
      </c>
      <c r="W10" s="10">
        <v>0</v>
      </c>
    </row>
    <row r="11" spans="1:23" x14ac:dyDescent="0.35">
      <c r="A11" s="3" t="s">
        <v>272</v>
      </c>
      <c r="B11" s="6" t="s">
        <v>77</v>
      </c>
      <c r="C11" s="10">
        <v>19185</v>
      </c>
      <c r="D11" s="10">
        <v>100</v>
      </c>
      <c r="E11" s="10">
        <v>135</v>
      </c>
      <c r="F11" s="10">
        <v>260</v>
      </c>
      <c r="G11" s="10">
        <v>545</v>
      </c>
      <c r="H11" s="10">
        <v>500</v>
      </c>
      <c r="I11" s="10">
        <v>485</v>
      </c>
      <c r="J11" s="10">
        <v>465</v>
      </c>
      <c r="K11" s="10">
        <v>435</v>
      </c>
      <c r="L11" s="10">
        <v>455</v>
      </c>
      <c r="M11" s="10">
        <v>470</v>
      </c>
      <c r="N11" s="10">
        <v>450</v>
      </c>
      <c r="O11" s="10">
        <v>385</v>
      </c>
      <c r="P11" s="10">
        <v>410</v>
      </c>
      <c r="Q11" s="10">
        <v>780</v>
      </c>
      <c r="R11" s="10">
        <v>2325</v>
      </c>
      <c r="S11" s="10">
        <v>4195</v>
      </c>
      <c r="T11" s="10">
        <v>3865</v>
      </c>
      <c r="U11" s="10">
        <v>2915</v>
      </c>
      <c r="V11" s="10" t="s">
        <v>114</v>
      </c>
      <c r="W11" s="10">
        <v>0</v>
      </c>
    </row>
    <row r="12" spans="1:23" x14ac:dyDescent="0.35">
      <c r="A12" s="3" t="s">
        <v>272</v>
      </c>
      <c r="B12" s="6" t="s">
        <v>78</v>
      </c>
      <c r="C12" s="10">
        <v>29505</v>
      </c>
      <c r="D12" s="10">
        <v>105</v>
      </c>
      <c r="E12" s="10">
        <v>180</v>
      </c>
      <c r="F12" s="10">
        <v>295</v>
      </c>
      <c r="G12" s="10">
        <v>650</v>
      </c>
      <c r="H12" s="10">
        <v>595</v>
      </c>
      <c r="I12" s="10">
        <v>585</v>
      </c>
      <c r="J12" s="10">
        <v>555</v>
      </c>
      <c r="K12" s="10">
        <v>540</v>
      </c>
      <c r="L12" s="10">
        <v>535</v>
      </c>
      <c r="M12" s="10">
        <v>560</v>
      </c>
      <c r="N12" s="10">
        <v>770</v>
      </c>
      <c r="O12" s="10">
        <v>1385</v>
      </c>
      <c r="P12" s="10">
        <v>2720</v>
      </c>
      <c r="Q12" s="10">
        <v>4325</v>
      </c>
      <c r="R12" s="10">
        <v>4240</v>
      </c>
      <c r="S12" s="10">
        <v>4250</v>
      </c>
      <c r="T12" s="10">
        <v>3965</v>
      </c>
      <c r="U12" s="10">
        <v>3240</v>
      </c>
      <c r="V12" s="10" t="s">
        <v>114</v>
      </c>
      <c r="W12" s="10">
        <v>0</v>
      </c>
    </row>
    <row r="13" spans="1:23" x14ac:dyDescent="0.35">
      <c r="A13" s="3" t="s">
        <v>272</v>
      </c>
      <c r="B13" s="6" t="s">
        <v>79</v>
      </c>
      <c r="C13" s="10">
        <v>42810</v>
      </c>
      <c r="D13" s="10">
        <v>115</v>
      </c>
      <c r="E13" s="10">
        <v>200</v>
      </c>
      <c r="F13" s="10">
        <v>320</v>
      </c>
      <c r="G13" s="10">
        <v>775</v>
      </c>
      <c r="H13" s="10">
        <v>710</v>
      </c>
      <c r="I13" s="10">
        <v>695</v>
      </c>
      <c r="J13" s="10">
        <v>635</v>
      </c>
      <c r="K13" s="10">
        <v>1185</v>
      </c>
      <c r="L13" s="10">
        <v>2340</v>
      </c>
      <c r="M13" s="10">
        <v>3590</v>
      </c>
      <c r="N13" s="10">
        <v>4060</v>
      </c>
      <c r="O13" s="10">
        <v>3605</v>
      </c>
      <c r="P13" s="10">
        <v>3765</v>
      </c>
      <c r="Q13" s="10">
        <v>4465</v>
      </c>
      <c r="R13" s="10">
        <v>4390</v>
      </c>
      <c r="S13" s="10">
        <v>4370</v>
      </c>
      <c r="T13" s="10">
        <v>4015</v>
      </c>
      <c r="U13" s="10">
        <v>3575</v>
      </c>
      <c r="V13" s="10" t="s">
        <v>114</v>
      </c>
      <c r="W13" s="10">
        <v>0</v>
      </c>
    </row>
    <row r="14" spans="1:23" x14ac:dyDescent="0.35">
      <c r="A14" s="3" t="s">
        <v>272</v>
      </c>
      <c r="B14" s="6" t="s">
        <v>80</v>
      </c>
      <c r="C14" s="10">
        <v>49375</v>
      </c>
      <c r="D14" s="10">
        <v>105</v>
      </c>
      <c r="E14" s="10">
        <v>220</v>
      </c>
      <c r="F14" s="10">
        <v>350</v>
      </c>
      <c r="G14" s="10">
        <v>855</v>
      </c>
      <c r="H14" s="10">
        <v>830</v>
      </c>
      <c r="I14" s="10">
        <v>1350</v>
      </c>
      <c r="J14" s="10">
        <v>2265</v>
      </c>
      <c r="K14" s="10">
        <v>2920</v>
      </c>
      <c r="L14" s="10">
        <v>3395</v>
      </c>
      <c r="M14" s="10">
        <v>3740</v>
      </c>
      <c r="N14" s="10">
        <v>4165</v>
      </c>
      <c r="O14" s="10">
        <v>3855</v>
      </c>
      <c r="P14" s="10">
        <v>3780</v>
      </c>
      <c r="Q14" s="10">
        <v>4580</v>
      </c>
      <c r="R14" s="10">
        <v>4505</v>
      </c>
      <c r="S14" s="10">
        <v>4420</v>
      </c>
      <c r="T14" s="10">
        <v>4140</v>
      </c>
      <c r="U14" s="10">
        <v>3625</v>
      </c>
      <c r="V14" s="10">
        <v>260</v>
      </c>
      <c r="W14" s="10">
        <v>0</v>
      </c>
    </row>
    <row r="15" spans="1:23" x14ac:dyDescent="0.35">
      <c r="A15" s="3" t="s">
        <v>272</v>
      </c>
      <c r="B15" s="6" t="s">
        <v>81</v>
      </c>
      <c r="C15" s="10">
        <v>51935</v>
      </c>
      <c r="D15" s="10">
        <v>90</v>
      </c>
      <c r="E15" s="10">
        <v>250</v>
      </c>
      <c r="F15" s="10">
        <v>365</v>
      </c>
      <c r="G15" s="10">
        <v>905</v>
      </c>
      <c r="H15" s="10">
        <v>890</v>
      </c>
      <c r="I15" s="10">
        <v>1970</v>
      </c>
      <c r="J15" s="10">
        <v>2740</v>
      </c>
      <c r="K15" s="10">
        <v>3025</v>
      </c>
      <c r="L15" s="10">
        <v>3480</v>
      </c>
      <c r="M15" s="10">
        <v>3785</v>
      </c>
      <c r="N15" s="10">
        <v>4285</v>
      </c>
      <c r="O15" s="10">
        <v>4100</v>
      </c>
      <c r="P15" s="10">
        <v>3780</v>
      </c>
      <c r="Q15" s="10">
        <v>4750</v>
      </c>
      <c r="R15" s="10">
        <v>4600</v>
      </c>
      <c r="S15" s="10">
        <v>4545</v>
      </c>
      <c r="T15" s="10">
        <v>4160</v>
      </c>
      <c r="U15" s="10">
        <v>3645</v>
      </c>
      <c r="V15" s="10">
        <v>565</v>
      </c>
      <c r="W15" s="10">
        <v>0</v>
      </c>
    </row>
    <row r="16" spans="1:23" x14ac:dyDescent="0.35">
      <c r="A16" s="3" t="s">
        <v>272</v>
      </c>
      <c r="B16" s="6" t="s">
        <v>82</v>
      </c>
      <c r="C16" s="10">
        <v>53815</v>
      </c>
      <c r="D16" s="10">
        <v>85</v>
      </c>
      <c r="E16" s="10">
        <v>280</v>
      </c>
      <c r="F16" s="10">
        <v>380</v>
      </c>
      <c r="G16" s="10">
        <v>955</v>
      </c>
      <c r="H16" s="10">
        <v>965</v>
      </c>
      <c r="I16" s="10">
        <v>2030</v>
      </c>
      <c r="J16" s="10">
        <v>2880</v>
      </c>
      <c r="K16" s="10">
        <v>3165</v>
      </c>
      <c r="L16" s="10">
        <v>3550</v>
      </c>
      <c r="M16" s="10">
        <v>3885</v>
      </c>
      <c r="N16" s="10">
        <v>4380</v>
      </c>
      <c r="O16" s="10">
        <v>4380</v>
      </c>
      <c r="P16" s="10">
        <v>3875</v>
      </c>
      <c r="Q16" s="10">
        <v>4810</v>
      </c>
      <c r="R16" s="10">
        <v>4840</v>
      </c>
      <c r="S16" s="10">
        <v>4615</v>
      </c>
      <c r="T16" s="10">
        <v>4190</v>
      </c>
      <c r="U16" s="10">
        <v>3710</v>
      </c>
      <c r="V16" s="10">
        <v>845</v>
      </c>
      <c r="W16" s="10">
        <v>0</v>
      </c>
    </row>
    <row r="17" spans="1:23" x14ac:dyDescent="0.35">
      <c r="A17" s="3" t="s">
        <v>272</v>
      </c>
      <c r="B17" s="6" t="s">
        <v>83</v>
      </c>
      <c r="C17" s="10">
        <v>55250</v>
      </c>
      <c r="D17" s="10">
        <v>80</v>
      </c>
      <c r="E17" s="10">
        <v>290</v>
      </c>
      <c r="F17" s="10">
        <v>395</v>
      </c>
      <c r="G17" s="10">
        <v>990</v>
      </c>
      <c r="H17" s="10">
        <v>1040</v>
      </c>
      <c r="I17" s="10">
        <v>2070</v>
      </c>
      <c r="J17" s="10">
        <v>2920</v>
      </c>
      <c r="K17" s="10">
        <v>3235</v>
      </c>
      <c r="L17" s="10">
        <v>3620</v>
      </c>
      <c r="M17" s="10">
        <v>3960</v>
      </c>
      <c r="N17" s="10">
        <v>4455</v>
      </c>
      <c r="O17" s="10">
        <v>4605</v>
      </c>
      <c r="P17" s="10">
        <v>3925</v>
      </c>
      <c r="Q17" s="10">
        <v>4895</v>
      </c>
      <c r="R17" s="10">
        <v>4910</v>
      </c>
      <c r="S17" s="10">
        <v>4755</v>
      </c>
      <c r="T17" s="10">
        <v>4220</v>
      </c>
      <c r="U17" s="10">
        <v>3740</v>
      </c>
      <c r="V17" s="10">
        <v>1140</v>
      </c>
      <c r="W17" s="10">
        <v>0</v>
      </c>
    </row>
    <row r="18" spans="1:23" x14ac:dyDescent="0.35">
      <c r="A18" s="3" t="s">
        <v>272</v>
      </c>
      <c r="B18" s="6" t="s">
        <v>84</v>
      </c>
      <c r="C18" s="10">
        <v>57635</v>
      </c>
      <c r="D18" s="10">
        <v>85</v>
      </c>
      <c r="E18" s="10">
        <v>325</v>
      </c>
      <c r="F18" s="10">
        <v>420</v>
      </c>
      <c r="G18" s="10">
        <v>1230</v>
      </c>
      <c r="H18" s="10">
        <v>1535</v>
      </c>
      <c r="I18" s="10">
        <v>2230</v>
      </c>
      <c r="J18" s="10">
        <v>3030</v>
      </c>
      <c r="K18" s="10">
        <v>3335</v>
      </c>
      <c r="L18" s="10">
        <v>3700</v>
      </c>
      <c r="M18" s="10">
        <v>3990</v>
      </c>
      <c r="N18" s="10">
        <v>4565</v>
      </c>
      <c r="O18" s="10">
        <v>4675</v>
      </c>
      <c r="P18" s="10">
        <v>4190</v>
      </c>
      <c r="Q18" s="10">
        <v>4955</v>
      </c>
      <c r="R18" s="10">
        <v>5025</v>
      </c>
      <c r="S18" s="10">
        <v>4825</v>
      </c>
      <c r="T18" s="10">
        <v>4345</v>
      </c>
      <c r="U18" s="10">
        <v>3745</v>
      </c>
      <c r="V18" s="10">
        <v>1435</v>
      </c>
      <c r="W18" s="10">
        <v>0</v>
      </c>
    </row>
    <row r="19" spans="1:23" x14ac:dyDescent="0.35">
      <c r="A19" s="3" t="s">
        <v>272</v>
      </c>
      <c r="B19" s="6" t="s">
        <v>85</v>
      </c>
      <c r="C19" s="10">
        <v>60295</v>
      </c>
      <c r="D19" s="10">
        <v>100</v>
      </c>
      <c r="E19" s="10">
        <v>370</v>
      </c>
      <c r="F19" s="10">
        <v>605</v>
      </c>
      <c r="G19" s="10">
        <v>1460</v>
      </c>
      <c r="H19" s="10">
        <v>2090</v>
      </c>
      <c r="I19" s="10">
        <v>2400</v>
      </c>
      <c r="J19" s="10">
        <v>3100</v>
      </c>
      <c r="K19" s="10">
        <v>3445</v>
      </c>
      <c r="L19" s="10">
        <v>3760</v>
      </c>
      <c r="M19" s="10">
        <v>4095</v>
      </c>
      <c r="N19" s="10">
        <v>4660</v>
      </c>
      <c r="O19" s="10">
        <v>4780</v>
      </c>
      <c r="P19" s="10">
        <v>4425</v>
      </c>
      <c r="Q19" s="10">
        <v>5075</v>
      </c>
      <c r="R19" s="10">
        <v>5135</v>
      </c>
      <c r="S19" s="10">
        <v>4910</v>
      </c>
      <c r="T19" s="10">
        <v>4435</v>
      </c>
      <c r="U19" s="10">
        <v>3785</v>
      </c>
      <c r="V19" s="10">
        <v>1675</v>
      </c>
      <c r="W19" s="10">
        <v>0</v>
      </c>
    </row>
    <row r="20" spans="1:23" x14ac:dyDescent="0.35">
      <c r="A20" s="3" t="s">
        <v>272</v>
      </c>
      <c r="B20" s="6" t="s">
        <v>86</v>
      </c>
      <c r="C20" s="10">
        <v>62550</v>
      </c>
      <c r="D20" s="10">
        <v>85</v>
      </c>
      <c r="E20" s="10">
        <v>390</v>
      </c>
      <c r="F20" s="10">
        <v>655</v>
      </c>
      <c r="G20" s="10">
        <v>1505</v>
      </c>
      <c r="H20" s="10">
        <v>2275</v>
      </c>
      <c r="I20" s="10">
        <v>2490</v>
      </c>
      <c r="J20" s="10">
        <v>3175</v>
      </c>
      <c r="K20" s="10">
        <v>3605</v>
      </c>
      <c r="L20" s="10">
        <v>3890</v>
      </c>
      <c r="M20" s="10">
        <v>4200</v>
      </c>
      <c r="N20" s="10">
        <v>4815</v>
      </c>
      <c r="O20" s="10">
        <v>4935</v>
      </c>
      <c r="P20" s="10">
        <v>4765</v>
      </c>
      <c r="Q20" s="10">
        <v>5190</v>
      </c>
      <c r="R20" s="10">
        <v>5285</v>
      </c>
      <c r="S20" s="10">
        <v>5040</v>
      </c>
      <c r="T20" s="10">
        <v>4480</v>
      </c>
      <c r="U20" s="10">
        <v>3870</v>
      </c>
      <c r="V20" s="10">
        <v>1895</v>
      </c>
      <c r="W20" s="10">
        <v>0</v>
      </c>
    </row>
    <row r="21" spans="1:23" x14ac:dyDescent="0.35">
      <c r="A21" s="3" t="s">
        <v>272</v>
      </c>
      <c r="B21" s="6" t="s">
        <v>87</v>
      </c>
      <c r="C21" s="10">
        <v>64065</v>
      </c>
      <c r="D21" s="10">
        <v>75</v>
      </c>
      <c r="E21" s="10">
        <v>400</v>
      </c>
      <c r="F21" s="10">
        <v>660</v>
      </c>
      <c r="G21" s="10">
        <v>1525</v>
      </c>
      <c r="H21" s="10">
        <v>2355</v>
      </c>
      <c r="I21" s="10">
        <v>2590</v>
      </c>
      <c r="J21" s="10">
        <v>3235</v>
      </c>
      <c r="K21" s="10">
        <v>3660</v>
      </c>
      <c r="L21" s="10">
        <v>4000</v>
      </c>
      <c r="M21" s="10">
        <v>4310</v>
      </c>
      <c r="N21" s="10">
        <v>4875</v>
      </c>
      <c r="O21" s="10">
        <v>5055</v>
      </c>
      <c r="P21" s="10">
        <v>4975</v>
      </c>
      <c r="Q21" s="10">
        <v>5235</v>
      </c>
      <c r="R21" s="10">
        <v>5400</v>
      </c>
      <c r="S21" s="10">
        <v>5090</v>
      </c>
      <c r="T21" s="10">
        <v>4585</v>
      </c>
      <c r="U21" s="10">
        <v>3870</v>
      </c>
      <c r="V21" s="10">
        <v>2165</v>
      </c>
      <c r="W21" s="10" t="s">
        <v>114</v>
      </c>
    </row>
    <row r="22" spans="1:23" x14ac:dyDescent="0.35">
      <c r="A22" s="3" t="s">
        <v>272</v>
      </c>
      <c r="B22" s="6" t="s">
        <v>88</v>
      </c>
      <c r="C22" s="10">
        <v>65710</v>
      </c>
      <c r="D22" s="10">
        <v>60</v>
      </c>
      <c r="E22" s="10">
        <v>415</v>
      </c>
      <c r="F22" s="10">
        <v>685</v>
      </c>
      <c r="G22" s="10">
        <v>1520</v>
      </c>
      <c r="H22" s="10">
        <v>2490</v>
      </c>
      <c r="I22" s="10">
        <v>2710</v>
      </c>
      <c r="J22" s="10">
        <v>3335</v>
      </c>
      <c r="K22" s="10">
        <v>3785</v>
      </c>
      <c r="L22" s="10">
        <v>4070</v>
      </c>
      <c r="M22" s="10">
        <v>4465</v>
      </c>
      <c r="N22" s="10">
        <v>4930</v>
      </c>
      <c r="O22" s="10">
        <v>5125</v>
      </c>
      <c r="P22" s="10">
        <v>5125</v>
      </c>
      <c r="Q22" s="10">
        <v>5320</v>
      </c>
      <c r="R22" s="10">
        <v>5525</v>
      </c>
      <c r="S22" s="10">
        <v>5160</v>
      </c>
      <c r="T22" s="10">
        <v>4675</v>
      </c>
      <c r="U22" s="10">
        <v>3955</v>
      </c>
      <c r="V22" s="10">
        <v>2360</v>
      </c>
      <c r="W22" s="10" t="s">
        <v>114</v>
      </c>
    </row>
    <row r="23" spans="1:23" x14ac:dyDescent="0.35">
      <c r="A23" s="3" t="s">
        <v>272</v>
      </c>
      <c r="B23" s="6" t="s">
        <v>89</v>
      </c>
      <c r="C23" s="10">
        <v>67410</v>
      </c>
      <c r="D23" s="10">
        <v>70</v>
      </c>
      <c r="E23" s="10">
        <v>430</v>
      </c>
      <c r="F23" s="10">
        <v>710</v>
      </c>
      <c r="G23" s="10">
        <v>1540</v>
      </c>
      <c r="H23" s="10">
        <v>2635</v>
      </c>
      <c r="I23" s="10">
        <v>2850</v>
      </c>
      <c r="J23" s="10">
        <v>3435</v>
      </c>
      <c r="K23" s="10">
        <v>3825</v>
      </c>
      <c r="L23" s="10">
        <v>4170</v>
      </c>
      <c r="M23" s="10">
        <v>4605</v>
      </c>
      <c r="N23" s="10">
        <v>5000</v>
      </c>
      <c r="O23" s="10">
        <v>5195</v>
      </c>
      <c r="P23" s="10">
        <v>5310</v>
      </c>
      <c r="Q23" s="10">
        <v>5370</v>
      </c>
      <c r="R23" s="10">
        <v>5670</v>
      </c>
      <c r="S23" s="10">
        <v>5290</v>
      </c>
      <c r="T23" s="10">
        <v>4710</v>
      </c>
      <c r="U23" s="10">
        <v>3970</v>
      </c>
      <c r="V23" s="10">
        <v>2625</v>
      </c>
      <c r="W23" s="10">
        <v>0</v>
      </c>
    </row>
    <row r="24" spans="1:23" x14ac:dyDescent="0.35">
      <c r="A24" s="3" t="s">
        <v>272</v>
      </c>
      <c r="B24" s="6" t="s">
        <v>90</v>
      </c>
      <c r="C24" s="10">
        <v>68720</v>
      </c>
      <c r="D24" s="10">
        <v>65</v>
      </c>
      <c r="E24" s="10">
        <v>400</v>
      </c>
      <c r="F24" s="10">
        <v>730</v>
      </c>
      <c r="G24" s="10">
        <v>1545</v>
      </c>
      <c r="H24" s="10">
        <v>2735</v>
      </c>
      <c r="I24" s="10">
        <v>2895</v>
      </c>
      <c r="J24" s="10">
        <v>3525</v>
      </c>
      <c r="K24" s="10">
        <v>3820</v>
      </c>
      <c r="L24" s="10">
        <v>4270</v>
      </c>
      <c r="M24" s="10">
        <v>4630</v>
      </c>
      <c r="N24" s="10">
        <v>5090</v>
      </c>
      <c r="O24" s="10">
        <v>5300</v>
      </c>
      <c r="P24" s="10">
        <v>5385</v>
      </c>
      <c r="Q24" s="10">
        <v>5460</v>
      </c>
      <c r="R24" s="10">
        <v>5685</v>
      </c>
      <c r="S24" s="10">
        <v>5485</v>
      </c>
      <c r="T24" s="10">
        <v>4755</v>
      </c>
      <c r="U24" s="10">
        <v>4045</v>
      </c>
      <c r="V24" s="10">
        <v>2900</v>
      </c>
      <c r="W24" s="10">
        <v>0</v>
      </c>
    </row>
    <row r="25" spans="1:23" x14ac:dyDescent="0.35">
      <c r="A25" s="3" t="s">
        <v>272</v>
      </c>
      <c r="B25" s="6" t="s">
        <v>91</v>
      </c>
      <c r="C25" s="10">
        <v>70340</v>
      </c>
      <c r="D25" s="10">
        <v>75</v>
      </c>
      <c r="E25" s="10">
        <v>395</v>
      </c>
      <c r="F25" s="10">
        <v>750</v>
      </c>
      <c r="G25" s="10">
        <v>1575</v>
      </c>
      <c r="H25" s="10">
        <v>2820</v>
      </c>
      <c r="I25" s="10">
        <v>2995</v>
      </c>
      <c r="J25" s="10">
        <v>3615</v>
      </c>
      <c r="K25" s="10">
        <v>3930</v>
      </c>
      <c r="L25" s="10">
        <v>4350</v>
      </c>
      <c r="M25" s="10">
        <v>4755</v>
      </c>
      <c r="N25" s="10">
        <v>5165</v>
      </c>
      <c r="O25" s="10">
        <v>5370</v>
      </c>
      <c r="P25" s="10">
        <v>5495</v>
      </c>
      <c r="Q25" s="10">
        <v>5530</v>
      </c>
      <c r="R25" s="10">
        <v>5810</v>
      </c>
      <c r="S25" s="10">
        <v>5620</v>
      </c>
      <c r="T25" s="10">
        <v>4880</v>
      </c>
      <c r="U25" s="10">
        <v>4080</v>
      </c>
      <c r="V25" s="10">
        <v>3130</v>
      </c>
      <c r="W25" s="10">
        <v>0</v>
      </c>
    </row>
    <row r="26" spans="1:23" x14ac:dyDescent="0.35">
      <c r="A26" s="3" t="s">
        <v>272</v>
      </c>
      <c r="B26" s="6" t="s">
        <v>92</v>
      </c>
      <c r="C26" s="10">
        <v>71835</v>
      </c>
      <c r="D26" s="10">
        <v>80</v>
      </c>
      <c r="E26" s="10">
        <v>400</v>
      </c>
      <c r="F26" s="10">
        <v>750</v>
      </c>
      <c r="G26" s="10">
        <v>1590</v>
      </c>
      <c r="H26" s="10">
        <v>2895</v>
      </c>
      <c r="I26" s="10">
        <v>3085</v>
      </c>
      <c r="J26" s="10">
        <v>3680</v>
      </c>
      <c r="K26" s="10">
        <v>4040</v>
      </c>
      <c r="L26" s="10">
        <v>4400</v>
      </c>
      <c r="M26" s="10">
        <v>4840</v>
      </c>
      <c r="N26" s="10">
        <v>5195</v>
      </c>
      <c r="O26" s="10">
        <v>5480</v>
      </c>
      <c r="P26" s="10">
        <v>5620</v>
      </c>
      <c r="Q26" s="10">
        <v>5640</v>
      </c>
      <c r="R26" s="10">
        <v>5905</v>
      </c>
      <c r="S26" s="10">
        <v>5765</v>
      </c>
      <c r="T26" s="10">
        <v>4945</v>
      </c>
      <c r="U26" s="10">
        <v>4190</v>
      </c>
      <c r="V26" s="10">
        <v>3175</v>
      </c>
      <c r="W26" s="10">
        <v>145</v>
      </c>
    </row>
    <row r="27" spans="1:23" x14ac:dyDescent="0.35">
      <c r="A27" s="3" t="s">
        <v>272</v>
      </c>
      <c r="B27" s="6" t="s">
        <v>93</v>
      </c>
      <c r="C27" s="10">
        <v>73410</v>
      </c>
      <c r="D27" s="10">
        <v>90</v>
      </c>
      <c r="E27" s="10">
        <v>400</v>
      </c>
      <c r="F27" s="10">
        <v>785</v>
      </c>
      <c r="G27" s="10">
        <v>1620</v>
      </c>
      <c r="H27" s="10">
        <v>2930</v>
      </c>
      <c r="I27" s="10">
        <v>3205</v>
      </c>
      <c r="J27" s="10">
        <v>3800</v>
      </c>
      <c r="K27" s="10">
        <v>4100</v>
      </c>
      <c r="L27" s="10">
        <v>4550</v>
      </c>
      <c r="M27" s="10">
        <v>4930</v>
      </c>
      <c r="N27" s="10">
        <v>5235</v>
      </c>
      <c r="O27" s="10">
        <v>5650</v>
      </c>
      <c r="P27" s="10">
        <v>5745</v>
      </c>
      <c r="Q27" s="10">
        <v>5730</v>
      </c>
      <c r="R27" s="10">
        <v>6080</v>
      </c>
      <c r="S27" s="10">
        <v>5845</v>
      </c>
      <c r="T27" s="10">
        <v>5090</v>
      </c>
      <c r="U27" s="10">
        <v>4200</v>
      </c>
      <c r="V27" s="10">
        <v>3200</v>
      </c>
      <c r="W27" s="10">
        <v>230</v>
      </c>
    </row>
    <row r="28" spans="1:23" x14ac:dyDescent="0.35">
      <c r="A28" s="3" t="s">
        <v>272</v>
      </c>
      <c r="B28" s="6" t="s">
        <v>94</v>
      </c>
      <c r="C28" s="10">
        <v>75010</v>
      </c>
      <c r="D28" s="10">
        <v>100</v>
      </c>
      <c r="E28" s="10">
        <v>400</v>
      </c>
      <c r="F28" s="10">
        <v>850</v>
      </c>
      <c r="G28" s="10">
        <v>1705</v>
      </c>
      <c r="H28" s="10">
        <v>2965</v>
      </c>
      <c r="I28" s="10">
        <v>3320</v>
      </c>
      <c r="J28" s="10">
        <v>3855</v>
      </c>
      <c r="K28" s="10">
        <v>4220</v>
      </c>
      <c r="L28" s="10">
        <v>4675</v>
      </c>
      <c r="M28" s="10">
        <v>5010</v>
      </c>
      <c r="N28" s="10">
        <v>5380</v>
      </c>
      <c r="O28" s="10">
        <v>5765</v>
      </c>
      <c r="P28" s="10">
        <v>5910</v>
      </c>
      <c r="Q28" s="10">
        <v>5825</v>
      </c>
      <c r="R28" s="10">
        <v>6160</v>
      </c>
      <c r="S28" s="10">
        <v>6050</v>
      </c>
      <c r="T28" s="10">
        <v>5180</v>
      </c>
      <c r="U28" s="10">
        <v>4205</v>
      </c>
      <c r="V28" s="10">
        <v>3250</v>
      </c>
      <c r="W28" s="10">
        <v>195</v>
      </c>
    </row>
    <row r="29" spans="1:23" x14ac:dyDescent="0.35">
      <c r="A29" s="3" t="s">
        <v>272</v>
      </c>
      <c r="B29" s="6" t="s">
        <v>95</v>
      </c>
      <c r="C29" s="10">
        <v>76430</v>
      </c>
      <c r="D29" s="10">
        <v>110</v>
      </c>
      <c r="E29" s="10">
        <v>410</v>
      </c>
      <c r="F29" s="10">
        <v>865</v>
      </c>
      <c r="G29" s="10">
        <v>1760</v>
      </c>
      <c r="H29" s="10">
        <v>2985</v>
      </c>
      <c r="I29" s="10">
        <v>3430</v>
      </c>
      <c r="J29" s="10">
        <v>3925</v>
      </c>
      <c r="K29" s="10">
        <v>4290</v>
      </c>
      <c r="L29" s="10">
        <v>4775</v>
      </c>
      <c r="M29" s="10">
        <v>5085</v>
      </c>
      <c r="N29" s="10">
        <v>5470</v>
      </c>
      <c r="O29" s="10">
        <v>5865</v>
      </c>
      <c r="P29" s="10">
        <v>5995</v>
      </c>
      <c r="Q29" s="10">
        <v>5965</v>
      </c>
      <c r="R29" s="10">
        <v>6260</v>
      </c>
      <c r="S29" s="10">
        <v>6150</v>
      </c>
      <c r="T29" s="10">
        <v>5350</v>
      </c>
      <c r="U29" s="10">
        <v>4240</v>
      </c>
      <c r="V29" s="10">
        <v>3295</v>
      </c>
      <c r="W29" s="10">
        <v>205</v>
      </c>
    </row>
    <row r="30" spans="1:23" x14ac:dyDescent="0.35">
      <c r="A30" s="3" t="s">
        <v>272</v>
      </c>
      <c r="B30" s="6" t="s">
        <v>96</v>
      </c>
      <c r="C30" s="10">
        <v>77905</v>
      </c>
      <c r="D30" s="10">
        <v>115</v>
      </c>
      <c r="E30" s="10">
        <v>425</v>
      </c>
      <c r="F30" s="10">
        <v>895</v>
      </c>
      <c r="G30" s="10">
        <v>1775</v>
      </c>
      <c r="H30" s="10">
        <v>3070</v>
      </c>
      <c r="I30" s="10">
        <v>3505</v>
      </c>
      <c r="J30" s="10">
        <v>4045</v>
      </c>
      <c r="K30" s="10">
        <v>4430</v>
      </c>
      <c r="L30" s="10">
        <v>4885</v>
      </c>
      <c r="M30" s="10">
        <v>5170</v>
      </c>
      <c r="N30" s="10">
        <v>5515</v>
      </c>
      <c r="O30" s="10">
        <v>6000</v>
      </c>
      <c r="P30" s="10">
        <v>6040</v>
      </c>
      <c r="Q30" s="10">
        <v>6155</v>
      </c>
      <c r="R30" s="10">
        <v>6290</v>
      </c>
      <c r="S30" s="10">
        <v>6280</v>
      </c>
      <c r="T30" s="10">
        <v>5445</v>
      </c>
      <c r="U30" s="10">
        <v>4365</v>
      </c>
      <c r="V30" s="10">
        <v>3275</v>
      </c>
      <c r="W30" s="10">
        <v>225</v>
      </c>
    </row>
    <row r="31" spans="1:23" x14ac:dyDescent="0.35">
      <c r="A31" s="3" t="s">
        <v>272</v>
      </c>
      <c r="B31" s="6" t="s">
        <v>97</v>
      </c>
      <c r="C31" s="10">
        <v>79610</v>
      </c>
      <c r="D31" s="10">
        <v>125</v>
      </c>
      <c r="E31" s="10">
        <v>450</v>
      </c>
      <c r="F31" s="10">
        <v>930</v>
      </c>
      <c r="G31" s="10">
        <v>1880</v>
      </c>
      <c r="H31" s="10">
        <v>3140</v>
      </c>
      <c r="I31" s="10">
        <v>3690</v>
      </c>
      <c r="J31" s="10">
        <v>4135</v>
      </c>
      <c r="K31" s="10">
        <v>4570</v>
      </c>
      <c r="L31" s="10">
        <v>5060</v>
      </c>
      <c r="M31" s="10">
        <v>5265</v>
      </c>
      <c r="N31" s="10">
        <v>5660</v>
      </c>
      <c r="O31" s="10">
        <v>6080</v>
      </c>
      <c r="P31" s="10">
        <v>6175</v>
      </c>
      <c r="Q31" s="10">
        <v>6235</v>
      </c>
      <c r="R31" s="10">
        <v>6445</v>
      </c>
      <c r="S31" s="10">
        <v>6420</v>
      </c>
      <c r="T31" s="10">
        <v>5560</v>
      </c>
      <c r="U31" s="10">
        <v>4460</v>
      </c>
      <c r="V31" s="10">
        <v>3125</v>
      </c>
      <c r="W31" s="10">
        <v>205</v>
      </c>
    </row>
    <row r="32" spans="1:23" x14ac:dyDescent="0.35">
      <c r="A32" s="3" t="s">
        <v>272</v>
      </c>
      <c r="B32" s="6" t="s">
        <v>98</v>
      </c>
      <c r="C32" s="10">
        <v>81140</v>
      </c>
      <c r="D32" s="10">
        <v>130</v>
      </c>
      <c r="E32" s="10">
        <v>445</v>
      </c>
      <c r="F32" s="10">
        <v>1000</v>
      </c>
      <c r="G32" s="10">
        <v>1915</v>
      </c>
      <c r="H32" s="10">
        <v>3175</v>
      </c>
      <c r="I32" s="10">
        <v>3890</v>
      </c>
      <c r="J32" s="10">
        <v>4190</v>
      </c>
      <c r="K32" s="10">
        <v>4720</v>
      </c>
      <c r="L32" s="10">
        <v>5215</v>
      </c>
      <c r="M32" s="10">
        <v>5385</v>
      </c>
      <c r="N32" s="10">
        <v>5715</v>
      </c>
      <c r="O32" s="10">
        <v>6215</v>
      </c>
      <c r="P32" s="10">
        <v>6295</v>
      </c>
      <c r="Q32" s="10">
        <v>6380</v>
      </c>
      <c r="R32" s="10">
        <v>6555</v>
      </c>
      <c r="S32" s="10">
        <v>6560</v>
      </c>
      <c r="T32" s="10">
        <v>5655</v>
      </c>
      <c r="U32" s="10">
        <v>4505</v>
      </c>
      <c r="V32" s="10">
        <v>3000</v>
      </c>
      <c r="W32" s="10">
        <v>185</v>
      </c>
    </row>
    <row r="33" spans="1:23" x14ac:dyDescent="0.35">
      <c r="A33" s="3" t="s">
        <v>272</v>
      </c>
      <c r="B33" s="6" t="s">
        <v>99</v>
      </c>
      <c r="C33" s="10">
        <v>82720</v>
      </c>
      <c r="D33" s="10">
        <v>140</v>
      </c>
      <c r="E33" s="10">
        <v>455</v>
      </c>
      <c r="F33" s="10">
        <v>1050</v>
      </c>
      <c r="G33" s="10">
        <v>1990</v>
      </c>
      <c r="H33" s="10">
        <v>3230</v>
      </c>
      <c r="I33" s="10">
        <v>4055</v>
      </c>
      <c r="J33" s="10">
        <v>4290</v>
      </c>
      <c r="K33" s="10">
        <v>4830</v>
      </c>
      <c r="L33" s="10">
        <v>5290</v>
      </c>
      <c r="M33" s="10">
        <v>5550</v>
      </c>
      <c r="N33" s="10">
        <v>5845</v>
      </c>
      <c r="O33" s="10">
        <v>6295</v>
      </c>
      <c r="P33" s="10">
        <v>6445</v>
      </c>
      <c r="Q33" s="10">
        <v>6480</v>
      </c>
      <c r="R33" s="10">
        <v>6655</v>
      </c>
      <c r="S33" s="10">
        <v>6720</v>
      </c>
      <c r="T33" s="10">
        <v>5765</v>
      </c>
      <c r="U33" s="10">
        <v>4610</v>
      </c>
      <c r="V33" s="10">
        <v>2795</v>
      </c>
      <c r="W33" s="10">
        <v>230</v>
      </c>
    </row>
    <row r="34" spans="1:23" x14ac:dyDescent="0.35">
      <c r="A34" s="3" t="s">
        <v>272</v>
      </c>
      <c r="B34" s="6" t="s">
        <v>100</v>
      </c>
      <c r="C34" s="10">
        <v>84095</v>
      </c>
      <c r="D34" s="10">
        <v>150</v>
      </c>
      <c r="E34" s="10">
        <v>465</v>
      </c>
      <c r="F34" s="10">
        <v>1090</v>
      </c>
      <c r="G34" s="10">
        <v>2065</v>
      </c>
      <c r="H34" s="10">
        <v>3280</v>
      </c>
      <c r="I34" s="10">
        <v>4200</v>
      </c>
      <c r="J34" s="10">
        <v>4395</v>
      </c>
      <c r="K34" s="10">
        <v>4945</v>
      </c>
      <c r="L34" s="10">
        <v>5410</v>
      </c>
      <c r="M34" s="10">
        <v>5615</v>
      </c>
      <c r="N34" s="10">
        <v>6000</v>
      </c>
      <c r="O34" s="10">
        <v>6375</v>
      </c>
      <c r="P34" s="10">
        <v>6555</v>
      </c>
      <c r="Q34" s="10">
        <v>6580</v>
      </c>
      <c r="R34" s="10">
        <v>6750</v>
      </c>
      <c r="S34" s="10">
        <v>6830</v>
      </c>
      <c r="T34" s="10">
        <v>5845</v>
      </c>
      <c r="U34" s="10">
        <v>4710</v>
      </c>
      <c r="V34" s="10">
        <v>2630</v>
      </c>
      <c r="W34" s="10">
        <v>210</v>
      </c>
    </row>
    <row r="35" spans="1:23" x14ac:dyDescent="0.35">
      <c r="A35" s="3" t="s">
        <v>272</v>
      </c>
      <c r="B35" s="6" t="s">
        <v>101</v>
      </c>
      <c r="C35" s="10">
        <v>85260</v>
      </c>
      <c r="D35" s="10">
        <v>155</v>
      </c>
      <c r="E35" s="10">
        <v>460</v>
      </c>
      <c r="F35" s="10">
        <v>1120</v>
      </c>
      <c r="G35" s="10">
        <v>2100</v>
      </c>
      <c r="H35" s="10">
        <v>3300</v>
      </c>
      <c r="I35" s="10">
        <v>4275</v>
      </c>
      <c r="J35" s="10">
        <v>4495</v>
      </c>
      <c r="K35" s="10">
        <v>5080</v>
      </c>
      <c r="L35" s="10">
        <v>5420</v>
      </c>
      <c r="M35" s="10">
        <v>5775</v>
      </c>
      <c r="N35" s="10">
        <v>6110</v>
      </c>
      <c r="O35" s="10">
        <v>6455</v>
      </c>
      <c r="P35" s="10">
        <v>6635</v>
      </c>
      <c r="Q35" s="10">
        <v>6715</v>
      </c>
      <c r="R35" s="10">
        <v>6835</v>
      </c>
      <c r="S35" s="10">
        <v>6985</v>
      </c>
      <c r="T35" s="10">
        <v>5970</v>
      </c>
      <c r="U35" s="10">
        <v>4725</v>
      </c>
      <c r="V35" s="10">
        <v>2395</v>
      </c>
      <c r="W35" s="10">
        <v>255</v>
      </c>
    </row>
    <row r="36" spans="1:23" x14ac:dyDescent="0.35">
      <c r="A36" s="3" t="s">
        <v>272</v>
      </c>
      <c r="B36" s="6" t="s">
        <v>102</v>
      </c>
      <c r="C36" s="10">
        <v>86020</v>
      </c>
      <c r="D36" s="10">
        <v>155</v>
      </c>
      <c r="E36" s="10">
        <v>465</v>
      </c>
      <c r="F36" s="10">
        <v>1095</v>
      </c>
      <c r="G36" s="10">
        <v>2115</v>
      </c>
      <c r="H36" s="10">
        <v>3305</v>
      </c>
      <c r="I36" s="10">
        <v>4365</v>
      </c>
      <c r="J36" s="10">
        <v>4530</v>
      </c>
      <c r="K36" s="10">
        <v>5210</v>
      </c>
      <c r="L36" s="10">
        <v>5410</v>
      </c>
      <c r="M36" s="10">
        <v>5865</v>
      </c>
      <c r="N36" s="10">
        <v>6165</v>
      </c>
      <c r="O36" s="10">
        <v>6560</v>
      </c>
      <c r="P36" s="10">
        <v>6740</v>
      </c>
      <c r="Q36" s="10">
        <v>6765</v>
      </c>
      <c r="R36" s="10">
        <v>6930</v>
      </c>
      <c r="S36" s="10">
        <v>7030</v>
      </c>
      <c r="T36" s="10">
        <v>6175</v>
      </c>
      <c r="U36" s="10">
        <v>4780</v>
      </c>
      <c r="V36" s="10">
        <v>2105</v>
      </c>
      <c r="W36" s="10">
        <v>250</v>
      </c>
    </row>
    <row r="37" spans="1:23" x14ac:dyDescent="0.35">
      <c r="A37" s="3" t="s">
        <v>272</v>
      </c>
      <c r="B37" s="6" t="s">
        <v>103</v>
      </c>
      <c r="C37" s="10">
        <v>86830</v>
      </c>
      <c r="D37" s="10">
        <v>155</v>
      </c>
      <c r="E37" s="10">
        <v>470</v>
      </c>
      <c r="F37" s="10">
        <v>1080</v>
      </c>
      <c r="G37" s="10">
        <v>2145</v>
      </c>
      <c r="H37" s="10">
        <v>3320</v>
      </c>
      <c r="I37" s="10">
        <v>4470</v>
      </c>
      <c r="J37" s="10">
        <v>4580</v>
      </c>
      <c r="K37" s="10">
        <v>5290</v>
      </c>
      <c r="L37" s="10">
        <v>5510</v>
      </c>
      <c r="M37" s="10">
        <v>5930</v>
      </c>
      <c r="N37" s="10">
        <v>6245</v>
      </c>
      <c r="O37" s="10">
        <v>6610</v>
      </c>
      <c r="P37" s="10">
        <v>6805</v>
      </c>
      <c r="Q37" s="10">
        <v>6895</v>
      </c>
      <c r="R37" s="10">
        <v>6940</v>
      </c>
      <c r="S37" s="10">
        <v>7140</v>
      </c>
      <c r="T37" s="10">
        <v>6320</v>
      </c>
      <c r="U37" s="10">
        <v>4885</v>
      </c>
      <c r="V37" s="10">
        <v>1790</v>
      </c>
      <c r="W37" s="10">
        <v>245</v>
      </c>
    </row>
    <row r="38" spans="1:23" x14ac:dyDescent="0.35">
      <c r="A38" s="3" t="s">
        <v>272</v>
      </c>
      <c r="B38" s="6" t="s">
        <v>104</v>
      </c>
      <c r="C38" s="10">
        <v>87245</v>
      </c>
      <c r="D38" s="10">
        <v>145</v>
      </c>
      <c r="E38" s="10">
        <v>450</v>
      </c>
      <c r="F38" s="10">
        <v>1075</v>
      </c>
      <c r="G38" s="10">
        <v>2110</v>
      </c>
      <c r="H38" s="10">
        <v>3270</v>
      </c>
      <c r="I38" s="10">
        <v>4530</v>
      </c>
      <c r="J38" s="10">
        <v>4660</v>
      </c>
      <c r="K38" s="10">
        <v>5250</v>
      </c>
      <c r="L38" s="10">
        <v>5600</v>
      </c>
      <c r="M38" s="10">
        <v>5940</v>
      </c>
      <c r="N38" s="10">
        <v>6315</v>
      </c>
      <c r="O38" s="10">
        <v>6580</v>
      </c>
      <c r="P38" s="10">
        <v>6880</v>
      </c>
      <c r="Q38" s="10">
        <v>6950</v>
      </c>
      <c r="R38" s="10">
        <v>7020</v>
      </c>
      <c r="S38" s="10">
        <v>7170</v>
      </c>
      <c r="T38" s="10">
        <v>6455</v>
      </c>
      <c r="U38" s="10">
        <v>4945</v>
      </c>
      <c r="V38" s="10">
        <v>1655</v>
      </c>
      <c r="W38" s="10">
        <v>240</v>
      </c>
    </row>
    <row r="39" spans="1:23" x14ac:dyDescent="0.35">
      <c r="A39" s="3" t="s">
        <v>272</v>
      </c>
      <c r="B39" s="6" t="s">
        <v>105</v>
      </c>
      <c r="C39" s="10">
        <v>87535</v>
      </c>
      <c r="D39" s="10">
        <v>140</v>
      </c>
      <c r="E39" s="10">
        <v>455</v>
      </c>
      <c r="F39" s="10">
        <v>1040</v>
      </c>
      <c r="G39" s="10">
        <v>2105</v>
      </c>
      <c r="H39" s="10">
        <v>3250</v>
      </c>
      <c r="I39" s="10">
        <v>4500</v>
      </c>
      <c r="J39" s="10">
        <v>4675</v>
      </c>
      <c r="K39" s="10">
        <v>5320</v>
      </c>
      <c r="L39" s="10">
        <v>5610</v>
      </c>
      <c r="M39" s="10">
        <v>6045</v>
      </c>
      <c r="N39" s="10">
        <v>6340</v>
      </c>
      <c r="O39" s="10">
        <v>6585</v>
      </c>
      <c r="P39" s="10">
        <v>6960</v>
      </c>
      <c r="Q39" s="10">
        <v>6985</v>
      </c>
      <c r="R39" s="10">
        <v>7045</v>
      </c>
      <c r="S39" s="10">
        <v>7290</v>
      </c>
      <c r="T39" s="10">
        <v>6500</v>
      </c>
      <c r="U39" s="10">
        <v>5080</v>
      </c>
      <c r="V39" s="10">
        <v>1325</v>
      </c>
      <c r="W39" s="10">
        <v>275</v>
      </c>
    </row>
    <row r="40" spans="1:23" x14ac:dyDescent="0.35">
      <c r="A40" s="3" t="s">
        <v>272</v>
      </c>
      <c r="B40" s="6" t="s">
        <v>106</v>
      </c>
      <c r="C40" s="10">
        <v>87805</v>
      </c>
      <c r="D40" s="10">
        <v>130</v>
      </c>
      <c r="E40" s="10">
        <v>445</v>
      </c>
      <c r="F40" s="10">
        <v>1035</v>
      </c>
      <c r="G40" s="10">
        <v>2095</v>
      </c>
      <c r="H40" s="10">
        <v>3235</v>
      </c>
      <c r="I40" s="10">
        <v>4470</v>
      </c>
      <c r="J40" s="10">
        <v>4710</v>
      </c>
      <c r="K40" s="10">
        <v>5310</v>
      </c>
      <c r="L40" s="10">
        <v>5660</v>
      </c>
      <c r="M40" s="10">
        <v>6130</v>
      </c>
      <c r="N40" s="10">
        <v>6320</v>
      </c>
      <c r="O40" s="10">
        <v>6650</v>
      </c>
      <c r="P40" s="10">
        <v>7000</v>
      </c>
      <c r="Q40" s="10">
        <v>7075</v>
      </c>
      <c r="R40" s="10">
        <v>7080</v>
      </c>
      <c r="S40" s="10">
        <v>7325</v>
      </c>
      <c r="T40" s="10">
        <v>6655</v>
      </c>
      <c r="U40" s="10">
        <v>5145</v>
      </c>
      <c r="V40" s="10">
        <v>1045</v>
      </c>
      <c r="W40" s="10">
        <v>285</v>
      </c>
    </row>
    <row r="41" spans="1:23" x14ac:dyDescent="0.35">
      <c r="A41" s="3" t="s">
        <v>272</v>
      </c>
      <c r="B41" s="6" t="s">
        <v>107</v>
      </c>
      <c r="C41" s="10">
        <v>87885</v>
      </c>
      <c r="D41" s="10">
        <v>115</v>
      </c>
      <c r="E41" s="10">
        <v>445</v>
      </c>
      <c r="F41" s="10">
        <v>1000</v>
      </c>
      <c r="G41" s="10">
        <v>2025</v>
      </c>
      <c r="H41" s="10">
        <v>3185</v>
      </c>
      <c r="I41" s="10">
        <v>4445</v>
      </c>
      <c r="J41" s="10">
        <v>4740</v>
      </c>
      <c r="K41" s="10">
        <v>5315</v>
      </c>
      <c r="L41" s="10">
        <v>5695</v>
      </c>
      <c r="M41" s="10">
        <v>6150</v>
      </c>
      <c r="N41" s="10">
        <v>6320</v>
      </c>
      <c r="O41" s="10">
        <v>6710</v>
      </c>
      <c r="P41" s="10">
        <v>7025</v>
      </c>
      <c r="Q41" s="10">
        <v>7075</v>
      </c>
      <c r="R41" s="10">
        <v>7165</v>
      </c>
      <c r="S41" s="10">
        <v>7340</v>
      </c>
      <c r="T41" s="10">
        <v>6775</v>
      </c>
      <c r="U41" s="10">
        <v>5290</v>
      </c>
      <c r="V41" s="10">
        <v>820</v>
      </c>
      <c r="W41" s="10">
        <v>255</v>
      </c>
    </row>
    <row r="42" spans="1:23" x14ac:dyDescent="0.35">
      <c r="A42" s="3" t="s">
        <v>272</v>
      </c>
      <c r="B42" s="6" t="s">
        <v>108</v>
      </c>
      <c r="C42" s="10">
        <v>88260</v>
      </c>
      <c r="D42" s="10">
        <v>100</v>
      </c>
      <c r="E42" s="10">
        <v>435</v>
      </c>
      <c r="F42" s="10">
        <v>975</v>
      </c>
      <c r="G42" s="10">
        <v>2035</v>
      </c>
      <c r="H42" s="10">
        <v>3110</v>
      </c>
      <c r="I42" s="10">
        <v>4465</v>
      </c>
      <c r="J42" s="10">
        <v>4740</v>
      </c>
      <c r="K42" s="10">
        <v>5400</v>
      </c>
      <c r="L42" s="10">
        <v>5740</v>
      </c>
      <c r="M42" s="10">
        <v>6250</v>
      </c>
      <c r="N42" s="10">
        <v>6355</v>
      </c>
      <c r="O42" s="10">
        <v>6705</v>
      </c>
      <c r="P42" s="10">
        <v>7090</v>
      </c>
      <c r="Q42" s="10">
        <v>7075</v>
      </c>
      <c r="R42" s="10">
        <v>7305</v>
      </c>
      <c r="S42" s="10">
        <v>7325</v>
      </c>
      <c r="T42" s="10">
        <v>6840</v>
      </c>
      <c r="U42" s="10">
        <v>5385</v>
      </c>
      <c r="V42" s="10">
        <v>915</v>
      </c>
      <c r="W42" s="10">
        <v>10</v>
      </c>
    </row>
    <row r="43" spans="1:23" x14ac:dyDescent="0.35">
      <c r="A43" s="3" t="s">
        <v>272</v>
      </c>
      <c r="B43" s="6" t="s">
        <v>109</v>
      </c>
      <c r="C43" s="10">
        <v>88975</v>
      </c>
      <c r="D43" s="10">
        <v>105</v>
      </c>
      <c r="E43" s="10">
        <v>445</v>
      </c>
      <c r="F43" s="10">
        <v>955</v>
      </c>
      <c r="G43" s="10">
        <v>2060</v>
      </c>
      <c r="H43" s="10">
        <v>3090</v>
      </c>
      <c r="I43" s="10">
        <v>4460</v>
      </c>
      <c r="J43" s="10">
        <v>4875</v>
      </c>
      <c r="K43" s="10">
        <v>5395</v>
      </c>
      <c r="L43" s="10">
        <v>5815</v>
      </c>
      <c r="M43" s="10">
        <v>6335</v>
      </c>
      <c r="N43" s="10">
        <v>6385</v>
      </c>
      <c r="O43" s="10">
        <v>6790</v>
      </c>
      <c r="P43" s="10">
        <v>7100</v>
      </c>
      <c r="Q43" s="10">
        <v>7190</v>
      </c>
      <c r="R43" s="10">
        <v>7320</v>
      </c>
      <c r="S43" s="10">
        <v>7430</v>
      </c>
      <c r="T43" s="10">
        <v>6865</v>
      </c>
      <c r="U43" s="10">
        <v>5455</v>
      </c>
      <c r="V43" s="10">
        <v>890</v>
      </c>
      <c r="W43" s="10">
        <v>10</v>
      </c>
    </row>
    <row r="44" spans="1:23" x14ac:dyDescent="0.35">
      <c r="A44" s="3" t="s">
        <v>272</v>
      </c>
      <c r="B44" s="6" t="s">
        <v>110</v>
      </c>
      <c r="C44" s="10">
        <v>89665</v>
      </c>
      <c r="D44" s="10">
        <v>110</v>
      </c>
      <c r="E44" s="10">
        <v>435</v>
      </c>
      <c r="F44" s="10">
        <v>930</v>
      </c>
      <c r="G44" s="10">
        <v>2085</v>
      </c>
      <c r="H44" s="10">
        <v>3125</v>
      </c>
      <c r="I44" s="10">
        <v>4445</v>
      </c>
      <c r="J44" s="10">
        <v>5045</v>
      </c>
      <c r="K44" s="10">
        <v>5375</v>
      </c>
      <c r="L44" s="10">
        <v>5920</v>
      </c>
      <c r="M44" s="10">
        <v>6415</v>
      </c>
      <c r="N44" s="10">
        <v>6460</v>
      </c>
      <c r="O44" s="10">
        <v>6815</v>
      </c>
      <c r="P44" s="10">
        <v>7165</v>
      </c>
      <c r="Q44" s="10">
        <v>7305</v>
      </c>
      <c r="R44" s="10">
        <v>7420</v>
      </c>
      <c r="S44" s="10">
        <v>7515</v>
      </c>
      <c r="T44" s="10">
        <v>6910</v>
      </c>
      <c r="U44" s="10">
        <v>5475</v>
      </c>
      <c r="V44" s="10">
        <v>700</v>
      </c>
      <c r="W44" s="10">
        <v>10</v>
      </c>
    </row>
    <row r="45" spans="1:23" x14ac:dyDescent="0.35">
      <c r="A45" s="3" t="s">
        <v>272</v>
      </c>
      <c r="B45" s="6" t="s">
        <v>111</v>
      </c>
      <c r="C45" s="10">
        <v>90460</v>
      </c>
      <c r="D45" s="10">
        <v>100</v>
      </c>
      <c r="E45" s="10">
        <v>430</v>
      </c>
      <c r="F45" s="10">
        <v>905</v>
      </c>
      <c r="G45" s="10">
        <v>2140</v>
      </c>
      <c r="H45" s="10">
        <v>3140</v>
      </c>
      <c r="I45" s="10">
        <v>4470</v>
      </c>
      <c r="J45" s="10">
        <v>5120</v>
      </c>
      <c r="K45" s="10">
        <v>5435</v>
      </c>
      <c r="L45" s="10">
        <v>6020</v>
      </c>
      <c r="M45" s="10">
        <v>6440</v>
      </c>
      <c r="N45" s="10">
        <v>6570</v>
      </c>
      <c r="O45" s="10">
        <v>6880</v>
      </c>
      <c r="P45" s="10">
        <v>7190</v>
      </c>
      <c r="Q45" s="10">
        <v>7420</v>
      </c>
      <c r="R45" s="10">
        <v>7415</v>
      </c>
      <c r="S45" s="10">
        <v>7575</v>
      </c>
      <c r="T45" s="10">
        <v>6960</v>
      </c>
      <c r="U45" s="10">
        <v>5545</v>
      </c>
      <c r="V45" s="10">
        <v>690</v>
      </c>
      <c r="W45" s="10">
        <v>10</v>
      </c>
    </row>
    <row r="46" spans="1:23" x14ac:dyDescent="0.35">
      <c r="A46" s="3" t="s">
        <v>272</v>
      </c>
      <c r="B46" s="6" t="s">
        <v>112</v>
      </c>
      <c r="C46" s="10">
        <v>91055</v>
      </c>
      <c r="D46" s="10">
        <v>100</v>
      </c>
      <c r="E46" s="10">
        <v>420</v>
      </c>
      <c r="F46" s="10">
        <v>875</v>
      </c>
      <c r="G46" s="10">
        <v>2155</v>
      </c>
      <c r="H46" s="10">
        <v>3160</v>
      </c>
      <c r="I46" s="10">
        <v>4425</v>
      </c>
      <c r="J46" s="10">
        <v>5210</v>
      </c>
      <c r="K46" s="10">
        <v>5475</v>
      </c>
      <c r="L46" s="10">
        <v>6090</v>
      </c>
      <c r="M46" s="10">
        <v>6500</v>
      </c>
      <c r="N46" s="10">
        <v>6600</v>
      </c>
      <c r="O46" s="10">
        <v>6945</v>
      </c>
      <c r="P46" s="10">
        <v>7235</v>
      </c>
      <c r="Q46" s="10">
        <v>7500</v>
      </c>
      <c r="R46" s="10">
        <v>7490</v>
      </c>
      <c r="S46" s="10">
        <v>7645</v>
      </c>
      <c r="T46" s="10">
        <v>6965</v>
      </c>
      <c r="U46" s="10">
        <v>5595</v>
      </c>
      <c r="V46" s="10">
        <v>660</v>
      </c>
      <c r="W46" s="10">
        <v>10</v>
      </c>
    </row>
    <row r="47" spans="1:23" x14ac:dyDescent="0.35">
      <c r="A47" s="3" t="s">
        <v>272</v>
      </c>
      <c r="B47" s="6" t="s">
        <v>113</v>
      </c>
      <c r="C47" s="10">
        <v>91875</v>
      </c>
      <c r="D47" s="10">
        <v>100</v>
      </c>
      <c r="E47" s="10">
        <v>420</v>
      </c>
      <c r="F47" s="10">
        <v>855</v>
      </c>
      <c r="G47" s="10">
        <v>2165</v>
      </c>
      <c r="H47" s="10">
        <v>3175</v>
      </c>
      <c r="I47" s="10">
        <v>4390</v>
      </c>
      <c r="J47" s="10">
        <v>5300</v>
      </c>
      <c r="K47" s="10">
        <v>5545</v>
      </c>
      <c r="L47" s="10">
        <v>6195</v>
      </c>
      <c r="M47" s="10">
        <v>6485</v>
      </c>
      <c r="N47" s="10">
        <v>6720</v>
      </c>
      <c r="O47" s="10">
        <v>7040</v>
      </c>
      <c r="P47" s="10">
        <v>7300</v>
      </c>
      <c r="Q47" s="10">
        <v>7510</v>
      </c>
      <c r="R47" s="10">
        <v>7595</v>
      </c>
      <c r="S47" s="10">
        <v>7700</v>
      </c>
      <c r="T47" s="10">
        <v>6990</v>
      </c>
      <c r="U47" s="10">
        <v>5695</v>
      </c>
      <c r="V47" s="10">
        <v>685</v>
      </c>
      <c r="W47" s="10">
        <v>10</v>
      </c>
    </row>
    <row r="48" spans="1:23" x14ac:dyDescent="0.35">
      <c r="A48" s="36" t="s">
        <v>273</v>
      </c>
      <c r="B48" s="37" t="s">
        <v>74</v>
      </c>
      <c r="C48" s="38">
        <v>2720</v>
      </c>
      <c r="D48" s="38">
        <v>55</v>
      </c>
      <c r="E48" s="38">
        <v>50</v>
      </c>
      <c r="F48" s="38">
        <v>135</v>
      </c>
      <c r="G48" s="38">
        <v>235</v>
      </c>
      <c r="H48" s="38">
        <v>230</v>
      </c>
      <c r="I48" s="38">
        <v>225</v>
      </c>
      <c r="J48" s="38">
        <v>205</v>
      </c>
      <c r="K48" s="38">
        <v>180</v>
      </c>
      <c r="L48" s="38">
        <v>210</v>
      </c>
      <c r="M48" s="38">
        <v>205</v>
      </c>
      <c r="N48" s="38">
        <v>170</v>
      </c>
      <c r="O48" s="38">
        <v>190</v>
      </c>
      <c r="P48" s="38">
        <v>170</v>
      </c>
      <c r="Q48" s="38">
        <v>165</v>
      </c>
      <c r="R48" s="38">
        <v>140</v>
      </c>
      <c r="S48" s="38">
        <v>110</v>
      </c>
      <c r="T48" s="38">
        <v>35</v>
      </c>
      <c r="U48" s="38">
        <v>0</v>
      </c>
      <c r="V48" s="38">
        <v>0</v>
      </c>
      <c r="W48" s="38">
        <v>0</v>
      </c>
    </row>
    <row r="49" spans="1:23" x14ac:dyDescent="0.35">
      <c r="A49" s="3" t="s">
        <v>273</v>
      </c>
      <c r="B49" s="6" t="s">
        <v>75</v>
      </c>
      <c r="C49" s="10">
        <v>3750</v>
      </c>
      <c r="D49" s="10">
        <v>75</v>
      </c>
      <c r="E49" s="10">
        <v>80</v>
      </c>
      <c r="F49" s="10">
        <v>195</v>
      </c>
      <c r="G49" s="10">
        <v>325</v>
      </c>
      <c r="H49" s="10">
        <v>320</v>
      </c>
      <c r="I49" s="10">
        <v>290</v>
      </c>
      <c r="J49" s="10">
        <v>275</v>
      </c>
      <c r="K49" s="10">
        <v>255</v>
      </c>
      <c r="L49" s="10">
        <v>270</v>
      </c>
      <c r="M49" s="10">
        <v>295</v>
      </c>
      <c r="N49" s="10">
        <v>255</v>
      </c>
      <c r="O49" s="10">
        <v>245</v>
      </c>
      <c r="P49" s="10">
        <v>235</v>
      </c>
      <c r="Q49" s="10">
        <v>210</v>
      </c>
      <c r="R49" s="10">
        <v>205</v>
      </c>
      <c r="S49" s="10">
        <v>170</v>
      </c>
      <c r="T49" s="10">
        <v>50</v>
      </c>
      <c r="U49" s="10">
        <v>0</v>
      </c>
      <c r="V49" s="10">
        <v>0</v>
      </c>
      <c r="W49" s="10">
        <v>0</v>
      </c>
    </row>
    <row r="50" spans="1:23" x14ac:dyDescent="0.35">
      <c r="A50" s="3" t="s">
        <v>273</v>
      </c>
      <c r="B50" s="6" t="s">
        <v>76</v>
      </c>
      <c r="C50" s="10">
        <v>4895</v>
      </c>
      <c r="D50" s="10">
        <v>95</v>
      </c>
      <c r="E50" s="10">
        <v>105</v>
      </c>
      <c r="F50" s="10">
        <v>220</v>
      </c>
      <c r="G50" s="10">
        <v>430</v>
      </c>
      <c r="H50" s="10">
        <v>385</v>
      </c>
      <c r="I50" s="10">
        <v>385</v>
      </c>
      <c r="J50" s="10">
        <v>375</v>
      </c>
      <c r="K50" s="10">
        <v>340</v>
      </c>
      <c r="L50" s="10">
        <v>350</v>
      </c>
      <c r="M50" s="10">
        <v>375</v>
      </c>
      <c r="N50" s="10">
        <v>345</v>
      </c>
      <c r="O50" s="10">
        <v>305</v>
      </c>
      <c r="P50" s="10">
        <v>320</v>
      </c>
      <c r="Q50" s="10">
        <v>275</v>
      </c>
      <c r="R50" s="10">
        <v>275</v>
      </c>
      <c r="S50" s="10">
        <v>230</v>
      </c>
      <c r="T50" s="10">
        <v>85</v>
      </c>
      <c r="U50" s="10">
        <v>0</v>
      </c>
      <c r="V50" s="10">
        <v>0</v>
      </c>
      <c r="W50" s="10">
        <v>0</v>
      </c>
    </row>
    <row r="51" spans="1:23" x14ac:dyDescent="0.35">
      <c r="A51" s="3" t="s">
        <v>273</v>
      </c>
      <c r="B51" s="6" t="s">
        <v>77</v>
      </c>
      <c r="C51" s="10">
        <v>6190</v>
      </c>
      <c r="D51" s="10">
        <v>100</v>
      </c>
      <c r="E51" s="10">
        <v>135</v>
      </c>
      <c r="F51" s="10">
        <v>260</v>
      </c>
      <c r="G51" s="10">
        <v>545</v>
      </c>
      <c r="H51" s="10">
        <v>500</v>
      </c>
      <c r="I51" s="10">
        <v>485</v>
      </c>
      <c r="J51" s="10">
        <v>465</v>
      </c>
      <c r="K51" s="10">
        <v>430</v>
      </c>
      <c r="L51" s="10">
        <v>455</v>
      </c>
      <c r="M51" s="10">
        <v>470</v>
      </c>
      <c r="N51" s="10">
        <v>450</v>
      </c>
      <c r="O51" s="10">
        <v>385</v>
      </c>
      <c r="P51" s="10">
        <v>410</v>
      </c>
      <c r="Q51" s="10">
        <v>355</v>
      </c>
      <c r="R51" s="10">
        <v>345</v>
      </c>
      <c r="S51" s="10">
        <v>290</v>
      </c>
      <c r="T51" s="10">
        <v>115</v>
      </c>
      <c r="U51" s="10">
        <v>0</v>
      </c>
      <c r="V51" s="10">
        <v>0</v>
      </c>
      <c r="W51" s="10">
        <v>0</v>
      </c>
    </row>
    <row r="52" spans="1:23" x14ac:dyDescent="0.35">
      <c r="A52" s="3" t="s">
        <v>273</v>
      </c>
      <c r="B52" s="6" t="s">
        <v>78</v>
      </c>
      <c r="C52" s="10">
        <v>7465</v>
      </c>
      <c r="D52" s="10">
        <v>105</v>
      </c>
      <c r="E52" s="10">
        <v>180</v>
      </c>
      <c r="F52" s="10">
        <v>295</v>
      </c>
      <c r="G52" s="10">
        <v>650</v>
      </c>
      <c r="H52" s="10">
        <v>595</v>
      </c>
      <c r="I52" s="10">
        <v>580</v>
      </c>
      <c r="J52" s="10">
        <v>550</v>
      </c>
      <c r="K52" s="10">
        <v>535</v>
      </c>
      <c r="L52" s="10">
        <v>535</v>
      </c>
      <c r="M52" s="10">
        <v>560</v>
      </c>
      <c r="N52" s="10">
        <v>545</v>
      </c>
      <c r="O52" s="10">
        <v>465</v>
      </c>
      <c r="P52" s="10">
        <v>510</v>
      </c>
      <c r="Q52" s="10">
        <v>430</v>
      </c>
      <c r="R52" s="10">
        <v>430</v>
      </c>
      <c r="S52" s="10">
        <v>350</v>
      </c>
      <c r="T52" s="10">
        <v>150</v>
      </c>
      <c r="U52" s="10">
        <v>0</v>
      </c>
      <c r="V52" s="10">
        <v>0</v>
      </c>
      <c r="W52" s="10">
        <v>0</v>
      </c>
    </row>
    <row r="53" spans="1:23" x14ac:dyDescent="0.35">
      <c r="A53" s="3" t="s">
        <v>273</v>
      </c>
      <c r="B53" s="6" t="s">
        <v>79</v>
      </c>
      <c r="C53" s="10">
        <v>8795</v>
      </c>
      <c r="D53" s="10">
        <v>115</v>
      </c>
      <c r="E53" s="10">
        <v>200</v>
      </c>
      <c r="F53" s="10">
        <v>320</v>
      </c>
      <c r="G53" s="10">
        <v>770</v>
      </c>
      <c r="H53" s="10">
        <v>710</v>
      </c>
      <c r="I53" s="10">
        <v>695</v>
      </c>
      <c r="J53" s="10">
        <v>635</v>
      </c>
      <c r="K53" s="10">
        <v>625</v>
      </c>
      <c r="L53" s="10">
        <v>640</v>
      </c>
      <c r="M53" s="10">
        <v>640</v>
      </c>
      <c r="N53" s="10">
        <v>635</v>
      </c>
      <c r="O53" s="10">
        <v>560</v>
      </c>
      <c r="P53" s="10">
        <v>600</v>
      </c>
      <c r="Q53" s="10">
        <v>520</v>
      </c>
      <c r="R53" s="10">
        <v>530</v>
      </c>
      <c r="S53" s="10">
        <v>425</v>
      </c>
      <c r="T53" s="10">
        <v>185</v>
      </c>
      <c r="U53" s="10">
        <v>0</v>
      </c>
      <c r="V53" s="10">
        <v>0</v>
      </c>
      <c r="W53" s="10">
        <v>0</v>
      </c>
    </row>
    <row r="54" spans="1:23" x14ac:dyDescent="0.35">
      <c r="A54" s="3" t="s">
        <v>273</v>
      </c>
      <c r="B54" s="6" t="s">
        <v>80</v>
      </c>
      <c r="C54" s="10">
        <v>10025</v>
      </c>
      <c r="D54" s="10">
        <v>105</v>
      </c>
      <c r="E54" s="10">
        <v>220</v>
      </c>
      <c r="F54" s="10">
        <v>350</v>
      </c>
      <c r="G54" s="10">
        <v>855</v>
      </c>
      <c r="H54" s="10">
        <v>830</v>
      </c>
      <c r="I54" s="10">
        <v>785</v>
      </c>
      <c r="J54" s="10">
        <v>730</v>
      </c>
      <c r="K54" s="10">
        <v>700</v>
      </c>
      <c r="L54" s="10">
        <v>730</v>
      </c>
      <c r="M54" s="10">
        <v>715</v>
      </c>
      <c r="N54" s="10">
        <v>715</v>
      </c>
      <c r="O54" s="10">
        <v>660</v>
      </c>
      <c r="P54" s="10">
        <v>685</v>
      </c>
      <c r="Q54" s="10">
        <v>610</v>
      </c>
      <c r="R54" s="10">
        <v>615</v>
      </c>
      <c r="S54" s="10">
        <v>495</v>
      </c>
      <c r="T54" s="10">
        <v>225</v>
      </c>
      <c r="U54" s="10" t="s">
        <v>114</v>
      </c>
      <c r="V54" s="10">
        <v>0</v>
      </c>
      <c r="W54" s="10">
        <v>0</v>
      </c>
    </row>
    <row r="55" spans="1:23" x14ac:dyDescent="0.35">
      <c r="A55" s="3" t="s">
        <v>273</v>
      </c>
      <c r="B55" s="6" t="s">
        <v>81</v>
      </c>
      <c r="C55" s="10">
        <v>11050</v>
      </c>
      <c r="D55" s="10">
        <v>90</v>
      </c>
      <c r="E55" s="10">
        <v>250</v>
      </c>
      <c r="F55" s="10">
        <v>360</v>
      </c>
      <c r="G55" s="10">
        <v>900</v>
      </c>
      <c r="H55" s="10">
        <v>890</v>
      </c>
      <c r="I55" s="10">
        <v>890</v>
      </c>
      <c r="J55" s="10">
        <v>800</v>
      </c>
      <c r="K55" s="10">
        <v>765</v>
      </c>
      <c r="L55" s="10">
        <v>810</v>
      </c>
      <c r="M55" s="10">
        <v>780</v>
      </c>
      <c r="N55" s="10">
        <v>790</v>
      </c>
      <c r="O55" s="10">
        <v>730</v>
      </c>
      <c r="P55" s="10">
        <v>745</v>
      </c>
      <c r="Q55" s="10">
        <v>725</v>
      </c>
      <c r="R55" s="10">
        <v>690</v>
      </c>
      <c r="S55" s="10">
        <v>550</v>
      </c>
      <c r="T55" s="10">
        <v>275</v>
      </c>
      <c r="U55" s="10">
        <v>5</v>
      </c>
      <c r="V55" s="10">
        <v>0</v>
      </c>
      <c r="W55" s="10">
        <v>0</v>
      </c>
    </row>
    <row r="56" spans="1:23" x14ac:dyDescent="0.35">
      <c r="A56" s="3" t="s">
        <v>273</v>
      </c>
      <c r="B56" s="6" t="s">
        <v>82</v>
      </c>
      <c r="C56" s="10">
        <v>12185</v>
      </c>
      <c r="D56" s="10">
        <v>85</v>
      </c>
      <c r="E56" s="10">
        <v>280</v>
      </c>
      <c r="F56" s="10">
        <v>380</v>
      </c>
      <c r="G56" s="10">
        <v>950</v>
      </c>
      <c r="H56" s="10">
        <v>965</v>
      </c>
      <c r="I56" s="10">
        <v>950</v>
      </c>
      <c r="J56" s="10">
        <v>905</v>
      </c>
      <c r="K56" s="10">
        <v>855</v>
      </c>
      <c r="L56" s="10">
        <v>885</v>
      </c>
      <c r="M56" s="10">
        <v>855</v>
      </c>
      <c r="N56" s="10">
        <v>875</v>
      </c>
      <c r="O56" s="10">
        <v>810</v>
      </c>
      <c r="P56" s="10">
        <v>835</v>
      </c>
      <c r="Q56" s="10">
        <v>825</v>
      </c>
      <c r="R56" s="10">
        <v>785</v>
      </c>
      <c r="S56" s="10">
        <v>610</v>
      </c>
      <c r="T56" s="10">
        <v>330</v>
      </c>
      <c r="U56" s="10">
        <v>5</v>
      </c>
      <c r="V56" s="10">
        <v>0</v>
      </c>
      <c r="W56" s="10">
        <v>0</v>
      </c>
    </row>
    <row r="57" spans="1:23" x14ac:dyDescent="0.35">
      <c r="A57" s="3" t="s">
        <v>273</v>
      </c>
      <c r="B57" s="6" t="s">
        <v>83</v>
      </c>
      <c r="C57" s="10">
        <v>13140</v>
      </c>
      <c r="D57" s="10">
        <v>80</v>
      </c>
      <c r="E57" s="10">
        <v>290</v>
      </c>
      <c r="F57" s="10">
        <v>395</v>
      </c>
      <c r="G57" s="10">
        <v>990</v>
      </c>
      <c r="H57" s="10">
        <v>1035</v>
      </c>
      <c r="I57" s="10">
        <v>1015</v>
      </c>
      <c r="J57" s="10">
        <v>965</v>
      </c>
      <c r="K57" s="10">
        <v>945</v>
      </c>
      <c r="L57" s="10">
        <v>945</v>
      </c>
      <c r="M57" s="10">
        <v>910</v>
      </c>
      <c r="N57" s="10">
        <v>965</v>
      </c>
      <c r="O57" s="10">
        <v>895</v>
      </c>
      <c r="P57" s="10">
        <v>885</v>
      </c>
      <c r="Q57" s="10">
        <v>900</v>
      </c>
      <c r="R57" s="10">
        <v>850</v>
      </c>
      <c r="S57" s="10">
        <v>685</v>
      </c>
      <c r="T57" s="10">
        <v>375</v>
      </c>
      <c r="U57" s="10">
        <v>15</v>
      </c>
      <c r="V57" s="10">
        <v>0</v>
      </c>
      <c r="W57" s="10">
        <v>0</v>
      </c>
    </row>
    <row r="58" spans="1:23" x14ac:dyDescent="0.35">
      <c r="A58" s="3" t="s">
        <v>273</v>
      </c>
      <c r="B58" s="6" t="s">
        <v>84</v>
      </c>
      <c r="C58" s="10">
        <v>14150</v>
      </c>
      <c r="D58" s="10">
        <v>85</v>
      </c>
      <c r="E58" s="10">
        <v>310</v>
      </c>
      <c r="F58" s="10">
        <v>385</v>
      </c>
      <c r="G58" s="10">
        <v>1035</v>
      </c>
      <c r="H58" s="10">
        <v>1100</v>
      </c>
      <c r="I58" s="10">
        <v>1095</v>
      </c>
      <c r="J58" s="10">
        <v>1040</v>
      </c>
      <c r="K58" s="10">
        <v>1030</v>
      </c>
      <c r="L58" s="10">
        <v>1020</v>
      </c>
      <c r="M58" s="10">
        <v>985</v>
      </c>
      <c r="N58" s="10">
        <v>1040</v>
      </c>
      <c r="O58" s="10">
        <v>970</v>
      </c>
      <c r="P58" s="10">
        <v>950</v>
      </c>
      <c r="Q58" s="10">
        <v>990</v>
      </c>
      <c r="R58" s="10">
        <v>890</v>
      </c>
      <c r="S58" s="10">
        <v>770</v>
      </c>
      <c r="T58" s="10">
        <v>430</v>
      </c>
      <c r="U58" s="10">
        <v>30</v>
      </c>
      <c r="V58" s="10">
        <v>0</v>
      </c>
      <c r="W58" s="10">
        <v>0</v>
      </c>
    </row>
    <row r="59" spans="1:23" x14ac:dyDescent="0.35">
      <c r="A59" s="3" t="s">
        <v>273</v>
      </c>
      <c r="B59" s="6" t="s">
        <v>85</v>
      </c>
      <c r="C59" s="10">
        <v>15280</v>
      </c>
      <c r="D59" s="10">
        <v>100</v>
      </c>
      <c r="E59" s="10">
        <v>315</v>
      </c>
      <c r="F59" s="10">
        <v>410</v>
      </c>
      <c r="G59" s="10">
        <v>1075</v>
      </c>
      <c r="H59" s="10">
        <v>1215</v>
      </c>
      <c r="I59" s="10">
        <v>1145</v>
      </c>
      <c r="J59" s="10">
        <v>1120</v>
      </c>
      <c r="K59" s="10">
        <v>1120</v>
      </c>
      <c r="L59" s="10">
        <v>1075</v>
      </c>
      <c r="M59" s="10">
        <v>1070</v>
      </c>
      <c r="N59" s="10">
        <v>1140</v>
      </c>
      <c r="O59" s="10">
        <v>1045</v>
      </c>
      <c r="P59" s="10">
        <v>1040</v>
      </c>
      <c r="Q59" s="10">
        <v>1075</v>
      </c>
      <c r="R59" s="10">
        <v>955</v>
      </c>
      <c r="S59" s="10">
        <v>845</v>
      </c>
      <c r="T59" s="10">
        <v>480</v>
      </c>
      <c r="U59" s="10">
        <v>50</v>
      </c>
      <c r="V59" s="10">
        <v>0</v>
      </c>
      <c r="W59" s="10">
        <v>0</v>
      </c>
    </row>
    <row r="60" spans="1:23" x14ac:dyDescent="0.35">
      <c r="A60" s="3" t="s">
        <v>273</v>
      </c>
      <c r="B60" s="6" t="s">
        <v>86</v>
      </c>
      <c r="C60" s="10">
        <v>16815</v>
      </c>
      <c r="D60" s="10">
        <v>85</v>
      </c>
      <c r="E60" s="10">
        <v>350</v>
      </c>
      <c r="F60" s="10">
        <v>450</v>
      </c>
      <c r="G60" s="10">
        <v>1120</v>
      </c>
      <c r="H60" s="10">
        <v>1385</v>
      </c>
      <c r="I60" s="10">
        <v>1230</v>
      </c>
      <c r="J60" s="10">
        <v>1230</v>
      </c>
      <c r="K60" s="10">
        <v>1245</v>
      </c>
      <c r="L60" s="10">
        <v>1200</v>
      </c>
      <c r="M60" s="10">
        <v>1150</v>
      </c>
      <c r="N60" s="10">
        <v>1275</v>
      </c>
      <c r="O60" s="10">
        <v>1150</v>
      </c>
      <c r="P60" s="10">
        <v>1165</v>
      </c>
      <c r="Q60" s="10">
        <v>1165</v>
      </c>
      <c r="R60" s="10">
        <v>1045</v>
      </c>
      <c r="S60" s="10">
        <v>955</v>
      </c>
      <c r="T60" s="10">
        <v>550</v>
      </c>
      <c r="U60" s="10">
        <v>75</v>
      </c>
      <c r="V60" s="10">
        <v>0</v>
      </c>
      <c r="W60" s="10">
        <v>0</v>
      </c>
    </row>
    <row r="61" spans="1:23" x14ac:dyDescent="0.35">
      <c r="A61" s="3" t="s">
        <v>273</v>
      </c>
      <c r="B61" s="6" t="s">
        <v>87</v>
      </c>
      <c r="C61" s="10">
        <v>17975</v>
      </c>
      <c r="D61" s="10">
        <v>75</v>
      </c>
      <c r="E61" s="10">
        <v>365</v>
      </c>
      <c r="F61" s="10">
        <v>460</v>
      </c>
      <c r="G61" s="10">
        <v>1170</v>
      </c>
      <c r="H61" s="10">
        <v>1485</v>
      </c>
      <c r="I61" s="10">
        <v>1320</v>
      </c>
      <c r="J61" s="10">
        <v>1315</v>
      </c>
      <c r="K61" s="10">
        <v>1320</v>
      </c>
      <c r="L61" s="10">
        <v>1280</v>
      </c>
      <c r="M61" s="10">
        <v>1235</v>
      </c>
      <c r="N61" s="10">
        <v>1355</v>
      </c>
      <c r="O61" s="10">
        <v>1260</v>
      </c>
      <c r="P61" s="10">
        <v>1220</v>
      </c>
      <c r="Q61" s="10">
        <v>1240</v>
      </c>
      <c r="R61" s="10">
        <v>1115</v>
      </c>
      <c r="S61" s="10">
        <v>1045</v>
      </c>
      <c r="T61" s="10">
        <v>605</v>
      </c>
      <c r="U61" s="10">
        <v>105</v>
      </c>
      <c r="V61" s="10">
        <v>0</v>
      </c>
      <c r="W61" s="10">
        <v>0</v>
      </c>
    </row>
    <row r="62" spans="1:23" x14ac:dyDescent="0.35">
      <c r="A62" s="3" t="s">
        <v>273</v>
      </c>
      <c r="B62" s="6" t="s">
        <v>88</v>
      </c>
      <c r="C62" s="10">
        <v>19415</v>
      </c>
      <c r="D62" s="10">
        <v>60</v>
      </c>
      <c r="E62" s="10">
        <v>385</v>
      </c>
      <c r="F62" s="10">
        <v>495</v>
      </c>
      <c r="G62" s="10">
        <v>1165</v>
      </c>
      <c r="H62" s="10">
        <v>1660</v>
      </c>
      <c r="I62" s="10">
        <v>1405</v>
      </c>
      <c r="J62" s="10">
        <v>1440</v>
      </c>
      <c r="K62" s="10">
        <v>1450</v>
      </c>
      <c r="L62" s="10">
        <v>1360</v>
      </c>
      <c r="M62" s="10">
        <v>1365</v>
      </c>
      <c r="N62" s="10">
        <v>1420</v>
      </c>
      <c r="O62" s="10">
        <v>1355</v>
      </c>
      <c r="P62" s="10">
        <v>1310</v>
      </c>
      <c r="Q62" s="10">
        <v>1390</v>
      </c>
      <c r="R62" s="10">
        <v>1200</v>
      </c>
      <c r="S62" s="10">
        <v>1140</v>
      </c>
      <c r="T62" s="10">
        <v>665</v>
      </c>
      <c r="U62" s="10">
        <v>145</v>
      </c>
      <c r="V62" s="10">
        <v>0</v>
      </c>
      <c r="W62" s="10">
        <v>0</v>
      </c>
    </row>
    <row r="63" spans="1:23" x14ac:dyDescent="0.35">
      <c r="A63" s="3" t="s">
        <v>273</v>
      </c>
      <c r="B63" s="6" t="s">
        <v>89</v>
      </c>
      <c r="C63" s="10">
        <v>21115</v>
      </c>
      <c r="D63" s="10">
        <v>70</v>
      </c>
      <c r="E63" s="10">
        <v>410</v>
      </c>
      <c r="F63" s="10">
        <v>530</v>
      </c>
      <c r="G63" s="10">
        <v>1200</v>
      </c>
      <c r="H63" s="10">
        <v>1840</v>
      </c>
      <c r="I63" s="10">
        <v>1570</v>
      </c>
      <c r="J63" s="10">
        <v>1560</v>
      </c>
      <c r="K63" s="10">
        <v>1515</v>
      </c>
      <c r="L63" s="10">
        <v>1480</v>
      </c>
      <c r="M63" s="10">
        <v>1530</v>
      </c>
      <c r="N63" s="10">
        <v>1520</v>
      </c>
      <c r="O63" s="10">
        <v>1480</v>
      </c>
      <c r="P63" s="10">
        <v>1425</v>
      </c>
      <c r="Q63" s="10">
        <v>1505</v>
      </c>
      <c r="R63" s="10">
        <v>1325</v>
      </c>
      <c r="S63" s="10">
        <v>1250</v>
      </c>
      <c r="T63" s="10">
        <v>740</v>
      </c>
      <c r="U63" s="10">
        <v>175</v>
      </c>
      <c r="V63" s="10">
        <v>0</v>
      </c>
      <c r="W63" s="10">
        <v>0</v>
      </c>
    </row>
    <row r="64" spans="1:23" x14ac:dyDescent="0.35">
      <c r="A64" s="3" t="s">
        <v>273</v>
      </c>
      <c r="B64" s="6" t="s">
        <v>90</v>
      </c>
      <c r="C64" s="10">
        <v>22435</v>
      </c>
      <c r="D64" s="10">
        <v>65</v>
      </c>
      <c r="E64" s="10">
        <v>395</v>
      </c>
      <c r="F64" s="10">
        <v>560</v>
      </c>
      <c r="G64" s="10">
        <v>1210</v>
      </c>
      <c r="H64" s="10">
        <v>1980</v>
      </c>
      <c r="I64" s="10">
        <v>1665</v>
      </c>
      <c r="J64" s="10">
        <v>1680</v>
      </c>
      <c r="K64" s="10">
        <v>1570</v>
      </c>
      <c r="L64" s="10">
        <v>1595</v>
      </c>
      <c r="M64" s="10">
        <v>1600</v>
      </c>
      <c r="N64" s="10">
        <v>1630</v>
      </c>
      <c r="O64" s="10">
        <v>1595</v>
      </c>
      <c r="P64" s="10">
        <v>1510</v>
      </c>
      <c r="Q64" s="10">
        <v>1595</v>
      </c>
      <c r="R64" s="10">
        <v>1395</v>
      </c>
      <c r="S64" s="10">
        <v>1365</v>
      </c>
      <c r="T64" s="10">
        <v>815</v>
      </c>
      <c r="U64" s="10">
        <v>215</v>
      </c>
      <c r="V64" s="10">
        <v>0</v>
      </c>
      <c r="W64" s="10">
        <v>0</v>
      </c>
    </row>
    <row r="65" spans="1:23" x14ac:dyDescent="0.35">
      <c r="A65" s="3" t="s">
        <v>273</v>
      </c>
      <c r="B65" s="6" t="s">
        <v>91</v>
      </c>
      <c r="C65" s="10">
        <v>24055</v>
      </c>
      <c r="D65" s="10">
        <v>75</v>
      </c>
      <c r="E65" s="10">
        <v>395</v>
      </c>
      <c r="F65" s="10">
        <v>585</v>
      </c>
      <c r="G65" s="10">
        <v>1275</v>
      </c>
      <c r="H65" s="10">
        <v>2095</v>
      </c>
      <c r="I65" s="10">
        <v>1805</v>
      </c>
      <c r="J65" s="10">
        <v>1805</v>
      </c>
      <c r="K65" s="10">
        <v>1705</v>
      </c>
      <c r="L65" s="10">
        <v>1710</v>
      </c>
      <c r="M65" s="10">
        <v>1730</v>
      </c>
      <c r="N65" s="10">
        <v>1750</v>
      </c>
      <c r="O65" s="10">
        <v>1680</v>
      </c>
      <c r="P65" s="10">
        <v>1595</v>
      </c>
      <c r="Q65" s="10">
        <v>1710</v>
      </c>
      <c r="R65" s="10">
        <v>1520</v>
      </c>
      <c r="S65" s="10">
        <v>1450</v>
      </c>
      <c r="T65" s="10">
        <v>920</v>
      </c>
      <c r="U65" s="10">
        <v>255</v>
      </c>
      <c r="V65" s="10">
        <v>0</v>
      </c>
      <c r="W65" s="10">
        <v>0</v>
      </c>
    </row>
    <row r="66" spans="1:23" x14ac:dyDescent="0.35">
      <c r="A66" s="3" t="s">
        <v>273</v>
      </c>
      <c r="B66" s="6" t="s">
        <v>92</v>
      </c>
      <c r="C66" s="10">
        <v>25625</v>
      </c>
      <c r="D66" s="10">
        <v>80</v>
      </c>
      <c r="E66" s="10">
        <v>400</v>
      </c>
      <c r="F66" s="10">
        <v>605</v>
      </c>
      <c r="G66" s="10">
        <v>1305</v>
      </c>
      <c r="H66" s="10">
        <v>2195</v>
      </c>
      <c r="I66" s="10">
        <v>1930</v>
      </c>
      <c r="J66" s="10">
        <v>1930</v>
      </c>
      <c r="K66" s="10">
        <v>1850</v>
      </c>
      <c r="L66" s="10">
        <v>1790</v>
      </c>
      <c r="M66" s="10">
        <v>1845</v>
      </c>
      <c r="N66" s="10">
        <v>1835</v>
      </c>
      <c r="O66" s="10">
        <v>1795</v>
      </c>
      <c r="P66" s="10">
        <v>1710</v>
      </c>
      <c r="Q66" s="10">
        <v>1835</v>
      </c>
      <c r="R66" s="10">
        <v>1635</v>
      </c>
      <c r="S66" s="10">
        <v>1565</v>
      </c>
      <c r="T66" s="10">
        <v>1015</v>
      </c>
      <c r="U66" s="10">
        <v>295</v>
      </c>
      <c r="V66" s="10" t="s">
        <v>114</v>
      </c>
      <c r="W66" s="10">
        <v>0</v>
      </c>
    </row>
    <row r="67" spans="1:23" x14ac:dyDescent="0.35">
      <c r="A67" s="3" t="s">
        <v>273</v>
      </c>
      <c r="B67" s="6" t="s">
        <v>93</v>
      </c>
      <c r="C67" s="10">
        <v>27425</v>
      </c>
      <c r="D67" s="10">
        <v>90</v>
      </c>
      <c r="E67" s="10">
        <v>400</v>
      </c>
      <c r="F67" s="10">
        <v>660</v>
      </c>
      <c r="G67" s="10">
        <v>1350</v>
      </c>
      <c r="H67" s="10">
        <v>2280</v>
      </c>
      <c r="I67" s="10">
        <v>2100</v>
      </c>
      <c r="J67" s="10">
        <v>2080</v>
      </c>
      <c r="K67" s="10">
        <v>1960</v>
      </c>
      <c r="L67" s="10">
        <v>1935</v>
      </c>
      <c r="M67" s="10">
        <v>1980</v>
      </c>
      <c r="N67" s="10">
        <v>1925</v>
      </c>
      <c r="O67" s="10">
        <v>1940</v>
      </c>
      <c r="P67" s="10">
        <v>1835</v>
      </c>
      <c r="Q67" s="10">
        <v>1950</v>
      </c>
      <c r="R67" s="10">
        <v>1820</v>
      </c>
      <c r="S67" s="10">
        <v>1665</v>
      </c>
      <c r="T67" s="10">
        <v>1100</v>
      </c>
      <c r="U67" s="10">
        <v>350</v>
      </c>
      <c r="V67" s="10">
        <v>5</v>
      </c>
      <c r="W67" s="10">
        <v>0</v>
      </c>
    </row>
    <row r="68" spans="1:23" x14ac:dyDescent="0.35">
      <c r="A68" s="3" t="s">
        <v>273</v>
      </c>
      <c r="B68" s="6" t="s">
        <v>94</v>
      </c>
      <c r="C68" s="10">
        <v>29365</v>
      </c>
      <c r="D68" s="10">
        <v>100</v>
      </c>
      <c r="E68" s="10">
        <v>400</v>
      </c>
      <c r="F68" s="10">
        <v>735</v>
      </c>
      <c r="G68" s="10">
        <v>1445</v>
      </c>
      <c r="H68" s="10">
        <v>2355</v>
      </c>
      <c r="I68" s="10">
        <v>2260</v>
      </c>
      <c r="J68" s="10">
        <v>2210</v>
      </c>
      <c r="K68" s="10">
        <v>2090</v>
      </c>
      <c r="L68" s="10">
        <v>2080</v>
      </c>
      <c r="M68" s="10">
        <v>2130</v>
      </c>
      <c r="N68" s="10">
        <v>2085</v>
      </c>
      <c r="O68" s="10">
        <v>2070</v>
      </c>
      <c r="P68" s="10">
        <v>1990</v>
      </c>
      <c r="Q68" s="10">
        <v>2065</v>
      </c>
      <c r="R68" s="10">
        <v>1960</v>
      </c>
      <c r="S68" s="10">
        <v>1795</v>
      </c>
      <c r="T68" s="10">
        <v>1190</v>
      </c>
      <c r="U68" s="10">
        <v>400</v>
      </c>
      <c r="V68" s="10" t="s">
        <v>114</v>
      </c>
      <c r="W68" s="10">
        <v>0</v>
      </c>
    </row>
    <row r="69" spans="1:23" x14ac:dyDescent="0.35">
      <c r="A69" s="3" t="s">
        <v>273</v>
      </c>
      <c r="B69" s="6" t="s">
        <v>95</v>
      </c>
      <c r="C69" s="10">
        <v>31060</v>
      </c>
      <c r="D69" s="10">
        <v>110</v>
      </c>
      <c r="E69" s="10">
        <v>405</v>
      </c>
      <c r="F69" s="10">
        <v>770</v>
      </c>
      <c r="G69" s="10">
        <v>1500</v>
      </c>
      <c r="H69" s="10">
        <v>2430</v>
      </c>
      <c r="I69" s="10">
        <v>2380</v>
      </c>
      <c r="J69" s="10">
        <v>2330</v>
      </c>
      <c r="K69" s="10">
        <v>2220</v>
      </c>
      <c r="L69" s="10">
        <v>2220</v>
      </c>
      <c r="M69" s="10">
        <v>2240</v>
      </c>
      <c r="N69" s="10">
        <v>2190</v>
      </c>
      <c r="O69" s="10">
        <v>2200</v>
      </c>
      <c r="P69" s="10">
        <v>2105</v>
      </c>
      <c r="Q69" s="10">
        <v>2195</v>
      </c>
      <c r="R69" s="10">
        <v>2095</v>
      </c>
      <c r="S69" s="10">
        <v>1905</v>
      </c>
      <c r="T69" s="10">
        <v>1295</v>
      </c>
      <c r="U69" s="10">
        <v>455</v>
      </c>
      <c r="V69" s="10">
        <v>10</v>
      </c>
      <c r="W69" s="10">
        <v>0</v>
      </c>
    </row>
    <row r="70" spans="1:23" x14ac:dyDescent="0.35">
      <c r="A70" s="3" t="s">
        <v>273</v>
      </c>
      <c r="B70" s="6" t="s">
        <v>96</v>
      </c>
      <c r="C70" s="10">
        <v>32850</v>
      </c>
      <c r="D70" s="10">
        <v>115</v>
      </c>
      <c r="E70" s="10">
        <v>425</v>
      </c>
      <c r="F70" s="10">
        <v>810</v>
      </c>
      <c r="G70" s="10">
        <v>1535</v>
      </c>
      <c r="H70" s="10">
        <v>2545</v>
      </c>
      <c r="I70" s="10">
        <v>2510</v>
      </c>
      <c r="J70" s="10">
        <v>2490</v>
      </c>
      <c r="K70" s="10">
        <v>2365</v>
      </c>
      <c r="L70" s="10">
        <v>2365</v>
      </c>
      <c r="M70" s="10">
        <v>2340</v>
      </c>
      <c r="N70" s="10">
        <v>2315</v>
      </c>
      <c r="O70" s="10">
        <v>2330</v>
      </c>
      <c r="P70" s="10">
        <v>2205</v>
      </c>
      <c r="Q70" s="10">
        <v>2325</v>
      </c>
      <c r="R70" s="10">
        <v>2200</v>
      </c>
      <c r="S70" s="10">
        <v>2010</v>
      </c>
      <c r="T70" s="10">
        <v>1425</v>
      </c>
      <c r="U70" s="10">
        <v>515</v>
      </c>
      <c r="V70" s="10">
        <v>20</v>
      </c>
      <c r="W70" s="10">
        <v>0</v>
      </c>
    </row>
    <row r="71" spans="1:23" x14ac:dyDescent="0.35">
      <c r="A71" s="3" t="s">
        <v>273</v>
      </c>
      <c r="B71" s="6" t="s">
        <v>97</v>
      </c>
      <c r="C71" s="10">
        <v>35035</v>
      </c>
      <c r="D71" s="10">
        <v>125</v>
      </c>
      <c r="E71" s="10">
        <v>450</v>
      </c>
      <c r="F71" s="10">
        <v>865</v>
      </c>
      <c r="G71" s="10">
        <v>1640</v>
      </c>
      <c r="H71" s="10">
        <v>2655</v>
      </c>
      <c r="I71" s="10">
        <v>2735</v>
      </c>
      <c r="J71" s="10">
        <v>2625</v>
      </c>
      <c r="K71" s="10">
        <v>2540</v>
      </c>
      <c r="L71" s="10">
        <v>2575</v>
      </c>
      <c r="M71" s="10">
        <v>2465</v>
      </c>
      <c r="N71" s="10">
        <v>2490</v>
      </c>
      <c r="O71" s="10">
        <v>2455</v>
      </c>
      <c r="P71" s="10">
        <v>2340</v>
      </c>
      <c r="Q71" s="10">
        <v>2430</v>
      </c>
      <c r="R71" s="10">
        <v>2355</v>
      </c>
      <c r="S71" s="10">
        <v>2160</v>
      </c>
      <c r="T71" s="10">
        <v>1530</v>
      </c>
      <c r="U71" s="10">
        <v>590</v>
      </c>
      <c r="V71" s="10">
        <v>25</v>
      </c>
      <c r="W71" s="10">
        <v>0</v>
      </c>
    </row>
    <row r="72" spans="1:23" x14ac:dyDescent="0.35">
      <c r="A72" s="3" t="s">
        <v>273</v>
      </c>
      <c r="B72" s="6" t="s">
        <v>98</v>
      </c>
      <c r="C72" s="10">
        <v>37065</v>
      </c>
      <c r="D72" s="10">
        <v>130</v>
      </c>
      <c r="E72" s="10">
        <v>445</v>
      </c>
      <c r="F72" s="10">
        <v>950</v>
      </c>
      <c r="G72" s="10">
        <v>1690</v>
      </c>
      <c r="H72" s="10">
        <v>2725</v>
      </c>
      <c r="I72" s="10">
        <v>2950</v>
      </c>
      <c r="J72" s="10">
        <v>2745</v>
      </c>
      <c r="K72" s="10">
        <v>2740</v>
      </c>
      <c r="L72" s="10">
        <v>2745</v>
      </c>
      <c r="M72" s="10">
        <v>2620</v>
      </c>
      <c r="N72" s="10">
        <v>2590</v>
      </c>
      <c r="O72" s="10">
        <v>2615</v>
      </c>
      <c r="P72" s="10">
        <v>2460</v>
      </c>
      <c r="Q72" s="10">
        <v>2565</v>
      </c>
      <c r="R72" s="10">
        <v>2495</v>
      </c>
      <c r="S72" s="10">
        <v>2280</v>
      </c>
      <c r="T72" s="10">
        <v>1625</v>
      </c>
      <c r="U72" s="10">
        <v>655</v>
      </c>
      <c r="V72" s="10">
        <v>40</v>
      </c>
      <c r="W72" s="10">
        <v>0</v>
      </c>
    </row>
    <row r="73" spans="1:23" x14ac:dyDescent="0.35">
      <c r="A73" s="3" t="s">
        <v>273</v>
      </c>
      <c r="B73" s="6" t="s">
        <v>99</v>
      </c>
      <c r="C73" s="10">
        <v>39100</v>
      </c>
      <c r="D73" s="10">
        <v>140</v>
      </c>
      <c r="E73" s="10">
        <v>455</v>
      </c>
      <c r="F73" s="10">
        <v>1005</v>
      </c>
      <c r="G73" s="10">
        <v>1770</v>
      </c>
      <c r="H73" s="10">
        <v>2830</v>
      </c>
      <c r="I73" s="10">
        <v>3135</v>
      </c>
      <c r="J73" s="10">
        <v>2890</v>
      </c>
      <c r="K73" s="10">
        <v>2885</v>
      </c>
      <c r="L73" s="10">
        <v>2875</v>
      </c>
      <c r="M73" s="10">
        <v>2780</v>
      </c>
      <c r="N73" s="10">
        <v>2730</v>
      </c>
      <c r="O73" s="10">
        <v>2740</v>
      </c>
      <c r="P73" s="10">
        <v>2620</v>
      </c>
      <c r="Q73" s="10">
        <v>2655</v>
      </c>
      <c r="R73" s="10">
        <v>2635</v>
      </c>
      <c r="S73" s="10">
        <v>2415</v>
      </c>
      <c r="T73" s="10">
        <v>1770</v>
      </c>
      <c r="U73" s="10">
        <v>710</v>
      </c>
      <c r="V73" s="10">
        <v>45</v>
      </c>
      <c r="W73" s="10">
        <v>0</v>
      </c>
    </row>
    <row r="74" spans="1:23" x14ac:dyDescent="0.35">
      <c r="A74" s="3" t="s">
        <v>273</v>
      </c>
      <c r="B74" s="6" t="s">
        <v>100</v>
      </c>
      <c r="C74" s="10">
        <v>40985</v>
      </c>
      <c r="D74" s="10">
        <v>150</v>
      </c>
      <c r="E74" s="10">
        <v>460</v>
      </c>
      <c r="F74" s="10">
        <v>1060</v>
      </c>
      <c r="G74" s="10">
        <v>1860</v>
      </c>
      <c r="H74" s="10">
        <v>2900</v>
      </c>
      <c r="I74" s="10">
        <v>3335</v>
      </c>
      <c r="J74" s="10">
        <v>3020</v>
      </c>
      <c r="K74" s="10">
        <v>3035</v>
      </c>
      <c r="L74" s="10">
        <v>3035</v>
      </c>
      <c r="M74" s="10">
        <v>2890</v>
      </c>
      <c r="N74" s="10">
        <v>2890</v>
      </c>
      <c r="O74" s="10">
        <v>2845</v>
      </c>
      <c r="P74" s="10">
        <v>2765</v>
      </c>
      <c r="Q74" s="10">
        <v>2730</v>
      </c>
      <c r="R74" s="10">
        <v>2800</v>
      </c>
      <c r="S74" s="10">
        <v>2495</v>
      </c>
      <c r="T74" s="10">
        <v>1875</v>
      </c>
      <c r="U74" s="10">
        <v>780</v>
      </c>
      <c r="V74" s="10">
        <v>60</v>
      </c>
      <c r="W74" s="10">
        <v>0</v>
      </c>
    </row>
    <row r="75" spans="1:23" x14ac:dyDescent="0.35">
      <c r="A75" s="3" t="s">
        <v>273</v>
      </c>
      <c r="B75" s="6" t="s">
        <v>101</v>
      </c>
      <c r="C75" s="10">
        <v>42705</v>
      </c>
      <c r="D75" s="10">
        <v>155</v>
      </c>
      <c r="E75" s="10">
        <v>460</v>
      </c>
      <c r="F75" s="10">
        <v>1105</v>
      </c>
      <c r="G75" s="10">
        <v>1910</v>
      </c>
      <c r="H75" s="10">
        <v>2935</v>
      </c>
      <c r="I75" s="10">
        <v>3455</v>
      </c>
      <c r="J75" s="10">
        <v>3175</v>
      </c>
      <c r="K75" s="10">
        <v>3190</v>
      </c>
      <c r="L75" s="10">
        <v>3085</v>
      </c>
      <c r="M75" s="10">
        <v>3070</v>
      </c>
      <c r="N75" s="10">
        <v>3025</v>
      </c>
      <c r="O75" s="10">
        <v>2970</v>
      </c>
      <c r="P75" s="10">
        <v>2910</v>
      </c>
      <c r="Q75" s="10">
        <v>2805</v>
      </c>
      <c r="R75" s="10">
        <v>2955</v>
      </c>
      <c r="S75" s="10">
        <v>2625</v>
      </c>
      <c r="T75" s="10">
        <v>1980</v>
      </c>
      <c r="U75" s="10">
        <v>835</v>
      </c>
      <c r="V75" s="10">
        <v>70</v>
      </c>
      <c r="W75" s="10">
        <v>0</v>
      </c>
    </row>
    <row r="76" spans="1:23" x14ac:dyDescent="0.35">
      <c r="A76" s="3" t="s">
        <v>273</v>
      </c>
      <c r="B76" s="6" t="s">
        <v>102</v>
      </c>
      <c r="C76" s="10">
        <v>44090</v>
      </c>
      <c r="D76" s="10">
        <v>155</v>
      </c>
      <c r="E76" s="10">
        <v>465</v>
      </c>
      <c r="F76" s="10">
        <v>1085</v>
      </c>
      <c r="G76" s="10">
        <v>1945</v>
      </c>
      <c r="H76" s="10">
        <v>2960</v>
      </c>
      <c r="I76" s="10">
        <v>3585</v>
      </c>
      <c r="J76" s="10">
        <v>3275</v>
      </c>
      <c r="K76" s="10">
        <v>3345</v>
      </c>
      <c r="L76" s="10">
        <v>3135</v>
      </c>
      <c r="M76" s="10">
        <v>3170</v>
      </c>
      <c r="N76" s="10">
        <v>3120</v>
      </c>
      <c r="O76" s="10">
        <v>3095</v>
      </c>
      <c r="P76" s="10">
        <v>3025</v>
      </c>
      <c r="Q76" s="10">
        <v>2870</v>
      </c>
      <c r="R76" s="10">
        <v>3045</v>
      </c>
      <c r="S76" s="10">
        <v>2720</v>
      </c>
      <c r="T76" s="10">
        <v>2105</v>
      </c>
      <c r="U76" s="10">
        <v>925</v>
      </c>
      <c r="V76" s="10">
        <v>70</v>
      </c>
      <c r="W76" s="10">
        <v>0</v>
      </c>
    </row>
    <row r="77" spans="1:23" x14ac:dyDescent="0.35">
      <c r="A77" s="3" t="s">
        <v>273</v>
      </c>
      <c r="B77" s="6" t="s">
        <v>103</v>
      </c>
      <c r="C77" s="10">
        <v>45570</v>
      </c>
      <c r="D77" s="10">
        <v>155</v>
      </c>
      <c r="E77" s="10">
        <v>470</v>
      </c>
      <c r="F77" s="10">
        <v>1075</v>
      </c>
      <c r="G77" s="10">
        <v>1980</v>
      </c>
      <c r="H77" s="10">
        <v>3005</v>
      </c>
      <c r="I77" s="10">
        <v>3730</v>
      </c>
      <c r="J77" s="10">
        <v>3375</v>
      </c>
      <c r="K77" s="10">
        <v>3470</v>
      </c>
      <c r="L77" s="10">
        <v>3265</v>
      </c>
      <c r="M77" s="10">
        <v>3285</v>
      </c>
      <c r="N77" s="10">
        <v>3205</v>
      </c>
      <c r="O77" s="10">
        <v>3195</v>
      </c>
      <c r="P77" s="10">
        <v>3110</v>
      </c>
      <c r="Q77" s="10">
        <v>2985</v>
      </c>
      <c r="R77" s="10">
        <v>3105</v>
      </c>
      <c r="S77" s="10">
        <v>2845</v>
      </c>
      <c r="T77" s="10">
        <v>2220</v>
      </c>
      <c r="U77" s="10">
        <v>1015</v>
      </c>
      <c r="V77" s="10">
        <v>75</v>
      </c>
      <c r="W77" s="10">
        <v>0</v>
      </c>
    </row>
    <row r="78" spans="1:23" x14ac:dyDescent="0.35">
      <c r="A78" s="3" t="s">
        <v>273</v>
      </c>
      <c r="B78" s="6" t="s">
        <v>104</v>
      </c>
      <c r="C78" s="10">
        <v>46530</v>
      </c>
      <c r="D78" s="10">
        <v>145</v>
      </c>
      <c r="E78" s="10">
        <v>450</v>
      </c>
      <c r="F78" s="10">
        <v>1070</v>
      </c>
      <c r="G78" s="10">
        <v>1960</v>
      </c>
      <c r="H78" s="10">
        <v>2980</v>
      </c>
      <c r="I78" s="10">
        <v>3820</v>
      </c>
      <c r="J78" s="10">
        <v>3485</v>
      </c>
      <c r="K78" s="10">
        <v>3490</v>
      </c>
      <c r="L78" s="10">
        <v>3395</v>
      </c>
      <c r="M78" s="10">
        <v>3335</v>
      </c>
      <c r="N78" s="10">
        <v>3315</v>
      </c>
      <c r="O78" s="10">
        <v>3215</v>
      </c>
      <c r="P78" s="10">
        <v>3190</v>
      </c>
      <c r="Q78" s="10">
        <v>3035</v>
      </c>
      <c r="R78" s="10">
        <v>3205</v>
      </c>
      <c r="S78" s="10">
        <v>2905</v>
      </c>
      <c r="T78" s="10">
        <v>2325</v>
      </c>
      <c r="U78" s="10">
        <v>1120</v>
      </c>
      <c r="V78" s="10">
        <v>90</v>
      </c>
      <c r="W78" s="10">
        <v>0</v>
      </c>
    </row>
    <row r="79" spans="1:23" x14ac:dyDescent="0.35">
      <c r="A79" s="3" t="s">
        <v>273</v>
      </c>
      <c r="B79" s="6" t="s">
        <v>105</v>
      </c>
      <c r="C79" s="10">
        <v>47480</v>
      </c>
      <c r="D79" s="10">
        <v>140</v>
      </c>
      <c r="E79" s="10">
        <v>455</v>
      </c>
      <c r="F79" s="10">
        <v>1040</v>
      </c>
      <c r="G79" s="10">
        <v>1970</v>
      </c>
      <c r="H79" s="10">
        <v>2970</v>
      </c>
      <c r="I79" s="10">
        <v>3845</v>
      </c>
      <c r="J79" s="10">
        <v>3560</v>
      </c>
      <c r="K79" s="10">
        <v>3595</v>
      </c>
      <c r="L79" s="10">
        <v>3455</v>
      </c>
      <c r="M79" s="10">
        <v>3430</v>
      </c>
      <c r="N79" s="10">
        <v>3385</v>
      </c>
      <c r="O79" s="10">
        <v>3270</v>
      </c>
      <c r="P79" s="10">
        <v>3255</v>
      </c>
      <c r="Q79" s="10">
        <v>3085</v>
      </c>
      <c r="R79" s="10">
        <v>3255</v>
      </c>
      <c r="S79" s="10">
        <v>3040</v>
      </c>
      <c r="T79" s="10">
        <v>2400</v>
      </c>
      <c r="U79" s="10">
        <v>1220</v>
      </c>
      <c r="V79" s="10">
        <v>110</v>
      </c>
      <c r="W79" s="10">
        <v>0</v>
      </c>
    </row>
    <row r="80" spans="1:23" x14ac:dyDescent="0.35">
      <c r="A80" s="3" t="s">
        <v>273</v>
      </c>
      <c r="B80" s="6" t="s">
        <v>106</v>
      </c>
      <c r="C80" s="10">
        <v>48365</v>
      </c>
      <c r="D80" s="10">
        <v>130</v>
      </c>
      <c r="E80" s="10">
        <v>445</v>
      </c>
      <c r="F80" s="10">
        <v>1030</v>
      </c>
      <c r="G80" s="10">
        <v>1975</v>
      </c>
      <c r="H80" s="10">
        <v>2960</v>
      </c>
      <c r="I80" s="10">
        <v>3855</v>
      </c>
      <c r="J80" s="10">
        <v>3640</v>
      </c>
      <c r="K80" s="10">
        <v>3655</v>
      </c>
      <c r="L80" s="10">
        <v>3520</v>
      </c>
      <c r="M80" s="10">
        <v>3535</v>
      </c>
      <c r="N80" s="10">
        <v>3440</v>
      </c>
      <c r="O80" s="10">
        <v>3355</v>
      </c>
      <c r="P80" s="10">
        <v>3310</v>
      </c>
      <c r="Q80" s="10">
        <v>3165</v>
      </c>
      <c r="R80" s="10">
        <v>3320</v>
      </c>
      <c r="S80" s="10">
        <v>3135</v>
      </c>
      <c r="T80" s="10">
        <v>2485</v>
      </c>
      <c r="U80" s="10">
        <v>1300</v>
      </c>
      <c r="V80" s="10">
        <v>105</v>
      </c>
      <c r="W80" s="10">
        <v>0</v>
      </c>
    </row>
    <row r="81" spans="1:23" x14ac:dyDescent="0.35">
      <c r="A81" s="3" t="s">
        <v>273</v>
      </c>
      <c r="B81" s="6" t="s">
        <v>107</v>
      </c>
      <c r="C81" s="10">
        <v>49045</v>
      </c>
      <c r="D81" s="10">
        <v>115</v>
      </c>
      <c r="E81" s="10">
        <v>440</v>
      </c>
      <c r="F81" s="10">
        <v>995</v>
      </c>
      <c r="G81" s="10">
        <v>1925</v>
      </c>
      <c r="H81" s="10">
        <v>2915</v>
      </c>
      <c r="I81" s="10">
        <v>3885</v>
      </c>
      <c r="J81" s="10">
        <v>3685</v>
      </c>
      <c r="K81" s="10">
        <v>3710</v>
      </c>
      <c r="L81" s="10">
        <v>3620</v>
      </c>
      <c r="M81" s="10">
        <v>3590</v>
      </c>
      <c r="N81" s="10">
        <v>3475</v>
      </c>
      <c r="O81" s="10">
        <v>3430</v>
      </c>
      <c r="P81" s="10">
        <v>3360</v>
      </c>
      <c r="Q81" s="10">
        <v>3200</v>
      </c>
      <c r="R81" s="10">
        <v>3390</v>
      </c>
      <c r="S81" s="10">
        <v>3180</v>
      </c>
      <c r="T81" s="10">
        <v>2625</v>
      </c>
      <c r="U81" s="10">
        <v>1380</v>
      </c>
      <c r="V81" s="10">
        <v>120</v>
      </c>
      <c r="W81" s="10">
        <v>0</v>
      </c>
    </row>
    <row r="82" spans="1:23" x14ac:dyDescent="0.35">
      <c r="A82" s="3" t="s">
        <v>273</v>
      </c>
      <c r="B82" s="6" t="s">
        <v>108</v>
      </c>
      <c r="C82" s="10">
        <v>49990</v>
      </c>
      <c r="D82" s="10">
        <v>100</v>
      </c>
      <c r="E82" s="10">
        <v>435</v>
      </c>
      <c r="F82" s="10">
        <v>975</v>
      </c>
      <c r="G82" s="10">
        <v>1945</v>
      </c>
      <c r="H82" s="10">
        <v>2865</v>
      </c>
      <c r="I82" s="10">
        <v>3940</v>
      </c>
      <c r="J82" s="10">
        <v>3740</v>
      </c>
      <c r="K82" s="10">
        <v>3835</v>
      </c>
      <c r="L82" s="10">
        <v>3670</v>
      </c>
      <c r="M82" s="10">
        <v>3725</v>
      </c>
      <c r="N82" s="10">
        <v>3530</v>
      </c>
      <c r="O82" s="10">
        <v>3510</v>
      </c>
      <c r="P82" s="10">
        <v>3420</v>
      </c>
      <c r="Q82" s="10">
        <v>3255</v>
      </c>
      <c r="R82" s="10">
        <v>3470</v>
      </c>
      <c r="S82" s="10">
        <v>3240</v>
      </c>
      <c r="T82" s="10">
        <v>2685</v>
      </c>
      <c r="U82" s="10">
        <v>1490</v>
      </c>
      <c r="V82" s="10">
        <v>145</v>
      </c>
      <c r="W82" s="10" t="s">
        <v>114</v>
      </c>
    </row>
    <row r="83" spans="1:23" x14ac:dyDescent="0.35">
      <c r="A83" s="3" t="s">
        <v>273</v>
      </c>
      <c r="B83" s="6" t="s">
        <v>109</v>
      </c>
      <c r="C83" s="10">
        <v>51115</v>
      </c>
      <c r="D83" s="10">
        <v>105</v>
      </c>
      <c r="E83" s="10">
        <v>445</v>
      </c>
      <c r="F83" s="10">
        <v>955</v>
      </c>
      <c r="G83" s="10">
        <v>1990</v>
      </c>
      <c r="H83" s="10">
        <v>2845</v>
      </c>
      <c r="I83" s="10">
        <v>3970</v>
      </c>
      <c r="J83" s="10">
        <v>3915</v>
      </c>
      <c r="K83" s="10">
        <v>3875</v>
      </c>
      <c r="L83" s="10">
        <v>3775</v>
      </c>
      <c r="M83" s="10">
        <v>3845</v>
      </c>
      <c r="N83" s="10">
        <v>3580</v>
      </c>
      <c r="O83" s="10">
        <v>3625</v>
      </c>
      <c r="P83" s="10">
        <v>3480</v>
      </c>
      <c r="Q83" s="10">
        <v>3365</v>
      </c>
      <c r="R83" s="10">
        <v>3520</v>
      </c>
      <c r="S83" s="10">
        <v>3345</v>
      </c>
      <c r="T83" s="10">
        <v>2730</v>
      </c>
      <c r="U83" s="10">
        <v>1580</v>
      </c>
      <c r="V83" s="10">
        <v>165</v>
      </c>
      <c r="W83" s="10" t="s">
        <v>114</v>
      </c>
    </row>
    <row r="84" spans="1:23" x14ac:dyDescent="0.35">
      <c r="A84" s="3" t="s">
        <v>273</v>
      </c>
      <c r="B84" s="6" t="s">
        <v>110</v>
      </c>
      <c r="C84" s="10">
        <v>52355</v>
      </c>
      <c r="D84" s="10">
        <v>110</v>
      </c>
      <c r="E84" s="10">
        <v>435</v>
      </c>
      <c r="F84" s="10">
        <v>925</v>
      </c>
      <c r="G84" s="10">
        <v>2030</v>
      </c>
      <c r="H84" s="10">
        <v>2895</v>
      </c>
      <c r="I84" s="10">
        <v>3985</v>
      </c>
      <c r="J84" s="10">
        <v>4100</v>
      </c>
      <c r="K84" s="10">
        <v>3930</v>
      </c>
      <c r="L84" s="10">
        <v>3930</v>
      </c>
      <c r="M84" s="10">
        <v>3945</v>
      </c>
      <c r="N84" s="10">
        <v>3695</v>
      </c>
      <c r="O84" s="10">
        <v>3690</v>
      </c>
      <c r="P84" s="10">
        <v>3565</v>
      </c>
      <c r="Q84" s="10">
        <v>3480</v>
      </c>
      <c r="R84" s="10">
        <v>3615</v>
      </c>
      <c r="S84" s="10">
        <v>3455</v>
      </c>
      <c r="T84" s="10">
        <v>2785</v>
      </c>
      <c r="U84" s="10">
        <v>1650</v>
      </c>
      <c r="V84" s="10">
        <v>140</v>
      </c>
      <c r="W84" s="10" t="s">
        <v>114</v>
      </c>
    </row>
    <row r="85" spans="1:23" x14ac:dyDescent="0.35">
      <c r="A85" s="3" t="s">
        <v>273</v>
      </c>
      <c r="B85" s="6" t="s">
        <v>111</v>
      </c>
      <c r="C85" s="10">
        <v>53545</v>
      </c>
      <c r="D85" s="10">
        <v>100</v>
      </c>
      <c r="E85" s="10">
        <v>430</v>
      </c>
      <c r="F85" s="10">
        <v>900</v>
      </c>
      <c r="G85" s="10">
        <v>2090</v>
      </c>
      <c r="H85" s="10">
        <v>2915</v>
      </c>
      <c r="I85" s="10">
        <v>4055</v>
      </c>
      <c r="J85" s="10">
        <v>4195</v>
      </c>
      <c r="K85" s="10">
        <v>4035</v>
      </c>
      <c r="L85" s="10">
        <v>4070</v>
      </c>
      <c r="M85" s="10">
        <v>4030</v>
      </c>
      <c r="N85" s="10">
        <v>3795</v>
      </c>
      <c r="O85" s="10">
        <v>3770</v>
      </c>
      <c r="P85" s="10">
        <v>3640</v>
      </c>
      <c r="Q85" s="10">
        <v>3615</v>
      </c>
      <c r="R85" s="10">
        <v>3595</v>
      </c>
      <c r="S85" s="10">
        <v>3560</v>
      </c>
      <c r="T85" s="10">
        <v>2820</v>
      </c>
      <c r="U85" s="10">
        <v>1785</v>
      </c>
      <c r="V85" s="10">
        <v>135</v>
      </c>
      <c r="W85" s="10">
        <v>5</v>
      </c>
    </row>
    <row r="86" spans="1:23" x14ac:dyDescent="0.35">
      <c r="A86" s="3" t="s">
        <v>273</v>
      </c>
      <c r="B86" s="6" t="s">
        <v>112</v>
      </c>
      <c r="C86" s="10">
        <v>54590</v>
      </c>
      <c r="D86" s="10">
        <v>100</v>
      </c>
      <c r="E86" s="10">
        <v>420</v>
      </c>
      <c r="F86" s="10">
        <v>875</v>
      </c>
      <c r="G86" s="10">
        <v>2115</v>
      </c>
      <c r="H86" s="10">
        <v>2955</v>
      </c>
      <c r="I86" s="10">
        <v>4025</v>
      </c>
      <c r="J86" s="10">
        <v>4345</v>
      </c>
      <c r="K86" s="10">
        <v>4095</v>
      </c>
      <c r="L86" s="10">
        <v>4175</v>
      </c>
      <c r="M86" s="10">
        <v>4125</v>
      </c>
      <c r="N86" s="10">
        <v>3875</v>
      </c>
      <c r="O86" s="10">
        <v>3840</v>
      </c>
      <c r="P86" s="10">
        <v>3710</v>
      </c>
      <c r="Q86" s="10">
        <v>3730</v>
      </c>
      <c r="R86" s="10">
        <v>3645</v>
      </c>
      <c r="S86" s="10">
        <v>3705</v>
      </c>
      <c r="T86" s="10">
        <v>2835</v>
      </c>
      <c r="U86" s="10">
        <v>1870</v>
      </c>
      <c r="V86" s="10">
        <v>150</v>
      </c>
      <c r="W86" s="10">
        <v>5</v>
      </c>
    </row>
    <row r="87" spans="1:23" x14ac:dyDescent="0.35">
      <c r="A87" s="3" t="s">
        <v>273</v>
      </c>
      <c r="B87" s="6" t="s">
        <v>113</v>
      </c>
      <c r="C87" s="10">
        <v>55765</v>
      </c>
      <c r="D87" s="10">
        <v>100</v>
      </c>
      <c r="E87" s="10">
        <v>420</v>
      </c>
      <c r="F87" s="10">
        <v>855</v>
      </c>
      <c r="G87" s="10">
        <v>2140</v>
      </c>
      <c r="H87" s="10">
        <v>2980</v>
      </c>
      <c r="I87" s="10">
        <v>4015</v>
      </c>
      <c r="J87" s="10">
        <v>4475</v>
      </c>
      <c r="K87" s="10">
        <v>4220</v>
      </c>
      <c r="L87" s="10">
        <v>4305</v>
      </c>
      <c r="M87" s="10">
        <v>4160</v>
      </c>
      <c r="N87" s="10">
        <v>4010</v>
      </c>
      <c r="O87" s="10">
        <v>3960</v>
      </c>
      <c r="P87" s="10">
        <v>3815</v>
      </c>
      <c r="Q87" s="10">
        <v>3805</v>
      </c>
      <c r="R87" s="10">
        <v>3700</v>
      </c>
      <c r="S87" s="10">
        <v>3820</v>
      </c>
      <c r="T87" s="10">
        <v>2880</v>
      </c>
      <c r="U87" s="10">
        <v>1965</v>
      </c>
      <c r="V87" s="10">
        <v>135</v>
      </c>
      <c r="W87" s="10">
        <v>5</v>
      </c>
    </row>
    <row r="88" spans="1:23" x14ac:dyDescent="0.35">
      <c r="A88" s="36" t="s">
        <v>274</v>
      </c>
      <c r="B88" s="37" t="s">
        <v>74</v>
      </c>
      <c r="C88" s="38">
        <v>2520</v>
      </c>
      <c r="D88" s="38">
        <v>0</v>
      </c>
      <c r="E88" s="38">
        <v>0</v>
      </c>
      <c r="F88" s="38" t="s">
        <v>114</v>
      </c>
      <c r="G88" s="38" t="s">
        <v>114</v>
      </c>
      <c r="H88" s="38" t="s">
        <v>114</v>
      </c>
      <c r="I88" s="38" t="s">
        <v>114</v>
      </c>
      <c r="J88" s="38">
        <v>0</v>
      </c>
      <c r="K88" s="38" t="s">
        <v>114</v>
      </c>
      <c r="L88" s="38">
        <v>5</v>
      </c>
      <c r="M88" s="38" t="s">
        <v>114</v>
      </c>
      <c r="N88" s="38">
        <v>0</v>
      </c>
      <c r="O88" s="38" t="s">
        <v>114</v>
      </c>
      <c r="P88" s="38">
        <v>0</v>
      </c>
      <c r="Q88" s="38" t="s">
        <v>114</v>
      </c>
      <c r="R88" s="38" t="s">
        <v>114</v>
      </c>
      <c r="S88" s="38">
        <v>725</v>
      </c>
      <c r="T88" s="38">
        <v>215</v>
      </c>
      <c r="U88" s="38">
        <v>1570</v>
      </c>
      <c r="V88" s="38">
        <v>0</v>
      </c>
      <c r="W88" s="38">
        <v>0</v>
      </c>
    </row>
    <row r="89" spans="1:23" x14ac:dyDescent="0.35">
      <c r="A89" s="3" t="s">
        <v>274</v>
      </c>
      <c r="B89" s="6" t="s">
        <v>75</v>
      </c>
      <c r="C89" s="10">
        <v>4050</v>
      </c>
      <c r="D89" s="10">
        <v>0</v>
      </c>
      <c r="E89" s="10">
        <v>0</v>
      </c>
      <c r="F89" s="10" t="s">
        <v>114</v>
      </c>
      <c r="G89" s="10" t="s">
        <v>114</v>
      </c>
      <c r="H89" s="10" t="s">
        <v>114</v>
      </c>
      <c r="I89" s="10" t="s">
        <v>114</v>
      </c>
      <c r="J89" s="10" t="s">
        <v>114</v>
      </c>
      <c r="K89" s="10" t="s">
        <v>114</v>
      </c>
      <c r="L89" s="10" t="s">
        <v>114</v>
      </c>
      <c r="M89" s="10">
        <v>5</v>
      </c>
      <c r="N89" s="10">
        <v>0</v>
      </c>
      <c r="O89" s="10">
        <v>0</v>
      </c>
      <c r="P89" s="10" t="s">
        <v>114</v>
      </c>
      <c r="Q89" s="10" t="s">
        <v>114</v>
      </c>
      <c r="R89" s="10" t="s">
        <v>114</v>
      </c>
      <c r="S89" s="10">
        <v>840</v>
      </c>
      <c r="T89" s="10">
        <v>925</v>
      </c>
      <c r="U89" s="10">
        <v>2270</v>
      </c>
      <c r="V89" s="10" t="s">
        <v>114</v>
      </c>
      <c r="W89" s="10">
        <v>0</v>
      </c>
    </row>
    <row r="90" spans="1:23" x14ac:dyDescent="0.35">
      <c r="A90" s="3" t="s">
        <v>274</v>
      </c>
      <c r="B90" s="6" t="s">
        <v>76</v>
      </c>
      <c r="C90" s="10">
        <v>6255</v>
      </c>
      <c r="D90" s="10">
        <v>0</v>
      </c>
      <c r="E90" s="10">
        <v>0</v>
      </c>
      <c r="F90" s="10" t="s">
        <v>114</v>
      </c>
      <c r="G90" s="10">
        <v>5</v>
      </c>
      <c r="H90" s="10" t="s">
        <v>114</v>
      </c>
      <c r="I90" s="10" t="s">
        <v>114</v>
      </c>
      <c r="J90" s="10" t="s">
        <v>114</v>
      </c>
      <c r="K90" s="10">
        <v>5</v>
      </c>
      <c r="L90" s="10" t="s">
        <v>114</v>
      </c>
      <c r="M90" s="10" t="s">
        <v>114</v>
      </c>
      <c r="N90" s="10" t="s">
        <v>114</v>
      </c>
      <c r="O90" s="10">
        <v>0</v>
      </c>
      <c r="P90" s="10" t="s">
        <v>114</v>
      </c>
      <c r="Q90" s="10" t="s">
        <v>114</v>
      </c>
      <c r="R90" s="10" t="s">
        <v>114</v>
      </c>
      <c r="S90" s="10">
        <v>1035</v>
      </c>
      <c r="T90" s="10">
        <v>2630</v>
      </c>
      <c r="U90" s="10">
        <v>2565</v>
      </c>
      <c r="V90" s="10" t="s">
        <v>114</v>
      </c>
      <c r="W90" s="10">
        <v>0</v>
      </c>
    </row>
    <row r="91" spans="1:23" x14ac:dyDescent="0.35">
      <c r="A91" s="3" t="s">
        <v>274</v>
      </c>
      <c r="B91" s="6" t="s">
        <v>77</v>
      </c>
      <c r="C91" s="10">
        <v>12995</v>
      </c>
      <c r="D91" s="10">
        <v>0</v>
      </c>
      <c r="E91" s="10">
        <v>0</v>
      </c>
      <c r="F91" s="10" t="s">
        <v>114</v>
      </c>
      <c r="G91" s="10">
        <v>5</v>
      </c>
      <c r="H91" s="10" t="s">
        <v>114</v>
      </c>
      <c r="I91" s="10" t="s">
        <v>114</v>
      </c>
      <c r="J91" s="10" t="s">
        <v>114</v>
      </c>
      <c r="K91" s="10">
        <v>5</v>
      </c>
      <c r="L91" s="10">
        <v>5</v>
      </c>
      <c r="M91" s="10">
        <v>5</v>
      </c>
      <c r="N91" s="10" t="s">
        <v>114</v>
      </c>
      <c r="O91" s="10">
        <v>0</v>
      </c>
      <c r="P91" s="10" t="s">
        <v>114</v>
      </c>
      <c r="Q91" s="10">
        <v>425</v>
      </c>
      <c r="R91" s="10">
        <v>1980</v>
      </c>
      <c r="S91" s="10">
        <v>3905</v>
      </c>
      <c r="T91" s="10">
        <v>3750</v>
      </c>
      <c r="U91" s="10">
        <v>2915</v>
      </c>
      <c r="V91" s="10" t="s">
        <v>114</v>
      </c>
      <c r="W91" s="10">
        <v>0</v>
      </c>
    </row>
    <row r="92" spans="1:23" x14ac:dyDescent="0.35">
      <c r="A92" s="3" t="s">
        <v>274</v>
      </c>
      <c r="B92" s="6" t="s">
        <v>78</v>
      </c>
      <c r="C92" s="10">
        <v>22035</v>
      </c>
      <c r="D92" s="10">
        <v>0</v>
      </c>
      <c r="E92" s="10">
        <v>0</v>
      </c>
      <c r="F92" s="10" t="s">
        <v>114</v>
      </c>
      <c r="G92" s="10">
        <v>5</v>
      </c>
      <c r="H92" s="10" t="s">
        <v>114</v>
      </c>
      <c r="I92" s="10" t="s">
        <v>114</v>
      </c>
      <c r="J92" s="10" t="s">
        <v>114</v>
      </c>
      <c r="K92" s="10">
        <v>5</v>
      </c>
      <c r="L92" s="10">
        <v>5</v>
      </c>
      <c r="M92" s="10" t="s">
        <v>114</v>
      </c>
      <c r="N92" s="10">
        <v>225</v>
      </c>
      <c r="O92" s="10">
        <v>920</v>
      </c>
      <c r="P92" s="10">
        <v>2210</v>
      </c>
      <c r="Q92" s="10">
        <v>3895</v>
      </c>
      <c r="R92" s="10">
        <v>3810</v>
      </c>
      <c r="S92" s="10">
        <v>3900</v>
      </c>
      <c r="T92" s="10">
        <v>3820</v>
      </c>
      <c r="U92" s="10">
        <v>3240</v>
      </c>
      <c r="V92" s="10" t="s">
        <v>114</v>
      </c>
      <c r="W92" s="10">
        <v>0</v>
      </c>
    </row>
    <row r="93" spans="1:23" x14ac:dyDescent="0.35">
      <c r="A93" s="3" t="s">
        <v>274</v>
      </c>
      <c r="B93" s="6" t="s">
        <v>79</v>
      </c>
      <c r="C93" s="10">
        <v>34015</v>
      </c>
      <c r="D93" s="10">
        <v>0</v>
      </c>
      <c r="E93" s="10">
        <v>0</v>
      </c>
      <c r="F93" s="10" t="s">
        <v>114</v>
      </c>
      <c r="G93" s="10">
        <v>5</v>
      </c>
      <c r="H93" s="10">
        <v>0</v>
      </c>
      <c r="I93" s="10">
        <v>5</v>
      </c>
      <c r="J93" s="10" t="s">
        <v>114</v>
      </c>
      <c r="K93" s="10">
        <v>560</v>
      </c>
      <c r="L93" s="10">
        <v>1700</v>
      </c>
      <c r="M93" s="10">
        <v>2950</v>
      </c>
      <c r="N93" s="10">
        <v>3425</v>
      </c>
      <c r="O93" s="10">
        <v>3040</v>
      </c>
      <c r="P93" s="10">
        <v>3165</v>
      </c>
      <c r="Q93" s="10">
        <v>3945</v>
      </c>
      <c r="R93" s="10">
        <v>3860</v>
      </c>
      <c r="S93" s="10">
        <v>3945</v>
      </c>
      <c r="T93" s="10">
        <v>3830</v>
      </c>
      <c r="U93" s="10">
        <v>3575</v>
      </c>
      <c r="V93" s="10" t="s">
        <v>114</v>
      </c>
      <c r="W93" s="10">
        <v>0</v>
      </c>
    </row>
    <row r="94" spans="1:23" x14ac:dyDescent="0.35">
      <c r="A94" s="3" t="s">
        <v>274</v>
      </c>
      <c r="B94" s="6" t="s">
        <v>80</v>
      </c>
      <c r="C94" s="10">
        <v>39350</v>
      </c>
      <c r="D94" s="10">
        <v>0</v>
      </c>
      <c r="E94" s="10">
        <v>0</v>
      </c>
      <c r="F94" s="10" t="s">
        <v>114</v>
      </c>
      <c r="G94" s="10">
        <v>5</v>
      </c>
      <c r="H94" s="10">
        <v>0</v>
      </c>
      <c r="I94" s="10">
        <v>565</v>
      </c>
      <c r="J94" s="10">
        <v>1535</v>
      </c>
      <c r="K94" s="10">
        <v>2220</v>
      </c>
      <c r="L94" s="10">
        <v>2670</v>
      </c>
      <c r="M94" s="10">
        <v>3020</v>
      </c>
      <c r="N94" s="10">
        <v>3455</v>
      </c>
      <c r="O94" s="10">
        <v>3195</v>
      </c>
      <c r="P94" s="10">
        <v>3095</v>
      </c>
      <c r="Q94" s="10">
        <v>3970</v>
      </c>
      <c r="R94" s="10">
        <v>3895</v>
      </c>
      <c r="S94" s="10">
        <v>3925</v>
      </c>
      <c r="T94" s="10">
        <v>3915</v>
      </c>
      <c r="U94" s="10">
        <v>3625</v>
      </c>
      <c r="V94" s="10">
        <v>260</v>
      </c>
      <c r="W94" s="10">
        <v>0</v>
      </c>
    </row>
    <row r="95" spans="1:23" x14ac:dyDescent="0.35">
      <c r="A95" s="3" t="s">
        <v>274</v>
      </c>
      <c r="B95" s="6" t="s">
        <v>81</v>
      </c>
      <c r="C95" s="10">
        <v>40885</v>
      </c>
      <c r="D95" s="10">
        <v>0</v>
      </c>
      <c r="E95" s="10">
        <v>0</v>
      </c>
      <c r="F95" s="10" t="s">
        <v>114</v>
      </c>
      <c r="G95" s="10">
        <v>5</v>
      </c>
      <c r="H95" s="10">
        <v>0</v>
      </c>
      <c r="I95" s="10">
        <v>1080</v>
      </c>
      <c r="J95" s="10">
        <v>1940</v>
      </c>
      <c r="K95" s="10">
        <v>2265</v>
      </c>
      <c r="L95" s="10">
        <v>2670</v>
      </c>
      <c r="M95" s="10">
        <v>3005</v>
      </c>
      <c r="N95" s="10">
        <v>3495</v>
      </c>
      <c r="O95" s="10">
        <v>3370</v>
      </c>
      <c r="P95" s="10">
        <v>3035</v>
      </c>
      <c r="Q95" s="10">
        <v>4025</v>
      </c>
      <c r="R95" s="10">
        <v>3905</v>
      </c>
      <c r="S95" s="10">
        <v>3995</v>
      </c>
      <c r="T95" s="10">
        <v>3885</v>
      </c>
      <c r="U95" s="10">
        <v>3640</v>
      </c>
      <c r="V95" s="10">
        <v>565</v>
      </c>
      <c r="W95" s="10">
        <v>0</v>
      </c>
    </row>
    <row r="96" spans="1:23" x14ac:dyDescent="0.35">
      <c r="A96" s="3" t="s">
        <v>274</v>
      </c>
      <c r="B96" s="6" t="s">
        <v>82</v>
      </c>
      <c r="C96" s="10">
        <v>41635</v>
      </c>
      <c r="D96" s="10">
        <v>0</v>
      </c>
      <c r="E96" s="10">
        <v>0</v>
      </c>
      <c r="F96" s="10" t="s">
        <v>114</v>
      </c>
      <c r="G96" s="10" t="s">
        <v>114</v>
      </c>
      <c r="H96" s="10" t="s">
        <v>114</v>
      </c>
      <c r="I96" s="10">
        <v>1080</v>
      </c>
      <c r="J96" s="10">
        <v>1980</v>
      </c>
      <c r="K96" s="10">
        <v>2305</v>
      </c>
      <c r="L96" s="10">
        <v>2665</v>
      </c>
      <c r="M96" s="10">
        <v>3035</v>
      </c>
      <c r="N96" s="10">
        <v>3505</v>
      </c>
      <c r="O96" s="10">
        <v>3575</v>
      </c>
      <c r="P96" s="10">
        <v>3040</v>
      </c>
      <c r="Q96" s="10">
        <v>3980</v>
      </c>
      <c r="R96" s="10">
        <v>4050</v>
      </c>
      <c r="S96" s="10">
        <v>4005</v>
      </c>
      <c r="T96" s="10">
        <v>3855</v>
      </c>
      <c r="U96" s="10">
        <v>3705</v>
      </c>
      <c r="V96" s="10">
        <v>845</v>
      </c>
      <c r="W96" s="10">
        <v>0</v>
      </c>
    </row>
    <row r="97" spans="1:23" x14ac:dyDescent="0.35">
      <c r="A97" s="3" t="s">
        <v>274</v>
      </c>
      <c r="B97" s="6" t="s">
        <v>83</v>
      </c>
      <c r="C97" s="10">
        <v>42110</v>
      </c>
      <c r="D97" s="10">
        <v>0</v>
      </c>
      <c r="E97" s="10">
        <v>0</v>
      </c>
      <c r="F97" s="10" t="s">
        <v>114</v>
      </c>
      <c r="G97" s="10" t="s">
        <v>114</v>
      </c>
      <c r="H97" s="10" t="s">
        <v>114</v>
      </c>
      <c r="I97" s="10">
        <v>1055</v>
      </c>
      <c r="J97" s="10">
        <v>1955</v>
      </c>
      <c r="K97" s="10">
        <v>2285</v>
      </c>
      <c r="L97" s="10">
        <v>2670</v>
      </c>
      <c r="M97" s="10">
        <v>3050</v>
      </c>
      <c r="N97" s="10">
        <v>3495</v>
      </c>
      <c r="O97" s="10">
        <v>3710</v>
      </c>
      <c r="P97" s="10">
        <v>3040</v>
      </c>
      <c r="Q97" s="10">
        <v>3995</v>
      </c>
      <c r="R97" s="10">
        <v>4060</v>
      </c>
      <c r="S97" s="10">
        <v>4070</v>
      </c>
      <c r="T97" s="10">
        <v>3845</v>
      </c>
      <c r="U97" s="10">
        <v>3720</v>
      </c>
      <c r="V97" s="10">
        <v>1140</v>
      </c>
      <c r="W97" s="10">
        <v>0</v>
      </c>
    </row>
    <row r="98" spans="1:23" x14ac:dyDescent="0.35">
      <c r="A98" s="3" t="s">
        <v>274</v>
      </c>
      <c r="B98" s="6" t="s">
        <v>84</v>
      </c>
      <c r="C98" s="10">
        <v>43485</v>
      </c>
      <c r="D98" s="10">
        <v>0</v>
      </c>
      <c r="E98" s="10">
        <v>15</v>
      </c>
      <c r="F98" s="10">
        <v>40</v>
      </c>
      <c r="G98" s="10">
        <v>195</v>
      </c>
      <c r="H98" s="10">
        <v>435</v>
      </c>
      <c r="I98" s="10">
        <v>1135</v>
      </c>
      <c r="J98" s="10">
        <v>1990</v>
      </c>
      <c r="K98" s="10">
        <v>2305</v>
      </c>
      <c r="L98" s="10">
        <v>2680</v>
      </c>
      <c r="M98" s="10">
        <v>3005</v>
      </c>
      <c r="N98" s="10">
        <v>3525</v>
      </c>
      <c r="O98" s="10">
        <v>3705</v>
      </c>
      <c r="P98" s="10">
        <v>3240</v>
      </c>
      <c r="Q98" s="10">
        <v>3965</v>
      </c>
      <c r="R98" s="10">
        <v>4135</v>
      </c>
      <c r="S98" s="10">
        <v>4055</v>
      </c>
      <c r="T98" s="10">
        <v>3915</v>
      </c>
      <c r="U98" s="10">
        <v>3715</v>
      </c>
      <c r="V98" s="10">
        <v>1435</v>
      </c>
      <c r="W98" s="10">
        <v>0</v>
      </c>
    </row>
    <row r="99" spans="1:23" x14ac:dyDescent="0.35">
      <c r="A99" s="3" t="s">
        <v>274</v>
      </c>
      <c r="B99" s="6" t="s">
        <v>85</v>
      </c>
      <c r="C99" s="10">
        <v>45015</v>
      </c>
      <c r="D99" s="10">
        <v>0</v>
      </c>
      <c r="E99" s="10">
        <v>55</v>
      </c>
      <c r="F99" s="10">
        <v>200</v>
      </c>
      <c r="G99" s="10">
        <v>385</v>
      </c>
      <c r="H99" s="10">
        <v>875</v>
      </c>
      <c r="I99" s="10">
        <v>1250</v>
      </c>
      <c r="J99" s="10">
        <v>1980</v>
      </c>
      <c r="K99" s="10">
        <v>2325</v>
      </c>
      <c r="L99" s="10">
        <v>2685</v>
      </c>
      <c r="M99" s="10">
        <v>3020</v>
      </c>
      <c r="N99" s="10">
        <v>3520</v>
      </c>
      <c r="O99" s="10">
        <v>3735</v>
      </c>
      <c r="P99" s="10">
        <v>3385</v>
      </c>
      <c r="Q99" s="10">
        <v>4000</v>
      </c>
      <c r="R99" s="10">
        <v>4175</v>
      </c>
      <c r="S99" s="10">
        <v>4060</v>
      </c>
      <c r="T99" s="10">
        <v>3950</v>
      </c>
      <c r="U99" s="10">
        <v>3735</v>
      </c>
      <c r="V99" s="10">
        <v>1675</v>
      </c>
      <c r="W99" s="10">
        <v>0</v>
      </c>
    </row>
    <row r="100" spans="1:23" x14ac:dyDescent="0.35">
      <c r="A100" s="3" t="s">
        <v>274</v>
      </c>
      <c r="B100" s="6" t="s">
        <v>86</v>
      </c>
      <c r="C100" s="10">
        <v>45735</v>
      </c>
      <c r="D100" s="10">
        <v>0</v>
      </c>
      <c r="E100" s="10">
        <v>45</v>
      </c>
      <c r="F100" s="10">
        <v>205</v>
      </c>
      <c r="G100" s="10">
        <v>385</v>
      </c>
      <c r="H100" s="10">
        <v>895</v>
      </c>
      <c r="I100" s="10">
        <v>1260</v>
      </c>
      <c r="J100" s="10">
        <v>1945</v>
      </c>
      <c r="K100" s="10">
        <v>2360</v>
      </c>
      <c r="L100" s="10">
        <v>2690</v>
      </c>
      <c r="M100" s="10">
        <v>3050</v>
      </c>
      <c r="N100" s="10">
        <v>3540</v>
      </c>
      <c r="O100" s="10">
        <v>3785</v>
      </c>
      <c r="P100" s="10">
        <v>3605</v>
      </c>
      <c r="Q100" s="10">
        <v>4020</v>
      </c>
      <c r="R100" s="10">
        <v>4240</v>
      </c>
      <c r="S100" s="10">
        <v>4085</v>
      </c>
      <c r="T100" s="10">
        <v>3935</v>
      </c>
      <c r="U100" s="10">
        <v>3795</v>
      </c>
      <c r="V100" s="10">
        <v>1895</v>
      </c>
      <c r="W100" s="10">
        <v>0</v>
      </c>
    </row>
    <row r="101" spans="1:23" x14ac:dyDescent="0.35">
      <c r="A101" s="3" t="s">
        <v>274</v>
      </c>
      <c r="B101" s="6" t="s">
        <v>87</v>
      </c>
      <c r="C101" s="10">
        <v>46090</v>
      </c>
      <c r="D101" s="10">
        <v>0</v>
      </c>
      <c r="E101" s="10">
        <v>35</v>
      </c>
      <c r="F101" s="10">
        <v>200</v>
      </c>
      <c r="G101" s="10">
        <v>355</v>
      </c>
      <c r="H101" s="10">
        <v>870</v>
      </c>
      <c r="I101" s="10">
        <v>1270</v>
      </c>
      <c r="J101" s="10">
        <v>1920</v>
      </c>
      <c r="K101" s="10">
        <v>2340</v>
      </c>
      <c r="L101" s="10">
        <v>2715</v>
      </c>
      <c r="M101" s="10">
        <v>3075</v>
      </c>
      <c r="N101" s="10">
        <v>3520</v>
      </c>
      <c r="O101" s="10">
        <v>3800</v>
      </c>
      <c r="P101" s="10">
        <v>3755</v>
      </c>
      <c r="Q101" s="10">
        <v>3995</v>
      </c>
      <c r="R101" s="10">
        <v>4285</v>
      </c>
      <c r="S101" s="10">
        <v>4045</v>
      </c>
      <c r="T101" s="10">
        <v>3980</v>
      </c>
      <c r="U101" s="10">
        <v>3765</v>
      </c>
      <c r="V101" s="10">
        <v>2165</v>
      </c>
      <c r="W101" s="10" t="s">
        <v>114</v>
      </c>
    </row>
    <row r="102" spans="1:23" x14ac:dyDescent="0.35">
      <c r="A102" s="3" t="s">
        <v>274</v>
      </c>
      <c r="B102" s="6" t="s">
        <v>88</v>
      </c>
      <c r="C102" s="10">
        <v>46295</v>
      </c>
      <c r="D102" s="10">
        <v>0</v>
      </c>
      <c r="E102" s="10">
        <v>30</v>
      </c>
      <c r="F102" s="10">
        <v>190</v>
      </c>
      <c r="G102" s="10">
        <v>355</v>
      </c>
      <c r="H102" s="10">
        <v>825</v>
      </c>
      <c r="I102" s="10">
        <v>1310</v>
      </c>
      <c r="J102" s="10">
        <v>1895</v>
      </c>
      <c r="K102" s="10">
        <v>2335</v>
      </c>
      <c r="L102" s="10">
        <v>2710</v>
      </c>
      <c r="M102" s="10">
        <v>3100</v>
      </c>
      <c r="N102" s="10">
        <v>3510</v>
      </c>
      <c r="O102" s="10">
        <v>3770</v>
      </c>
      <c r="P102" s="10">
        <v>3815</v>
      </c>
      <c r="Q102" s="10">
        <v>3935</v>
      </c>
      <c r="R102" s="10">
        <v>4325</v>
      </c>
      <c r="S102" s="10">
        <v>4015</v>
      </c>
      <c r="T102" s="10">
        <v>4005</v>
      </c>
      <c r="U102" s="10">
        <v>3810</v>
      </c>
      <c r="V102" s="10">
        <v>2360</v>
      </c>
      <c r="W102" s="10" t="s">
        <v>114</v>
      </c>
    </row>
    <row r="103" spans="1:23" x14ac:dyDescent="0.35">
      <c r="A103" s="3" t="s">
        <v>274</v>
      </c>
      <c r="B103" s="6" t="s">
        <v>89</v>
      </c>
      <c r="C103" s="10">
        <v>46295</v>
      </c>
      <c r="D103" s="10">
        <v>0</v>
      </c>
      <c r="E103" s="10">
        <v>15</v>
      </c>
      <c r="F103" s="10">
        <v>180</v>
      </c>
      <c r="G103" s="10">
        <v>345</v>
      </c>
      <c r="H103" s="10">
        <v>795</v>
      </c>
      <c r="I103" s="10">
        <v>1285</v>
      </c>
      <c r="J103" s="10">
        <v>1870</v>
      </c>
      <c r="K103" s="10">
        <v>2310</v>
      </c>
      <c r="L103" s="10">
        <v>2695</v>
      </c>
      <c r="M103" s="10">
        <v>3075</v>
      </c>
      <c r="N103" s="10">
        <v>3480</v>
      </c>
      <c r="O103" s="10">
        <v>3710</v>
      </c>
      <c r="P103" s="10">
        <v>3885</v>
      </c>
      <c r="Q103" s="10">
        <v>3860</v>
      </c>
      <c r="R103" s="10">
        <v>4350</v>
      </c>
      <c r="S103" s="10">
        <v>4040</v>
      </c>
      <c r="T103" s="10">
        <v>3970</v>
      </c>
      <c r="U103" s="10">
        <v>3800</v>
      </c>
      <c r="V103" s="10">
        <v>2625</v>
      </c>
      <c r="W103" s="10">
        <v>0</v>
      </c>
    </row>
    <row r="104" spans="1:23" x14ac:dyDescent="0.35">
      <c r="A104" s="3" t="s">
        <v>274</v>
      </c>
      <c r="B104" s="6" t="s">
        <v>90</v>
      </c>
      <c r="C104" s="10">
        <v>46285</v>
      </c>
      <c r="D104" s="10">
        <v>0</v>
      </c>
      <c r="E104" s="10">
        <v>5</v>
      </c>
      <c r="F104" s="10">
        <v>170</v>
      </c>
      <c r="G104" s="10">
        <v>335</v>
      </c>
      <c r="H104" s="10">
        <v>760</v>
      </c>
      <c r="I104" s="10">
        <v>1230</v>
      </c>
      <c r="J104" s="10">
        <v>1840</v>
      </c>
      <c r="K104" s="10">
        <v>2250</v>
      </c>
      <c r="L104" s="10">
        <v>2680</v>
      </c>
      <c r="M104" s="10">
        <v>3025</v>
      </c>
      <c r="N104" s="10">
        <v>3460</v>
      </c>
      <c r="O104" s="10">
        <v>3705</v>
      </c>
      <c r="P104" s="10">
        <v>3875</v>
      </c>
      <c r="Q104" s="10">
        <v>3865</v>
      </c>
      <c r="R104" s="10">
        <v>4295</v>
      </c>
      <c r="S104" s="10">
        <v>4120</v>
      </c>
      <c r="T104" s="10">
        <v>3940</v>
      </c>
      <c r="U104" s="10">
        <v>3835</v>
      </c>
      <c r="V104" s="10">
        <v>2900</v>
      </c>
      <c r="W104" s="10">
        <v>0</v>
      </c>
    </row>
    <row r="105" spans="1:23" x14ac:dyDescent="0.35">
      <c r="A105" s="3" t="s">
        <v>274</v>
      </c>
      <c r="B105" s="6" t="s">
        <v>91</v>
      </c>
      <c r="C105" s="10">
        <v>46285</v>
      </c>
      <c r="D105" s="10">
        <v>0</v>
      </c>
      <c r="E105" s="10" t="s">
        <v>114</v>
      </c>
      <c r="F105" s="10">
        <v>165</v>
      </c>
      <c r="G105" s="10">
        <v>305</v>
      </c>
      <c r="H105" s="10">
        <v>725</v>
      </c>
      <c r="I105" s="10">
        <v>1190</v>
      </c>
      <c r="J105" s="10">
        <v>1810</v>
      </c>
      <c r="K105" s="10">
        <v>2225</v>
      </c>
      <c r="L105" s="10">
        <v>2640</v>
      </c>
      <c r="M105" s="10">
        <v>3025</v>
      </c>
      <c r="N105" s="10">
        <v>3415</v>
      </c>
      <c r="O105" s="10">
        <v>3690</v>
      </c>
      <c r="P105" s="10">
        <v>3900</v>
      </c>
      <c r="Q105" s="10">
        <v>3820</v>
      </c>
      <c r="R105" s="10">
        <v>4290</v>
      </c>
      <c r="S105" s="10">
        <v>4170</v>
      </c>
      <c r="T105" s="10">
        <v>3960</v>
      </c>
      <c r="U105" s="10">
        <v>3825</v>
      </c>
      <c r="V105" s="10">
        <v>3130</v>
      </c>
      <c r="W105" s="10">
        <v>0</v>
      </c>
    </row>
    <row r="106" spans="1:23" x14ac:dyDescent="0.35">
      <c r="A106" s="3" t="s">
        <v>274</v>
      </c>
      <c r="B106" s="6" t="s">
        <v>92</v>
      </c>
      <c r="C106" s="10">
        <v>46210</v>
      </c>
      <c r="D106" s="10">
        <v>0</v>
      </c>
      <c r="E106" s="10" t="s">
        <v>114</v>
      </c>
      <c r="F106" s="10">
        <v>150</v>
      </c>
      <c r="G106" s="10">
        <v>285</v>
      </c>
      <c r="H106" s="10">
        <v>700</v>
      </c>
      <c r="I106" s="10">
        <v>1155</v>
      </c>
      <c r="J106" s="10">
        <v>1750</v>
      </c>
      <c r="K106" s="10">
        <v>2190</v>
      </c>
      <c r="L106" s="10">
        <v>2610</v>
      </c>
      <c r="M106" s="10">
        <v>2995</v>
      </c>
      <c r="N106" s="10">
        <v>3360</v>
      </c>
      <c r="O106" s="10">
        <v>3685</v>
      </c>
      <c r="P106" s="10">
        <v>3910</v>
      </c>
      <c r="Q106" s="10">
        <v>3805</v>
      </c>
      <c r="R106" s="10">
        <v>4275</v>
      </c>
      <c r="S106" s="10">
        <v>4195</v>
      </c>
      <c r="T106" s="10">
        <v>3930</v>
      </c>
      <c r="U106" s="10">
        <v>3895</v>
      </c>
      <c r="V106" s="10">
        <v>3175</v>
      </c>
      <c r="W106" s="10">
        <v>145</v>
      </c>
    </row>
    <row r="107" spans="1:23" x14ac:dyDescent="0.35">
      <c r="A107" s="3" t="s">
        <v>274</v>
      </c>
      <c r="B107" s="6" t="s">
        <v>93</v>
      </c>
      <c r="C107" s="10">
        <v>45990</v>
      </c>
      <c r="D107" s="10">
        <v>0</v>
      </c>
      <c r="E107" s="10" t="s">
        <v>114</v>
      </c>
      <c r="F107" s="10">
        <v>130</v>
      </c>
      <c r="G107" s="10">
        <v>270</v>
      </c>
      <c r="H107" s="10">
        <v>650</v>
      </c>
      <c r="I107" s="10">
        <v>1105</v>
      </c>
      <c r="J107" s="10">
        <v>1720</v>
      </c>
      <c r="K107" s="10">
        <v>2145</v>
      </c>
      <c r="L107" s="10">
        <v>2615</v>
      </c>
      <c r="M107" s="10">
        <v>2950</v>
      </c>
      <c r="N107" s="10">
        <v>3310</v>
      </c>
      <c r="O107" s="10">
        <v>3710</v>
      </c>
      <c r="P107" s="10">
        <v>3910</v>
      </c>
      <c r="Q107" s="10">
        <v>3780</v>
      </c>
      <c r="R107" s="10">
        <v>4260</v>
      </c>
      <c r="S107" s="10">
        <v>4175</v>
      </c>
      <c r="T107" s="10">
        <v>3985</v>
      </c>
      <c r="U107" s="10">
        <v>3850</v>
      </c>
      <c r="V107" s="10">
        <v>3195</v>
      </c>
      <c r="W107" s="10">
        <v>230</v>
      </c>
    </row>
    <row r="108" spans="1:23" x14ac:dyDescent="0.35">
      <c r="A108" s="3" t="s">
        <v>274</v>
      </c>
      <c r="B108" s="6" t="s">
        <v>94</v>
      </c>
      <c r="C108" s="10">
        <v>45645</v>
      </c>
      <c r="D108" s="10">
        <v>0</v>
      </c>
      <c r="E108" s="10" t="s">
        <v>114</v>
      </c>
      <c r="F108" s="10">
        <v>115</v>
      </c>
      <c r="G108" s="10">
        <v>260</v>
      </c>
      <c r="H108" s="10">
        <v>605</v>
      </c>
      <c r="I108" s="10">
        <v>1060</v>
      </c>
      <c r="J108" s="10">
        <v>1650</v>
      </c>
      <c r="K108" s="10">
        <v>2130</v>
      </c>
      <c r="L108" s="10">
        <v>2595</v>
      </c>
      <c r="M108" s="10">
        <v>2880</v>
      </c>
      <c r="N108" s="10">
        <v>3295</v>
      </c>
      <c r="O108" s="10">
        <v>3695</v>
      </c>
      <c r="P108" s="10">
        <v>3920</v>
      </c>
      <c r="Q108" s="10">
        <v>3755</v>
      </c>
      <c r="R108" s="10">
        <v>4195</v>
      </c>
      <c r="S108" s="10">
        <v>4255</v>
      </c>
      <c r="T108" s="10">
        <v>3985</v>
      </c>
      <c r="U108" s="10">
        <v>3805</v>
      </c>
      <c r="V108" s="10">
        <v>3250</v>
      </c>
      <c r="W108" s="10">
        <v>195</v>
      </c>
    </row>
    <row r="109" spans="1:23" x14ac:dyDescent="0.35">
      <c r="A109" s="3" t="s">
        <v>274</v>
      </c>
      <c r="B109" s="6" t="s">
        <v>95</v>
      </c>
      <c r="C109" s="10">
        <v>45370</v>
      </c>
      <c r="D109" s="10">
        <v>0</v>
      </c>
      <c r="E109" s="10" t="s">
        <v>114</v>
      </c>
      <c r="F109" s="10">
        <v>95</v>
      </c>
      <c r="G109" s="10">
        <v>260</v>
      </c>
      <c r="H109" s="10">
        <v>555</v>
      </c>
      <c r="I109" s="10">
        <v>1045</v>
      </c>
      <c r="J109" s="10">
        <v>1595</v>
      </c>
      <c r="K109" s="10">
        <v>2070</v>
      </c>
      <c r="L109" s="10">
        <v>2555</v>
      </c>
      <c r="M109" s="10">
        <v>2845</v>
      </c>
      <c r="N109" s="10">
        <v>3280</v>
      </c>
      <c r="O109" s="10">
        <v>3665</v>
      </c>
      <c r="P109" s="10">
        <v>3890</v>
      </c>
      <c r="Q109" s="10">
        <v>3770</v>
      </c>
      <c r="R109" s="10">
        <v>4170</v>
      </c>
      <c r="S109" s="10">
        <v>4245</v>
      </c>
      <c r="T109" s="10">
        <v>4050</v>
      </c>
      <c r="U109" s="10">
        <v>3785</v>
      </c>
      <c r="V109" s="10">
        <v>3285</v>
      </c>
      <c r="W109" s="10">
        <v>205</v>
      </c>
    </row>
    <row r="110" spans="1:23" x14ac:dyDescent="0.35">
      <c r="A110" s="3" t="s">
        <v>274</v>
      </c>
      <c r="B110" s="6" t="s">
        <v>96</v>
      </c>
      <c r="C110" s="10">
        <v>45055</v>
      </c>
      <c r="D110" s="10">
        <v>0</v>
      </c>
      <c r="E110" s="10" t="s">
        <v>114</v>
      </c>
      <c r="F110" s="10">
        <v>85</v>
      </c>
      <c r="G110" s="10">
        <v>240</v>
      </c>
      <c r="H110" s="10">
        <v>525</v>
      </c>
      <c r="I110" s="10">
        <v>995</v>
      </c>
      <c r="J110" s="10">
        <v>1555</v>
      </c>
      <c r="K110" s="10">
        <v>2065</v>
      </c>
      <c r="L110" s="10">
        <v>2515</v>
      </c>
      <c r="M110" s="10">
        <v>2825</v>
      </c>
      <c r="N110" s="10">
        <v>3200</v>
      </c>
      <c r="O110" s="10">
        <v>3675</v>
      </c>
      <c r="P110" s="10">
        <v>3830</v>
      </c>
      <c r="Q110" s="10">
        <v>3830</v>
      </c>
      <c r="R110" s="10">
        <v>4090</v>
      </c>
      <c r="S110" s="10">
        <v>4270</v>
      </c>
      <c r="T110" s="10">
        <v>4020</v>
      </c>
      <c r="U110" s="10">
        <v>3855</v>
      </c>
      <c r="V110" s="10">
        <v>3260</v>
      </c>
      <c r="W110" s="10">
        <v>225</v>
      </c>
    </row>
    <row r="111" spans="1:23" x14ac:dyDescent="0.35">
      <c r="A111" s="3" t="s">
        <v>274</v>
      </c>
      <c r="B111" s="6" t="s">
        <v>97</v>
      </c>
      <c r="C111" s="10">
        <v>44575</v>
      </c>
      <c r="D111" s="10">
        <v>0</v>
      </c>
      <c r="E111" s="10" t="s">
        <v>114</v>
      </c>
      <c r="F111" s="10">
        <v>70</v>
      </c>
      <c r="G111" s="10">
        <v>240</v>
      </c>
      <c r="H111" s="10">
        <v>485</v>
      </c>
      <c r="I111" s="10">
        <v>955</v>
      </c>
      <c r="J111" s="10">
        <v>1510</v>
      </c>
      <c r="K111" s="10">
        <v>2030</v>
      </c>
      <c r="L111" s="10">
        <v>2485</v>
      </c>
      <c r="M111" s="10">
        <v>2800</v>
      </c>
      <c r="N111" s="10">
        <v>3170</v>
      </c>
      <c r="O111" s="10">
        <v>3625</v>
      </c>
      <c r="P111" s="10">
        <v>3835</v>
      </c>
      <c r="Q111" s="10">
        <v>3805</v>
      </c>
      <c r="R111" s="10">
        <v>4095</v>
      </c>
      <c r="S111" s="10">
        <v>4260</v>
      </c>
      <c r="T111" s="10">
        <v>4030</v>
      </c>
      <c r="U111" s="10">
        <v>3875</v>
      </c>
      <c r="V111" s="10">
        <v>3100</v>
      </c>
      <c r="W111" s="10">
        <v>205</v>
      </c>
    </row>
    <row r="112" spans="1:23" x14ac:dyDescent="0.35">
      <c r="A112" s="3" t="s">
        <v>274</v>
      </c>
      <c r="B112" s="6" t="s">
        <v>98</v>
      </c>
      <c r="C112" s="10">
        <v>44075</v>
      </c>
      <c r="D112" s="10">
        <v>0</v>
      </c>
      <c r="E112" s="10" t="s">
        <v>114</v>
      </c>
      <c r="F112" s="10">
        <v>50</v>
      </c>
      <c r="G112" s="10">
        <v>225</v>
      </c>
      <c r="H112" s="10">
        <v>450</v>
      </c>
      <c r="I112" s="10">
        <v>940</v>
      </c>
      <c r="J112" s="10">
        <v>1445</v>
      </c>
      <c r="K112" s="10">
        <v>1980</v>
      </c>
      <c r="L112" s="10">
        <v>2470</v>
      </c>
      <c r="M112" s="10">
        <v>2760</v>
      </c>
      <c r="N112" s="10">
        <v>3130</v>
      </c>
      <c r="O112" s="10">
        <v>3600</v>
      </c>
      <c r="P112" s="10">
        <v>3835</v>
      </c>
      <c r="Q112" s="10">
        <v>3815</v>
      </c>
      <c r="R112" s="10">
        <v>4060</v>
      </c>
      <c r="S112" s="10">
        <v>4280</v>
      </c>
      <c r="T112" s="10">
        <v>4035</v>
      </c>
      <c r="U112" s="10">
        <v>3855</v>
      </c>
      <c r="V112" s="10">
        <v>2960</v>
      </c>
      <c r="W112" s="10">
        <v>185</v>
      </c>
    </row>
    <row r="113" spans="1:23" x14ac:dyDescent="0.35">
      <c r="A113" s="3" t="s">
        <v>274</v>
      </c>
      <c r="B113" s="6" t="s">
        <v>99</v>
      </c>
      <c r="C113" s="10">
        <v>43620</v>
      </c>
      <c r="D113" s="10">
        <v>0</v>
      </c>
      <c r="E113" s="10">
        <v>0</v>
      </c>
      <c r="F113" s="10">
        <v>40</v>
      </c>
      <c r="G113" s="10">
        <v>220</v>
      </c>
      <c r="H113" s="10">
        <v>400</v>
      </c>
      <c r="I113" s="10">
        <v>920</v>
      </c>
      <c r="J113" s="10">
        <v>1400</v>
      </c>
      <c r="K113" s="10">
        <v>1945</v>
      </c>
      <c r="L113" s="10">
        <v>2415</v>
      </c>
      <c r="M113" s="10">
        <v>2775</v>
      </c>
      <c r="N113" s="10">
        <v>3115</v>
      </c>
      <c r="O113" s="10">
        <v>3555</v>
      </c>
      <c r="P113" s="10">
        <v>3825</v>
      </c>
      <c r="Q113" s="10">
        <v>3825</v>
      </c>
      <c r="R113" s="10">
        <v>4020</v>
      </c>
      <c r="S113" s="10">
        <v>4305</v>
      </c>
      <c r="T113" s="10">
        <v>3990</v>
      </c>
      <c r="U113" s="10">
        <v>3900</v>
      </c>
      <c r="V113" s="10">
        <v>2750</v>
      </c>
      <c r="W113" s="10">
        <v>230</v>
      </c>
    </row>
    <row r="114" spans="1:23" x14ac:dyDescent="0.35">
      <c r="A114" s="3" t="s">
        <v>274</v>
      </c>
      <c r="B114" s="6" t="s">
        <v>100</v>
      </c>
      <c r="C114" s="10">
        <v>43105</v>
      </c>
      <c r="D114" s="10">
        <v>0</v>
      </c>
      <c r="E114" s="10" t="s">
        <v>114</v>
      </c>
      <c r="F114" s="10">
        <v>30</v>
      </c>
      <c r="G114" s="10">
        <v>205</v>
      </c>
      <c r="H114" s="10">
        <v>380</v>
      </c>
      <c r="I114" s="10">
        <v>865</v>
      </c>
      <c r="J114" s="10">
        <v>1375</v>
      </c>
      <c r="K114" s="10">
        <v>1915</v>
      </c>
      <c r="L114" s="10">
        <v>2375</v>
      </c>
      <c r="M114" s="10">
        <v>2725</v>
      </c>
      <c r="N114" s="10">
        <v>3110</v>
      </c>
      <c r="O114" s="10">
        <v>3530</v>
      </c>
      <c r="P114" s="10">
        <v>3790</v>
      </c>
      <c r="Q114" s="10">
        <v>3850</v>
      </c>
      <c r="R114" s="10">
        <v>3950</v>
      </c>
      <c r="S114" s="10">
        <v>4335</v>
      </c>
      <c r="T114" s="10">
        <v>3970</v>
      </c>
      <c r="U114" s="10">
        <v>3930</v>
      </c>
      <c r="V114" s="10">
        <v>2570</v>
      </c>
      <c r="W114" s="10">
        <v>210</v>
      </c>
    </row>
    <row r="115" spans="1:23" x14ac:dyDescent="0.35">
      <c r="A115" s="3" t="s">
        <v>274</v>
      </c>
      <c r="B115" s="6" t="s">
        <v>101</v>
      </c>
      <c r="C115" s="10">
        <v>42555</v>
      </c>
      <c r="D115" s="10">
        <v>0</v>
      </c>
      <c r="E115" s="10" t="s">
        <v>114</v>
      </c>
      <c r="F115" s="10">
        <v>20</v>
      </c>
      <c r="G115" s="10">
        <v>190</v>
      </c>
      <c r="H115" s="10">
        <v>360</v>
      </c>
      <c r="I115" s="10">
        <v>820</v>
      </c>
      <c r="J115" s="10">
        <v>1320</v>
      </c>
      <c r="K115" s="10">
        <v>1890</v>
      </c>
      <c r="L115" s="10">
        <v>2335</v>
      </c>
      <c r="M115" s="10">
        <v>2705</v>
      </c>
      <c r="N115" s="10">
        <v>3085</v>
      </c>
      <c r="O115" s="10">
        <v>3485</v>
      </c>
      <c r="P115" s="10">
        <v>3725</v>
      </c>
      <c r="Q115" s="10">
        <v>3910</v>
      </c>
      <c r="R115" s="10">
        <v>3880</v>
      </c>
      <c r="S115" s="10">
        <v>4365</v>
      </c>
      <c r="T115" s="10">
        <v>3990</v>
      </c>
      <c r="U115" s="10">
        <v>3890</v>
      </c>
      <c r="V115" s="10">
        <v>2325</v>
      </c>
      <c r="W115" s="10">
        <v>255</v>
      </c>
    </row>
    <row r="116" spans="1:23" x14ac:dyDescent="0.35">
      <c r="A116" s="3" t="s">
        <v>274</v>
      </c>
      <c r="B116" s="6" t="s">
        <v>102</v>
      </c>
      <c r="C116" s="10">
        <v>41925</v>
      </c>
      <c r="D116" s="10">
        <v>0</v>
      </c>
      <c r="E116" s="10" t="s">
        <v>114</v>
      </c>
      <c r="F116" s="10">
        <v>10</v>
      </c>
      <c r="G116" s="10">
        <v>175</v>
      </c>
      <c r="H116" s="10">
        <v>345</v>
      </c>
      <c r="I116" s="10">
        <v>780</v>
      </c>
      <c r="J116" s="10">
        <v>1255</v>
      </c>
      <c r="K116" s="10">
        <v>1865</v>
      </c>
      <c r="L116" s="10">
        <v>2275</v>
      </c>
      <c r="M116" s="10">
        <v>2695</v>
      </c>
      <c r="N116" s="10">
        <v>3040</v>
      </c>
      <c r="O116" s="10">
        <v>3470</v>
      </c>
      <c r="P116" s="10">
        <v>3720</v>
      </c>
      <c r="Q116" s="10">
        <v>3895</v>
      </c>
      <c r="R116" s="10">
        <v>3890</v>
      </c>
      <c r="S116" s="10">
        <v>4310</v>
      </c>
      <c r="T116" s="10">
        <v>4070</v>
      </c>
      <c r="U116" s="10">
        <v>3855</v>
      </c>
      <c r="V116" s="10">
        <v>2035</v>
      </c>
      <c r="W116" s="10">
        <v>250</v>
      </c>
    </row>
    <row r="117" spans="1:23" x14ac:dyDescent="0.35">
      <c r="A117" s="3" t="s">
        <v>274</v>
      </c>
      <c r="B117" s="6" t="s">
        <v>103</v>
      </c>
      <c r="C117" s="10">
        <v>41255</v>
      </c>
      <c r="D117" s="10">
        <v>0</v>
      </c>
      <c r="E117" s="10" t="s">
        <v>114</v>
      </c>
      <c r="F117" s="10">
        <v>5</v>
      </c>
      <c r="G117" s="10">
        <v>165</v>
      </c>
      <c r="H117" s="10">
        <v>315</v>
      </c>
      <c r="I117" s="10">
        <v>740</v>
      </c>
      <c r="J117" s="10">
        <v>1205</v>
      </c>
      <c r="K117" s="10">
        <v>1820</v>
      </c>
      <c r="L117" s="10">
        <v>2245</v>
      </c>
      <c r="M117" s="10">
        <v>2645</v>
      </c>
      <c r="N117" s="10">
        <v>3035</v>
      </c>
      <c r="O117" s="10">
        <v>3415</v>
      </c>
      <c r="P117" s="10">
        <v>3695</v>
      </c>
      <c r="Q117" s="10">
        <v>3910</v>
      </c>
      <c r="R117" s="10">
        <v>3835</v>
      </c>
      <c r="S117" s="10">
        <v>4295</v>
      </c>
      <c r="T117" s="10">
        <v>4100</v>
      </c>
      <c r="U117" s="10">
        <v>3870</v>
      </c>
      <c r="V117" s="10">
        <v>1715</v>
      </c>
      <c r="W117" s="10">
        <v>245</v>
      </c>
    </row>
    <row r="118" spans="1:23" x14ac:dyDescent="0.35">
      <c r="A118" s="3" t="s">
        <v>274</v>
      </c>
      <c r="B118" s="6" t="s">
        <v>104</v>
      </c>
      <c r="C118" s="10">
        <v>40715</v>
      </c>
      <c r="D118" s="10">
        <v>0</v>
      </c>
      <c r="E118" s="10" t="s">
        <v>114</v>
      </c>
      <c r="F118" s="10" t="s">
        <v>114</v>
      </c>
      <c r="G118" s="10">
        <v>150</v>
      </c>
      <c r="H118" s="10">
        <v>290</v>
      </c>
      <c r="I118" s="10">
        <v>710</v>
      </c>
      <c r="J118" s="10">
        <v>1175</v>
      </c>
      <c r="K118" s="10">
        <v>1760</v>
      </c>
      <c r="L118" s="10">
        <v>2205</v>
      </c>
      <c r="M118" s="10">
        <v>2605</v>
      </c>
      <c r="N118" s="10">
        <v>3000</v>
      </c>
      <c r="O118" s="10">
        <v>3365</v>
      </c>
      <c r="P118" s="10">
        <v>3690</v>
      </c>
      <c r="Q118" s="10">
        <v>3915</v>
      </c>
      <c r="R118" s="10">
        <v>3815</v>
      </c>
      <c r="S118" s="10">
        <v>4270</v>
      </c>
      <c r="T118" s="10">
        <v>4130</v>
      </c>
      <c r="U118" s="10">
        <v>3825</v>
      </c>
      <c r="V118" s="10">
        <v>1565</v>
      </c>
      <c r="W118" s="10">
        <v>240</v>
      </c>
    </row>
    <row r="119" spans="1:23" x14ac:dyDescent="0.35">
      <c r="A119" s="3" t="s">
        <v>274</v>
      </c>
      <c r="B119" s="6" t="s">
        <v>105</v>
      </c>
      <c r="C119" s="10">
        <v>40055</v>
      </c>
      <c r="D119" s="10">
        <v>0</v>
      </c>
      <c r="E119" s="10" t="s">
        <v>114</v>
      </c>
      <c r="F119" s="10" t="s">
        <v>114</v>
      </c>
      <c r="G119" s="10">
        <v>135</v>
      </c>
      <c r="H119" s="10">
        <v>280</v>
      </c>
      <c r="I119" s="10">
        <v>655</v>
      </c>
      <c r="J119" s="10">
        <v>1115</v>
      </c>
      <c r="K119" s="10">
        <v>1725</v>
      </c>
      <c r="L119" s="10">
        <v>2155</v>
      </c>
      <c r="M119" s="10">
        <v>2615</v>
      </c>
      <c r="N119" s="10">
        <v>2955</v>
      </c>
      <c r="O119" s="10">
        <v>3315</v>
      </c>
      <c r="P119" s="10">
        <v>3705</v>
      </c>
      <c r="Q119" s="10">
        <v>3900</v>
      </c>
      <c r="R119" s="10">
        <v>3790</v>
      </c>
      <c r="S119" s="10">
        <v>4250</v>
      </c>
      <c r="T119" s="10">
        <v>4095</v>
      </c>
      <c r="U119" s="10">
        <v>3860</v>
      </c>
      <c r="V119" s="10">
        <v>1220</v>
      </c>
      <c r="W119" s="10">
        <v>275</v>
      </c>
    </row>
    <row r="120" spans="1:23" x14ac:dyDescent="0.35">
      <c r="A120" s="3" t="s">
        <v>274</v>
      </c>
      <c r="B120" s="6" t="s">
        <v>106</v>
      </c>
      <c r="C120" s="10">
        <v>39440</v>
      </c>
      <c r="D120" s="10">
        <v>0</v>
      </c>
      <c r="E120" s="10" t="s">
        <v>114</v>
      </c>
      <c r="F120" s="10">
        <v>5</v>
      </c>
      <c r="G120" s="10">
        <v>120</v>
      </c>
      <c r="H120" s="10">
        <v>270</v>
      </c>
      <c r="I120" s="10">
        <v>610</v>
      </c>
      <c r="J120" s="10">
        <v>1070</v>
      </c>
      <c r="K120" s="10">
        <v>1655</v>
      </c>
      <c r="L120" s="10">
        <v>2140</v>
      </c>
      <c r="M120" s="10">
        <v>2600</v>
      </c>
      <c r="N120" s="10">
        <v>2880</v>
      </c>
      <c r="O120" s="10">
        <v>3295</v>
      </c>
      <c r="P120" s="10">
        <v>3690</v>
      </c>
      <c r="Q120" s="10">
        <v>3910</v>
      </c>
      <c r="R120" s="10">
        <v>3760</v>
      </c>
      <c r="S120" s="10">
        <v>4185</v>
      </c>
      <c r="T120" s="10">
        <v>4165</v>
      </c>
      <c r="U120" s="10">
        <v>3845</v>
      </c>
      <c r="V120" s="10">
        <v>935</v>
      </c>
      <c r="W120" s="10">
        <v>285</v>
      </c>
    </row>
    <row r="121" spans="1:23" x14ac:dyDescent="0.35">
      <c r="A121" s="3" t="s">
        <v>274</v>
      </c>
      <c r="B121" s="6" t="s">
        <v>107</v>
      </c>
      <c r="C121" s="10">
        <v>38840</v>
      </c>
      <c r="D121" s="10">
        <v>0</v>
      </c>
      <c r="E121" s="10" t="s">
        <v>114</v>
      </c>
      <c r="F121" s="10">
        <v>5</v>
      </c>
      <c r="G121" s="10">
        <v>100</v>
      </c>
      <c r="H121" s="10">
        <v>270</v>
      </c>
      <c r="I121" s="10">
        <v>560</v>
      </c>
      <c r="J121" s="10">
        <v>1055</v>
      </c>
      <c r="K121" s="10">
        <v>1605</v>
      </c>
      <c r="L121" s="10">
        <v>2075</v>
      </c>
      <c r="M121" s="10">
        <v>2560</v>
      </c>
      <c r="N121" s="10">
        <v>2845</v>
      </c>
      <c r="O121" s="10">
        <v>3280</v>
      </c>
      <c r="P121" s="10">
        <v>3665</v>
      </c>
      <c r="Q121" s="10">
        <v>3875</v>
      </c>
      <c r="R121" s="10">
        <v>3775</v>
      </c>
      <c r="S121" s="10">
        <v>4155</v>
      </c>
      <c r="T121" s="10">
        <v>4145</v>
      </c>
      <c r="U121" s="10">
        <v>3905</v>
      </c>
      <c r="V121" s="10">
        <v>700</v>
      </c>
      <c r="W121" s="10">
        <v>255</v>
      </c>
    </row>
    <row r="122" spans="1:23" x14ac:dyDescent="0.35">
      <c r="A122" s="3" t="s">
        <v>274</v>
      </c>
      <c r="B122" s="6" t="s">
        <v>108</v>
      </c>
      <c r="C122" s="10">
        <v>38270</v>
      </c>
      <c r="D122" s="10">
        <v>0</v>
      </c>
      <c r="E122" s="10" t="s">
        <v>114</v>
      </c>
      <c r="F122" s="10" t="s">
        <v>114</v>
      </c>
      <c r="G122" s="10">
        <v>90</v>
      </c>
      <c r="H122" s="10">
        <v>245</v>
      </c>
      <c r="I122" s="10">
        <v>525</v>
      </c>
      <c r="J122" s="10">
        <v>1000</v>
      </c>
      <c r="K122" s="10">
        <v>1565</v>
      </c>
      <c r="L122" s="10">
        <v>2065</v>
      </c>
      <c r="M122" s="10">
        <v>2520</v>
      </c>
      <c r="N122" s="10">
        <v>2825</v>
      </c>
      <c r="O122" s="10">
        <v>3200</v>
      </c>
      <c r="P122" s="10">
        <v>3670</v>
      </c>
      <c r="Q122" s="10">
        <v>3815</v>
      </c>
      <c r="R122" s="10">
        <v>3830</v>
      </c>
      <c r="S122" s="10">
        <v>4085</v>
      </c>
      <c r="T122" s="10">
        <v>4155</v>
      </c>
      <c r="U122" s="10">
        <v>3890</v>
      </c>
      <c r="V122" s="10">
        <v>770</v>
      </c>
      <c r="W122" s="10">
        <v>10</v>
      </c>
    </row>
    <row r="123" spans="1:23" x14ac:dyDescent="0.35">
      <c r="A123" s="3" t="s">
        <v>274</v>
      </c>
      <c r="B123" s="6" t="s">
        <v>109</v>
      </c>
      <c r="C123" s="10">
        <v>37865</v>
      </c>
      <c r="D123" s="10">
        <v>0</v>
      </c>
      <c r="E123" s="10">
        <v>0</v>
      </c>
      <c r="F123" s="10">
        <v>5</v>
      </c>
      <c r="G123" s="10">
        <v>75</v>
      </c>
      <c r="H123" s="10">
        <v>245</v>
      </c>
      <c r="I123" s="10">
        <v>490</v>
      </c>
      <c r="J123" s="10">
        <v>960</v>
      </c>
      <c r="K123" s="10">
        <v>1515</v>
      </c>
      <c r="L123" s="10">
        <v>2035</v>
      </c>
      <c r="M123" s="10">
        <v>2490</v>
      </c>
      <c r="N123" s="10">
        <v>2800</v>
      </c>
      <c r="O123" s="10">
        <v>3165</v>
      </c>
      <c r="P123" s="10">
        <v>3625</v>
      </c>
      <c r="Q123" s="10">
        <v>3825</v>
      </c>
      <c r="R123" s="10">
        <v>3805</v>
      </c>
      <c r="S123" s="10">
        <v>4085</v>
      </c>
      <c r="T123" s="10">
        <v>4135</v>
      </c>
      <c r="U123" s="10">
        <v>3875</v>
      </c>
      <c r="V123" s="10">
        <v>725</v>
      </c>
      <c r="W123" s="10">
        <v>10</v>
      </c>
    </row>
    <row r="124" spans="1:23" x14ac:dyDescent="0.35">
      <c r="A124" s="3" t="s">
        <v>274</v>
      </c>
      <c r="B124" s="6" t="s">
        <v>110</v>
      </c>
      <c r="C124" s="10">
        <v>37310</v>
      </c>
      <c r="D124" s="10">
        <v>0</v>
      </c>
      <c r="E124" s="10" t="s">
        <v>114</v>
      </c>
      <c r="F124" s="10">
        <v>5</v>
      </c>
      <c r="G124" s="10">
        <v>60</v>
      </c>
      <c r="H124" s="10">
        <v>235</v>
      </c>
      <c r="I124" s="10">
        <v>460</v>
      </c>
      <c r="J124" s="10">
        <v>945</v>
      </c>
      <c r="K124" s="10">
        <v>1445</v>
      </c>
      <c r="L124" s="10">
        <v>1990</v>
      </c>
      <c r="M124" s="10">
        <v>2470</v>
      </c>
      <c r="N124" s="10">
        <v>2765</v>
      </c>
      <c r="O124" s="10">
        <v>3125</v>
      </c>
      <c r="P124" s="10">
        <v>3600</v>
      </c>
      <c r="Q124" s="10">
        <v>3825</v>
      </c>
      <c r="R124" s="10">
        <v>3810</v>
      </c>
      <c r="S124" s="10">
        <v>4060</v>
      </c>
      <c r="T124" s="10">
        <v>4120</v>
      </c>
      <c r="U124" s="10">
        <v>3825</v>
      </c>
      <c r="V124" s="10">
        <v>565</v>
      </c>
      <c r="W124" s="10">
        <v>10</v>
      </c>
    </row>
    <row r="125" spans="1:23" x14ac:dyDescent="0.35">
      <c r="A125" s="3" t="s">
        <v>274</v>
      </c>
      <c r="B125" s="6" t="s">
        <v>111</v>
      </c>
      <c r="C125" s="10">
        <v>36915</v>
      </c>
      <c r="D125" s="10">
        <v>0</v>
      </c>
      <c r="E125" s="10" t="s">
        <v>114</v>
      </c>
      <c r="F125" s="10">
        <v>5</v>
      </c>
      <c r="G125" s="10">
        <v>50</v>
      </c>
      <c r="H125" s="10">
        <v>220</v>
      </c>
      <c r="I125" s="10">
        <v>415</v>
      </c>
      <c r="J125" s="10">
        <v>920</v>
      </c>
      <c r="K125" s="10">
        <v>1400</v>
      </c>
      <c r="L125" s="10">
        <v>1955</v>
      </c>
      <c r="M125" s="10">
        <v>2410</v>
      </c>
      <c r="N125" s="10">
        <v>2775</v>
      </c>
      <c r="O125" s="10">
        <v>3105</v>
      </c>
      <c r="P125" s="10">
        <v>3550</v>
      </c>
      <c r="Q125" s="10">
        <v>3810</v>
      </c>
      <c r="R125" s="10">
        <v>3820</v>
      </c>
      <c r="S125" s="10">
        <v>4010</v>
      </c>
      <c r="T125" s="10">
        <v>4140</v>
      </c>
      <c r="U125" s="10">
        <v>3760</v>
      </c>
      <c r="V125" s="10">
        <v>555</v>
      </c>
      <c r="W125" s="10">
        <v>5</v>
      </c>
    </row>
    <row r="126" spans="1:23" x14ac:dyDescent="0.35">
      <c r="A126" s="3" t="s">
        <v>274</v>
      </c>
      <c r="B126" s="6" t="s">
        <v>112</v>
      </c>
      <c r="C126" s="10">
        <v>36465</v>
      </c>
      <c r="D126" s="10">
        <v>0</v>
      </c>
      <c r="E126" s="10" t="s">
        <v>114</v>
      </c>
      <c r="F126" s="10" t="s">
        <v>114</v>
      </c>
      <c r="G126" s="10">
        <v>40</v>
      </c>
      <c r="H126" s="10">
        <v>210</v>
      </c>
      <c r="I126" s="10">
        <v>400</v>
      </c>
      <c r="J126" s="10">
        <v>865</v>
      </c>
      <c r="K126" s="10">
        <v>1380</v>
      </c>
      <c r="L126" s="10">
        <v>1915</v>
      </c>
      <c r="M126" s="10">
        <v>2370</v>
      </c>
      <c r="N126" s="10">
        <v>2720</v>
      </c>
      <c r="O126" s="10">
        <v>3105</v>
      </c>
      <c r="P126" s="10">
        <v>3525</v>
      </c>
      <c r="Q126" s="10">
        <v>3775</v>
      </c>
      <c r="R126" s="10">
        <v>3840</v>
      </c>
      <c r="S126" s="10">
        <v>3940</v>
      </c>
      <c r="T126" s="10">
        <v>4130</v>
      </c>
      <c r="U126" s="10">
        <v>3730</v>
      </c>
      <c r="V126" s="10">
        <v>510</v>
      </c>
      <c r="W126" s="10">
        <v>5</v>
      </c>
    </row>
    <row r="127" spans="1:23" x14ac:dyDescent="0.35">
      <c r="A127" s="3" t="s">
        <v>274</v>
      </c>
      <c r="B127" s="6" t="s">
        <v>113</v>
      </c>
      <c r="C127" s="10">
        <v>36110</v>
      </c>
      <c r="D127" s="10">
        <v>0</v>
      </c>
      <c r="E127" s="10" t="s">
        <v>114</v>
      </c>
      <c r="F127" s="10" t="s">
        <v>114</v>
      </c>
      <c r="G127" s="10">
        <v>25</v>
      </c>
      <c r="H127" s="10">
        <v>195</v>
      </c>
      <c r="I127" s="10">
        <v>375</v>
      </c>
      <c r="J127" s="10">
        <v>825</v>
      </c>
      <c r="K127" s="10">
        <v>1325</v>
      </c>
      <c r="L127" s="10">
        <v>1885</v>
      </c>
      <c r="M127" s="10">
        <v>2325</v>
      </c>
      <c r="N127" s="10">
        <v>2710</v>
      </c>
      <c r="O127" s="10">
        <v>3080</v>
      </c>
      <c r="P127" s="10">
        <v>3485</v>
      </c>
      <c r="Q127" s="10">
        <v>3705</v>
      </c>
      <c r="R127" s="10">
        <v>3895</v>
      </c>
      <c r="S127" s="10">
        <v>3880</v>
      </c>
      <c r="T127" s="10">
        <v>4110</v>
      </c>
      <c r="U127" s="10">
        <v>3730</v>
      </c>
      <c r="V127" s="10">
        <v>545</v>
      </c>
      <c r="W127" s="10">
        <v>5</v>
      </c>
    </row>
    <row r="128" spans="1:23" x14ac:dyDescent="0.35">
      <c r="A128" t="s">
        <v>31</v>
      </c>
      <c r="B128" s="46" t="s">
        <v>423</v>
      </c>
    </row>
    <row r="129" spans="1:2" x14ac:dyDescent="0.35">
      <c r="A129" t="s">
        <v>32</v>
      </c>
      <c r="B129" t="s">
        <v>477</v>
      </c>
    </row>
    <row r="130" spans="1:2" x14ac:dyDescent="0.35">
      <c r="A130" t="s">
        <v>33</v>
      </c>
      <c r="B130" t="s">
        <v>469</v>
      </c>
    </row>
    <row r="131" spans="1:2" x14ac:dyDescent="0.35">
      <c r="A131" t="s">
        <v>34</v>
      </c>
      <c r="B131" t="s">
        <v>470</v>
      </c>
    </row>
    <row r="132" spans="1:2" x14ac:dyDescent="0.35">
      <c r="A132" t="s">
        <v>35</v>
      </c>
      <c r="B132" t="s">
        <v>478</v>
      </c>
    </row>
    <row r="133" spans="1:2" x14ac:dyDescent="0.35">
      <c r="A133" t="s">
        <v>36</v>
      </c>
      <c r="B133" t="s">
        <v>479</v>
      </c>
    </row>
  </sheetData>
  <mergeCells count="1">
    <mergeCell ref="D6:W6"/>
  </mergeCells>
  <pageMargins left="0.7" right="0.7" top="0.75" bottom="0.75" header="0.3" footer="0.3"/>
  <pageSetup paperSize="9" orientation="portrait" horizontalDpi="300" verticalDpi="300"/>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J98"/>
  <sheetViews>
    <sheetView showGridLines="0" workbookViewId="0"/>
  </sheetViews>
  <sheetFormatPr defaultColWidth="10.6640625" defaultRowHeight="15.5" x14ac:dyDescent="0.35"/>
  <cols>
    <col min="1" max="1" width="18.1640625" customWidth="1"/>
    <col min="2" max="2" width="95.83203125" customWidth="1"/>
    <col min="3" max="10" width="14.58203125" customWidth="1"/>
  </cols>
  <sheetData>
    <row r="1" spans="1:10" ht="19.5" x14ac:dyDescent="0.45">
      <c r="A1" s="1" t="s">
        <v>343</v>
      </c>
    </row>
    <row r="2" spans="1:10" x14ac:dyDescent="0.35">
      <c r="A2" t="s">
        <v>229</v>
      </c>
    </row>
    <row r="3" spans="1:10" x14ac:dyDescent="0.35">
      <c r="A3" t="s">
        <v>230</v>
      </c>
    </row>
    <row r="4" spans="1:10" x14ac:dyDescent="0.35">
      <c r="A4" t="s">
        <v>530</v>
      </c>
    </row>
    <row r="5" spans="1:10" x14ac:dyDescent="0.35">
      <c r="A5" t="s">
        <v>51</v>
      </c>
    </row>
    <row r="6" spans="1:10" x14ac:dyDescent="0.35">
      <c r="A6" s="2" t="s">
        <v>348</v>
      </c>
    </row>
    <row r="7" spans="1:10" ht="77.5" x14ac:dyDescent="0.35">
      <c r="A7" s="56" t="s">
        <v>260</v>
      </c>
      <c r="B7" s="57" t="s">
        <v>141</v>
      </c>
      <c r="C7" s="57" t="s">
        <v>308</v>
      </c>
      <c r="D7" s="57" t="s">
        <v>344</v>
      </c>
      <c r="E7" s="57" t="s">
        <v>345</v>
      </c>
      <c r="F7" s="57" t="s">
        <v>346</v>
      </c>
      <c r="G7" s="57" t="s">
        <v>347</v>
      </c>
      <c r="H7" s="57" t="s">
        <v>122</v>
      </c>
      <c r="I7" s="57" t="s">
        <v>123</v>
      </c>
      <c r="J7" s="57" t="s">
        <v>124</v>
      </c>
    </row>
    <row r="8" spans="1:10" x14ac:dyDescent="0.35">
      <c r="A8" s="14" t="s">
        <v>272</v>
      </c>
      <c r="B8" s="18" t="s">
        <v>64</v>
      </c>
      <c r="C8" s="15">
        <v>91875</v>
      </c>
      <c r="D8" s="62">
        <v>1</v>
      </c>
      <c r="E8" s="15">
        <v>29870</v>
      </c>
      <c r="F8" s="15">
        <v>285</v>
      </c>
      <c r="G8" s="15">
        <v>61670</v>
      </c>
      <c r="H8" s="62">
        <v>0.33</v>
      </c>
      <c r="I8" s="62">
        <v>0</v>
      </c>
      <c r="J8" s="62">
        <v>0.67</v>
      </c>
    </row>
    <row r="9" spans="1:10" x14ac:dyDescent="0.35">
      <c r="A9" s="3" t="s">
        <v>272</v>
      </c>
      <c r="B9" s="6" t="s">
        <v>148</v>
      </c>
      <c r="C9" s="10">
        <v>25</v>
      </c>
      <c r="D9" s="11">
        <v>0</v>
      </c>
      <c r="E9" s="10">
        <v>10</v>
      </c>
      <c r="F9" s="10">
        <v>0</v>
      </c>
      <c r="G9" s="10">
        <v>15</v>
      </c>
      <c r="H9" s="11">
        <v>0.32</v>
      </c>
      <c r="I9" s="11">
        <v>0</v>
      </c>
      <c r="J9" s="11">
        <v>0.68</v>
      </c>
    </row>
    <row r="10" spans="1:10" x14ac:dyDescent="0.35">
      <c r="A10" s="3" t="s">
        <v>272</v>
      </c>
      <c r="B10" s="6" t="s">
        <v>149</v>
      </c>
      <c r="C10" s="10">
        <v>465</v>
      </c>
      <c r="D10" s="11">
        <v>0.01</v>
      </c>
      <c r="E10" s="10">
        <v>100</v>
      </c>
      <c r="F10" s="10" t="s">
        <v>114</v>
      </c>
      <c r="G10" s="10">
        <v>365</v>
      </c>
      <c r="H10" s="11" t="s">
        <v>114</v>
      </c>
      <c r="I10" s="11" t="s">
        <v>114</v>
      </c>
      <c r="J10" s="11">
        <v>0.78</v>
      </c>
    </row>
    <row r="11" spans="1:10" x14ac:dyDescent="0.35">
      <c r="A11" s="3" t="s">
        <v>272</v>
      </c>
      <c r="B11" s="6" t="s">
        <v>150</v>
      </c>
      <c r="C11" s="10">
        <v>230</v>
      </c>
      <c r="D11" s="11">
        <v>0</v>
      </c>
      <c r="E11" s="10">
        <v>135</v>
      </c>
      <c r="F11" s="10">
        <v>0</v>
      </c>
      <c r="G11" s="10">
        <v>95</v>
      </c>
      <c r="H11" s="11">
        <v>0.59</v>
      </c>
      <c r="I11" s="11">
        <v>0</v>
      </c>
      <c r="J11" s="11">
        <v>0.41</v>
      </c>
    </row>
    <row r="12" spans="1:10" x14ac:dyDescent="0.35">
      <c r="A12" s="3" t="s">
        <v>272</v>
      </c>
      <c r="B12" s="6" t="s">
        <v>151</v>
      </c>
      <c r="C12" s="10">
        <v>3400</v>
      </c>
      <c r="D12" s="11">
        <v>0.04</v>
      </c>
      <c r="E12" s="10">
        <v>2740</v>
      </c>
      <c r="F12" s="10">
        <v>0</v>
      </c>
      <c r="G12" s="10">
        <v>660</v>
      </c>
      <c r="H12" s="11">
        <v>0.81</v>
      </c>
      <c r="I12" s="11">
        <v>0</v>
      </c>
      <c r="J12" s="11">
        <v>0.19</v>
      </c>
    </row>
    <row r="13" spans="1:10" x14ac:dyDescent="0.35">
      <c r="A13" s="3" t="s">
        <v>272</v>
      </c>
      <c r="B13" s="6" t="s">
        <v>152</v>
      </c>
      <c r="C13" s="10">
        <v>68335</v>
      </c>
      <c r="D13" s="11">
        <v>0.74</v>
      </c>
      <c r="E13" s="10">
        <v>18425</v>
      </c>
      <c r="F13" s="10">
        <v>165</v>
      </c>
      <c r="G13" s="10">
        <v>49720</v>
      </c>
      <c r="H13" s="11">
        <v>0.27</v>
      </c>
      <c r="I13" s="11">
        <v>0</v>
      </c>
      <c r="J13" s="11">
        <v>0.73</v>
      </c>
    </row>
    <row r="14" spans="1:10" x14ac:dyDescent="0.35">
      <c r="A14" s="3" t="s">
        <v>272</v>
      </c>
      <c r="B14" s="6" t="s">
        <v>153</v>
      </c>
      <c r="C14" s="10">
        <v>3065</v>
      </c>
      <c r="D14" s="11">
        <v>0.03</v>
      </c>
      <c r="E14" s="10">
        <v>765</v>
      </c>
      <c r="F14" s="10">
        <v>10</v>
      </c>
      <c r="G14" s="10">
        <v>2285</v>
      </c>
      <c r="H14" s="11">
        <v>0.25</v>
      </c>
      <c r="I14" s="11">
        <v>0</v>
      </c>
      <c r="J14" s="11">
        <v>0.74</v>
      </c>
    </row>
    <row r="15" spans="1:10" x14ac:dyDescent="0.35">
      <c r="A15" s="3" t="s">
        <v>272</v>
      </c>
      <c r="B15" s="6" t="s">
        <v>154</v>
      </c>
      <c r="C15" s="10">
        <v>840</v>
      </c>
      <c r="D15" s="11">
        <v>0.01</v>
      </c>
      <c r="E15" s="10">
        <v>215</v>
      </c>
      <c r="F15" s="10">
        <v>30</v>
      </c>
      <c r="G15" s="10">
        <v>595</v>
      </c>
      <c r="H15" s="11">
        <v>0.26</v>
      </c>
      <c r="I15" s="11">
        <v>0.03</v>
      </c>
      <c r="J15" s="11">
        <v>0.71</v>
      </c>
    </row>
    <row r="16" spans="1:10" x14ac:dyDescent="0.35">
      <c r="A16" s="3" t="s">
        <v>272</v>
      </c>
      <c r="B16" s="6" t="s">
        <v>155</v>
      </c>
      <c r="C16" s="10">
        <v>1435</v>
      </c>
      <c r="D16" s="11">
        <v>0.02</v>
      </c>
      <c r="E16" s="10">
        <v>635</v>
      </c>
      <c r="F16" s="10">
        <v>25</v>
      </c>
      <c r="G16" s="10">
        <v>775</v>
      </c>
      <c r="H16" s="11">
        <v>0.44</v>
      </c>
      <c r="I16" s="11">
        <v>0.02</v>
      </c>
      <c r="J16" s="11">
        <v>0.54</v>
      </c>
    </row>
    <row r="17" spans="1:10" x14ac:dyDescent="0.35">
      <c r="A17" s="3" t="s">
        <v>272</v>
      </c>
      <c r="B17" s="6" t="s">
        <v>156</v>
      </c>
      <c r="C17" s="10">
        <v>285</v>
      </c>
      <c r="D17" s="11">
        <v>0</v>
      </c>
      <c r="E17" s="10">
        <v>140</v>
      </c>
      <c r="F17" s="10">
        <v>5</v>
      </c>
      <c r="G17" s="10">
        <v>140</v>
      </c>
      <c r="H17" s="11">
        <v>0.5</v>
      </c>
      <c r="I17" s="11">
        <v>0.01</v>
      </c>
      <c r="J17" s="11">
        <v>0.49</v>
      </c>
    </row>
    <row r="18" spans="1:10" x14ac:dyDescent="0.35">
      <c r="A18" s="3" t="s">
        <v>272</v>
      </c>
      <c r="B18" s="6" t="s">
        <v>157</v>
      </c>
      <c r="C18" s="10">
        <v>1050</v>
      </c>
      <c r="D18" s="11">
        <v>0.01</v>
      </c>
      <c r="E18" s="10">
        <v>685</v>
      </c>
      <c r="F18" s="10" t="s">
        <v>114</v>
      </c>
      <c r="G18" s="10">
        <v>355</v>
      </c>
      <c r="H18" s="11">
        <v>0.65</v>
      </c>
      <c r="I18" s="11" t="s">
        <v>114</v>
      </c>
      <c r="J18" s="11" t="s">
        <v>114</v>
      </c>
    </row>
    <row r="19" spans="1:10" x14ac:dyDescent="0.35">
      <c r="A19" s="3" t="s">
        <v>272</v>
      </c>
      <c r="B19" s="6" t="s">
        <v>158</v>
      </c>
      <c r="C19" s="10">
        <v>980</v>
      </c>
      <c r="D19" s="11">
        <v>0.01</v>
      </c>
      <c r="E19" s="10">
        <v>705</v>
      </c>
      <c r="F19" s="10">
        <v>0</v>
      </c>
      <c r="G19" s="10">
        <v>270</v>
      </c>
      <c r="H19" s="11">
        <v>0.72</v>
      </c>
      <c r="I19" s="11">
        <v>0</v>
      </c>
      <c r="J19" s="11">
        <v>0.27</v>
      </c>
    </row>
    <row r="20" spans="1:10" x14ac:dyDescent="0.35">
      <c r="A20" s="3" t="s">
        <v>272</v>
      </c>
      <c r="B20" s="6" t="s">
        <v>159</v>
      </c>
      <c r="C20" s="10">
        <v>510</v>
      </c>
      <c r="D20" s="11">
        <v>0.01</v>
      </c>
      <c r="E20" s="10">
        <v>410</v>
      </c>
      <c r="F20" s="10">
        <v>0</v>
      </c>
      <c r="G20" s="10">
        <v>95</v>
      </c>
      <c r="H20" s="11">
        <v>0.8</v>
      </c>
      <c r="I20" s="11">
        <v>0</v>
      </c>
      <c r="J20" s="11">
        <v>0.19</v>
      </c>
    </row>
    <row r="21" spans="1:10" x14ac:dyDescent="0.35">
      <c r="A21" s="3" t="s">
        <v>272</v>
      </c>
      <c r="B21" s="6" t="s">
        <v>160</v>
      </c>
      <c r="C21" s="10">
        <v>1145</v>
      </c>
      <c r="D21" s="11">
        <v>0.01</v>
      </c>
      <c r="E21" s="10">
        <v>360</v>
      </c>
      <c r="F21" s="10">
        <v>15</v>
      </c>
      <c r="G21" s="10">
        <v>770</v>
      </c>
      <c r="H21" s="11">
        <v>0.32</v>
      </c>
      <c r="I21" s="11">
        <v>0.01</v>
      </c>
      <c r="J21" s="11">
        <v>0.67</v>
      </c>
    </row>
    <row r="22" spans="1:10" x14ac:dyDescent="0.35">
      <c r="A22" s="3" t="s">
        <v>272</v>
      </c>
      <c r="B22" s="6" t="s">
        <v>161</v>
      </c>
      <c r="C22" s="10">
        <v>440</v>
      </c>
      <c r="D22" s="11">
        <v>0</v>
      </c>
      <c r="E22" s="10">
        <v>325</v>
      </c>
      <c r="F22" s="10">
        <v>0</v>
      </c>
      <c r="G22" s="10">
        <v>115</v>
      </c>
      <c r="H22" s="11">
        <v>0.74</v>
      </c>
      <c r="I22" s="11">
        <v>0</v>
      </c>
      <c r="J22" s="11">
        <v>0.26</v>
      </c>
    </row>
    <row r="23" spans="1:10" x14ac:dyDescent="0.35">
      <c r="A23" s="3" t="s">
        <v>272</v>
      </c>
      <c r="B23" s="6" t="s">
        <v>162</v>
      </c>
      <c r="C23" s="10">
        <v>130</v>
      </c>
      <c r="D23" s="11">
        <v>0</v>
      </c>
      <c r="E23" s="10">
        <v>85</v>
      </c>
      <c r="F23" s="10">
        <v>0</v>
      </c>
      <c r="G23" s="10">
        <v>45</v>
      </c>
      <c r="H23" s="11">
        <v>0.65</v>
      </c>
      <c r="I23" s="11">
        <v>0</v>
      </c>
      <c r="J23" s="11">
        <v>0.35</v>
      </c>
    </row>
    <row r="24" spans="1:10" x14ac:dyDescent="0.35">
      <c r="A24" s="3" t="s">
        <v>272</v>
      </c>
      <c r="B24" s="6" t="s">
        <v>163</v>
      </c>
      <c r="C24" s="10">
        <v>2605</v>
      </c>
      <c r="D24" s="11">
        <v>0.03</v>
      </c>
      <c r="E24" s="10">
        <v>840</v>
      </c>
      <c r="F24" s="10">
        <v>10</v>
      </c>
      <c r="G24" s="10">
        <v>1760</v>
      </c>
      <c r="H24" s="11">
        <v>0.32</v>
      </c>
      <c r="I24" s="11">
        <v>0</v>
      </c>
      <c r="J24" s="11">
        <v>0.68</v>
      </c>
    </row>
    <row r="25" spans="1:10" x14ac:dyDescent="0.35">
      <c r="A25" s="3" t="s">
        <v>272</v>
      </c>
      <c r="B25" s="6" t="s">
        <v>164</v>
      </c>
      <c r="C25" s="10">
        <v>4495</v>
      </c>
      <c r="D25" s="11">
        <v>0.05</v>
      </c>
      <c r="E25" s="10">
        <v>2160</v>
      </c>
      <c r="F25" s="10">
        <v>15</v>
      </c>
      <c r="G25" s="10">
        <v>2315</v>
      </c>
      <c r="H25" s="11">
        <v>0.48</v>
      </c>
      <c r="I25" s="11">
        <v>0</v>
      </c>
      <c r="J25" s="11">
        <v>0.52</v>
      </c>
    </row>
    <row r="26" spans="1:10" x14ac:dyDescent="0.35">
      <c r="A26" s="3" t="s">
        <v>272</v>
      </c>
      <c r="B26" s="6" t="s">
        <v>165</v>
      </c>
      <c r="C26" s="10">
        <v>350</v>
      </c>
      <c r="D26" s="11">
        <v>0</v>
      </c>
      <c r="E26" s="10">
        <v>215</v>
      </c>
      <c r="F26" s="10" t="s">
        <v>114</v>
      </c>
      <c r="G26" s="10">
        <v>135</v>
      </c>
      <c r="H26" s="11">
        <v>0.61</v>
      </c>
      <c r="I26" s="11" t="s">
        <v>114</v>
      </c>
      <c r="J26" s="11" t="s">
        <v>114</v>
      </c>
    </row>
    <row r="27" spans="1:10" x14ac:dyDescent="0.35">
      <c r="A27" s="3" t="s">
        <v>272</v>
      </c>
      <c r="B27" s="6" t="s">
        <v>166</v>
      </c>
      <c r="C27" s="10">
        <v>75</v>
      </c>
      <c r="D27" s="11">
        <v>0</v>
      </c>
      <c r="E27" s="10">
        <v>40</v>
      </c>
      <c r="F27" s="10">
        <v>0</v>
      </c>
      <c r="G27" s="10">
        <v>35</v>
      </c>
      <c r="H27" s="11">
        <v>0.55000000000000004</v>
      </c>
      <c r="I27" s="11">
        <v>0</v>
      </c>
      <c r="J27" s="11">
        <v>0.45</v>
      </c>
    </row>
    <row r="28" spans="1:10" x14ac:dyDescent="0.35">
      <c r="A28" s="3" t="s">
        <v>272</v>
      </c>
      <c r="B28" s="6" t="s">
        <v>167</v>
      </c>
      <c r="C28" s="10" t="s">
        <v>114</v>
      </c>
      <c r="D28" s="11" t="s">
        <v>114</v>
      </c>
      <c r="E28" s="11" t="s">
        <v>114</v>
      </c>
      <c r="F28" s="11" t="s">
        <v>114</v>
      </c>
      <c r="G28" s="10" t="s">
        <v>114</v>
      </c>
      <c r="H28" s="11" t="s">
        <v>114</v>
      </c>
      <c r="I28" s="11" t="s">
        <v>114</v>
      </c>
      <c r="J28" s="11" t="s">
        <v>114</v>
      </c>
    </row>
    <row r="29" spans="1:10" x14ac:dyDescent="0.35">
      <c r="A29" s="3" t="s">
        <v>272</v>
      </c>
      <c r="B29" s="6" t="s">
        <v>168</v>
      </c>
      <c r="C29" s="10">
        <v>160</v>
      </c>
      <c r="D29" s="11">
        <v>0</v>
      </c>
      <c r="E29" s="10">
        <v>70</v>
      </c>
      <c r="F29" s="10" t="s">
        <v>114</v>
      </c>
      <c r="G29" s="10">
        <v>85</v>
      </c>
      <c r="H29" s="11" t="s">
        <v>114</v>
      </c>
      <c r="I29" s="11" t="s">
        <v>114</v>
      </c>
      <c r="J29" s="11">
        <v>0.54</v>
      </c>
    </row>
    <row r="30" spans="1:10" x14ac:dyDescent="0.35">
      <c r="A30" s="3" t="s">
        <v>272</v>
      </c>
      <c r="B30" s="6" t="s">
        <v>169</v>
      </c>
      <c r="C30" s="10">
        <v>1850</v>
      </c>
      <c r="D30" s="11">
        <v>0.02</v>
      </c>
      <c r="E30" s="10">
        <v>800</v>
      </c>
      <c r="F30" s="10">
        <v>10</v>
      </c>
      <c r="G30" s="10">
        <v>1040</v>
      </c>
      <c r="H30" s="11">
        <v>0.43</v>
      </c>
      <c r="I30" s="11">
        <v>0.01</v>
      </c>
      <c r="J30" s="11">
        <v>0.56000000000000005</v>
      </c>
    </row>
    <row r="31" spans="1:10" x14ac:dyDescent="0.35">
      <c r="A31" s="21" t="s">
        <v>273</v>
      </c>
      <c r="B31" s="22" t="s">
        <v>64</v>
      </c>
      <c r="C31" s="23">
        <v>55765</v>
      </c>
      <c r="D31" s="66">
        <v>1</v>
      </c>
      <c r="E31" s="23">
        <v>23510</v>
      </c>
      <c r="F31" s="23">
        <v>205</v>
      </c>
      <c r="G31" s="23">
        <v>31995</v>
      </c>
      <c r="H31" s="66">
        <v>0.42</v>
      </c>
      <c r="I31" s="66">
        <v>0</v>
      </c>
      <c r="J31" s="66">
        <v>0.56999999999999995</v>
      </c>
    </row>
    <row r="32" spans="1:10" x14ac:dyDescent="0.35">
      <c r="A32" s="3" t="s">
        <v>273</v>
      </c>
      <c r="B32" s="6" t="s">
        <v>148</v>
      </c>
      <c r="C32" s="10">
        <v>20</v>
      </c>
      <c r="D32" s="11">
        <v>0</v>
      </c>
      <c r="E32" s="10">
        <v>10</v>
      </c>
      <c r="F32" s="10">
        <v>0</v>
      </c>
      <c r="G32" s="10">
        <v>10</v>
      </c>
      <c r="H32" s="11">
        <v>0.44</v>
      </c>
      <c r="I32" s="11">
        <v>0</v>
      </c>
      <c r="J32" s="11">
        <v>0.56000000000000005</v>
      </c>
    </row>
    <row r="33" spans="1:10" x14ac:dyDescent="0.35">
      <c r="A33" s="3" t="s">
        <v>273</v>
      </c>
      <c r="B33" s="6" t="s">
        <v>149</v>
      </c>
      <c r="C33" s="10">
        <v>285</v>
      </c>
      <c r="D33" s="11">
        <v>0.01</v>
      </c>
      <c r="E33" s="10">
        <v>75</v>
      </c>
      <c r="F33" s="10">
        <v>0</v>
      </c>
      <c r="G33" s="10">
        <v>205</v>
      </c>
      <c r="H33" s="11">
        <v>0.27</v>
      </c>
      <c r="I33" s="11">
        <v>0</v>
      </c>
      <c r="J33" s="11">
        <v>0.73</v>
      </c>
    </row>
    <row r="34" spans="1:10" x14ac:dyDescent="0.35">
      <c r="A34" s="3" t="s">
        <v>273</v>
      </c>
      <c r="B34" s="6" t="s">
        <v>150</v>
      </c>
      <c r="C34" s="10">
        <v>145</v>
      </c>
      <c r="D34" s="11">
        <v>0</v>
      </c>
      <c r="E34" s="10">
        <v>85</v>
      </c>
      <c r="F34" s="10">
        <v>0</v>
      </c>
      <c r="G34" s="10">
        <v>60</v>
      </c>
      <c r="H34" s="11">
        <v>0.59</v>
      </c>
      <c r="I34" s="11">
        <v>0</v>
      </c>
      <c r="J34" s="11">
        <v>0.41</v>
      </c>
    </row>
    <row r="35" spans="1:10" x14ac:dyDescent="0.35">
      <c r="A35" s="3" t="s">
        <v>273</v>
      </c>
      <c r="B35" s="6" t="s">
        <v>151</v>
      </c>
      <c r="C35" s="10">
        <v>1420</v>
      </c>
      <c r="D35" s="11">
        <v>0.03</v>
      </c>
      <c r="E35" s="10">
        <v>970</v>
      </c>
      <c r="F35" s="10">
        <v>0</v>
      </c>
      <c r="G35" s="10">
        <v>450</v>
      </c>
      <c r="H35" s="11">
        <v>0.68</v>
      </c>
      <c r="I35" s="11">
        <v>0</v>
      </c>
      <c r="J35" s="11">
        <v>0.32</v>
      </c>
    </row>
    <row r="36" spans="1:10" x14ac:dyDescent="0.35">
      <c r="A36" s="3" t="s">
        <v>273</v>
      </c>
      <c r="B36" s="6" t="s">
        <v>152</v>
      </c>
      <c r="C36" s="10">
        <v>40115</v>
      </c>
      <c r="D36" s="11">
        <v>0.72</v>
      </c>
      <c r="E36" s="10">
        <v>15305</v>
      </c>
      <c r="F36" s="10">
        <v>125</v>
      </c>
      <c r="G36" s="10">
        <v>24665</v>
      </c>
      <c r="H36" s="11">
        <v>0.38</v>
      </c>
      <c r="I36" s="11">
        <v>0</v>
      </c>
      <c r="J36" s="11">
        <v>0.61</v>
      </c>
    </row>
    <row r="37" spans="1:10" x14ac:dyDescent="0.35">
      <c r="A37" s="3" t="s">
        <v>273</v>
      </c>
      <c r="B37" s="6" t="s">
        <v>153</v>
      </c>
      <c r="C37" s="10">
        <v>1390</v>
      </c>
      <c r="D37" s="11">
        <v>0.02</v>
      </c>
      <c r="E37" s="10">
        <v>585</v>
      </c>
      <c r="F37" s="10">
        <v>5</v>
      </c>
      <c r="G37" s="10">
        <v>795</v>
      </c>
      <c r="H37" s="11">
        <v>0.42</v>
      </c>
      <c r="I37" s="11">
        <v>0</v>
      </c>
      <c r="J37" s="11">
        <v>0.56999999999999995</v>
      </c>
    </row>
    <row r="38" spans="1:10" x14ac:dyDescent="0.35">
      <c r="A38" s="3" t="s">
        <v>273</v>
      </c>
      <c r="B38" s="6" t="s">
        <v>154</v>
      </c>
      <c r="C38" s="10">
        <v>505</v>
      </c>
      <c r="D38" s="11">
        <v>0.01</v>
      </c>
      <c r="E38" s="10">
        <v>170</v>
      </c>
      <c r="F38" s="10">
        <v>10</v>
      </c>
      <c r="G38" s="10">
        <v>320</v>
      </c>
      <c r="H38" s="11">
        <v>0.34</v>
      </c>
      <c r="I38" s="11">
        <v>0.02</v>
      </c>
      <c r="J38" s="11">
        <v>0.64</v>
      </c>
    </row>
    <row r="39" spans="1:10" x14ac:dyDescent="0.35">
      <c r="A39" s="3" t="s">
        <v>273</v>
      </c>
      <c r="B39" s="6" t="s">
        <v>155</v>
      </c>
      <c r="C39" s="10">
        <v>810</v>
      </c>
      <c r="D39" s="11">
        <v>0.01</v>
      </c>
      <c r="E39" s="10">
        <v>445</v>
      </c>
      <c r="F39" s="10">
        <v>15</v>
      </c>
      <c r="G39" s="10">
        <v>345</v>
      </c>
      <c r="H39" s="11">
        <v>0.55000000000000004</v>
      </c>
      <c r="I39" s="11">
        <v>0.02</v>
      </c>
      <c r="J39" s="11">
        <v>0.43</v>
      </c>
    </row>
    <row r="40" spans="1:10" x14ac:dyDescent="0.35">
      <c r="A40" s="3" t="s">
        <v>273</v>
      </c>
      <c r="B40" s="6" t="s">
        <v>156</v>
      </c>
      <c r="C40" s="10">
        <v>220</v>
      </c>
      <c r="D40" s="11">
        <v>0</v>
      </c>
      <c r="E40" s="10">
        <v>125</v>
      </c>
      <c r="F40" s="10">
        <v>5</v>
      </c>
      <c r="G40" s="10">
        <v>95</v>
      </c>
      <c r="H40" s="11">
        <v>0.56000000000000005</v>
      </c>
      <c r="I40" s="11">
        <v>0.02</v>
      </c>
      <c r="J40" s="11">
        <v>0.42</v>
      </c>
    </row>
    <row r="41" spans="1:10" x14ac:dyDescent="0.35">
      <c r="A41" s="3" t="s">
        <v>273</v>
      </c>
      <c r="B41" s="6" t="s">
        <v>157</v>
      </c>
      <c r="C41" s="10">
        <v>860</v>
      </c>
      <c r="D41" s="11">
        <v>0.02</v>
      </c>
      <c r="E41" s="10">
        <v>585</v>
      </c>
      <c r="F41" s="10" t="s">
        <v>114</v>
      </c>
      <c r="G41" s="10">
        <v>265</v>
      </c>
      <c r="H41" s="11">
        <v>0.68</v>
      </c>
      <c r="I41" s="11" t="s">
        <v>114</v>
      </c>
      <c r="J41" s="11" t="s">
        <v>114</v>
      </c>
    </row>
    <row r="42" spans="1:10" x14ac:dyDescent="0.35">
      <c r="A42" s="3" t="s">
        <v>273</v>
      </c>
      <c r="B42" s="6" t="s">
        <v>158</v>
      </c>
      <c r="C42" s="10">
        <v>750</v>
      </c>
      <c r="D42" s="11">
        <v>0.01</v>
      </c>
      <c r="E42" s="10">
        <v>545</v>
      </c>
      <c r="F42" s="10">
        <v>0</v>
      </c>
      <c r="G42" s="10">
        <v>200</v>
      </c>
      <c r="H42" s="11">
        <v>0.73</v>
      </c>
      <c r="I42" s="11">
        <v>0</v>
      </c>
      <c r="J42" s="11">
        <v>0.27</v>
      </c>
    </row>
    <row r="43" spans="1:10" x14ac:dyDescent="0.35">
      <c r="A43" s="3" t="s">
        <v>273</v>
      </c>
      <c r="B43" s="6" t="s">
        <v>159</v>
      </c>
      <c r="C43" s="10">
        <v>340</v>
      </c>
      <c r="D43" s="11">
        <v>0.01</v>
      </c>
      <c r="E43" s="10">
        <v>275</v>
      </c>
      <c r="F43" s="10">
        <v>0</v>
      </c>
      <c r="G43" s="10">
        <v>65</v>
      </c>
      <c r="H43" s="11">
        <v>0.81</v>
      </c>
      <c r="I43" s="11">
        <v>0</v>
      </c>
      <c r="J43" s="11">
        <v>0.19</v>
      </c>
    </row>
    <row r="44" spans="1:10" x14ac:dyDescent="0.35">
      <c r="A44" s="3" t="s">
        <v>273</v>
      </c>
      <c r="B44" s="6" t="s">
        <v>160</v>
      </c>
      <c r="C44" s="10">
        <v>810</v>
      </c>
      <c r="D44" s="11">
        <v>0.01</v>
      </c>
      <c r="E44" s="10">
        <v>270</v>
      </c>
      <c r="F44" s="10">
        <v>10</v>
      </c>
      <c r="G44" s="10">
        <v>525</v>
      </c>
      <c r="H44" s="11">
        <v>0.33</v>
      </c>
      <c r="I44" s="11">
        <v>0.01</v>
      </c>
      <c r="J44" s="11">
        <v>0.65</v>
      </c>
    </row>
    <row r="45" spans="1:10" x14ac:dyDescent="0.35">
      <c r="A45" s="3" t="s">
        <v>273</v>
      </c>
      <c r="B45" s="6" t="s">
        <v>161</v>
      </c>
      <c r="C45" s="10">
        <v>330</v>
      </c>
      <c r="D45" s="11">
        <v>0.01</v>
      </c>
      <c r="E45" s="10">
        <v>250</v>
      </c>
      <c r="F45" s="10">
        <v>0</v>
      </c>
      <c r="G45" s="10">
        <v>80</v>
      </c>
      <c r="H45" s="11">
        <v>0.76</v>
      </c>
      <c r="I45" s="11">
        <v>0</v>
      </c>
      <c r="J45" s="11">
        <v>0.24</v>
      </c>
    </row>
    <row r="46" spans="1:10" x14ac:dyDescent="0.35">
      <c r="A46" s="3" t="s">
        <v>273</v>
      </c>
      <c r="B46" s="6" t="s">
        <v>162</v>
      </c>
      <c r="C46" s="10">
        <v>60</v>
      </c>
      <c r="D46" s="11">
        <v>0</v>
      </c>
      <c r="E46" s="10">
        <v>50</v>
      </c>
      <c r="F46" s="10">
        <v>0</v>
      </c>
      <c r="G46" s="10">
        <v>5</v>
      </c>
      <c r="H46" s="11">
        <v>0.88</v>
      </c>
      <c r="I46" s="11">
        <v>0</v>
      </c>
      <c r="J46" s="11">
        <v>0.12</v>
      </c>
    </row>
    <row r="47" spans="1:10" x14ac:dyDescent="0.35">
      <c r="A47" s="3" t="s">
        <v>273</v>
      </c>
      <c r="B47" s="6" t="s">
        <v>163</v>
      </c>
      <c r="C47" s="10">
        <v>1075</v>
      </c>
      <c r="D47" s="11">
        <v>0.02</v>
      </c>
      <c r="E47" s="10">
        <v>600</v>
      </c>
      <c r="F47" s="10">
        <v>5</v>
      </c>
      <c r="G47" s="10">
        <v>465</v>
      </c>
      <c r="H47" s="11">
        <v>0.56000000000000005</v>
      </c>
      <c r="I47" s="11">
        <v>0.01</v>
      </c>
      <c r="J47" s="11">
        <v>0.43</v>
      </c>
    </row>
    <row r="48" spans="1:10" x14ac:dyDescent="0.35">
      <c r="A48" s="3" t="s">
        <v>273</v>
      </c>
      <c r="B48" s="6" t="s">
        <v>164</v>
      </c>
      <c r="C48" s="10">
        <v>4375</v>
      </c>
      <c r="D48" s="11">
        <v>0.08</v>
      </c>
      <c r="E48" s="10">
        <v>2115</v>
      </c>
      <c r="F48" s="10">
        <v>15</v>
      </c>
      <c r="G48" s="10">
        <v>2240</v>
      </c>
      <c r="H48" s="11">
        <v>0.48</v>
      </c>
      <c r="I48" s="11">
        <v>0</v>
      </c>
      <c r="J48" s="11">
        <v>0.51</v>
      </c>
    </row>
    <row r="49" spans="1:10" x14ac:dyDescent="0.35">
      <c r="A49" s="3" t="s">
        <v>273</v>
      </c>
      <c r="B49" s="6" t="s">
        <v>165</v>
      </c>
      <c r="C49" s="10">
        <v>250</v>
      </c>
      <c r="D49" s="11">
        <v>0</v>
      </c>
      <c r="E49" s="10">
        <v>160</v>
      </c>
      <c r="F49" s="10" t="s">
        <v>114</v>
      </c>
      <c r="G49" s="10">
        <v>85</v>
      </c>
      <c r="H49" s="11">
        <v>0.64</v>
      </c>
      <c r="I49" s="11" t="s">
        <v>114</v>
      </c>
      <c r="J49" s="11" t="s">
        <v>114</v>
      </c>
    </row>
    <row r="50" spans="1:10" x14ac:dyDescent="0.35">
      <c r="A50" s="3" t="s">
        <v>273</v>
      </c>
      <c r="B50" s="6" t="s">
        <v>166</v>
      </c>
      <c r="C50" s="10">
        <v>45</v>
      </c>
      <c r="D50" s="11">
        <v>0</v>
      </c>
      <c r="E50" s="10">
        <v>30</v>
      </c>
      <c r="F50" s="10">
        <v>0</v>
      </c>
      <c r="G50" s="10">
        <v>15</v>
      </c>
      <c r="H50" s="11">
        <v>0.66</v>
      </c>
      <c r="I50" s="11">
        <v>0</v>
      </c>
      <c r="J50" s="11">
        <v>0.34</v>
      </c>
    </row>
    <row r="51" spans="1:10" x14ac:dyDescent="0.35">
      <c r="A51" s="3" t="s">
        <v>273</v>
      </c>
      <c r="B51" s="6" t="s">
        <v>167</v>
      </c>
      <c r="C51" s="10" t="s">
        <v>114</v>
      </c>
      <c r="D51" s="11" t="s">
        <v>114</v>
      </c>
      <c r="E51" s="11" t="s">
        <v>114</v>
      </c>
      <c r="F51" s="11" t="s">
        <v>114</v>
      </c>
      <c r="G51" s="10" t="s">
        <v>114</v>
      </c>
      <c r="H51" s="11" t="s">
        <v>114</v>
      </c>
      <c r="I51" s="11" t="s">
        <v>114</v>
      </c>
      <c r="J51" s="11" t="s">
        <v>114</v>
      </c>
    </row>
    <row r="52" spans="1:10" x14ac:dyDescent="0.35">
      <c r="A52" s="3" t="s">
        <v>273</v>
      </c>
      <c r="B52" s="6" t="s">
        <v>168</v>
      </c>
      <c r="C52" s="10">
        <v>150</v>
      </c>
      <c r="D52" s="11">
        <v>0</v>
      </c>
      <c r="E52" s="10">
        <v>70</v>
      </c>
      <c r="F52" s="10" t="s">
        <v>114</v>
      </c>
      <c r="G52" s="10">
        <v>80</v>
      </c>
      <c r="H52" s="11" t="s">
        <v>114</v>
      </c>
      <c r="I52" s="11" t="s">
        <v>114</v>
      </c>
      <c r="J52" s="11">
        <v>0.52</v>
      </c>
    </row>
    <row r="53" spans="1:10" x14ac:dyDescent="0.35">
      <c r="A53" s="3" t="s">
        <v>273</v>
      </c>
      <c r="B53" s="6" t="s">
        <v>169</v>
      </c>
      <c r="C53" s="10">
        <v>1815</v>
      </c>
      <c r="D53" s="11">
        <v>0.03</v>
      </c>
      <c r="E53" s="10">
        <v>790</v>
      </c>
      <c r="F53" s="10">
        <v>10</v>
      </c>
      <c r="G53" s="10">
        <v>1015</v>
      </c>
      <c r="H53" s="11">
        <v>0.43</v>
      </c>
      <c r="I53" s="11">
        <v>0.01</v>
      </c>
      <c r="J53" s="11">
        <v>0.56000000000000005</v>
      </c>
    </row>
    <row r="54" spans="1:10" x14ac:dyDescent="0.35">
      <c r="A54" s="21" t="s">
        <v>274</v>
      </c>
      <c r="B54" s="22" t="s">
        <v>64</v>
      </c>
      <c r="C54" s="23">
        <v>36110</v>
      </c>
      <c r="D54" s="66">
        <v>1</v>
      </c>
      <c r="E54" s="23">
        <v>6355</v>
      </c>
      <c r="F54" s="23">
        <v>75</v>
      </c>
      <c r="G54" s="23">
        <v>29670</v>
      </c>
      <c r="H54" s="66">
        <v>0.18</v>
      </c>
      <c r="I54" s="66">
        <v>0</v>
      </c>
      <c r="J54" s="66">
        <v>0.82</v>
      </c>
    </row>
    <row r="55" spans="1:10" x14ac:dyDescent="0.35">
      <c r="A55" s="3" t="s">
        <v>274</v>
      </c>
      <c r="B55" s="6" t="s">
        <v>148</v>
      </c>
      <c r="C55" s="10">
        <v>5</v>
      </c>
      <c r="D55" s="11">
        <v>0</v>
      </c>
      <c r="E55" s="10">
        <v>0</v>
      </c>
      <c r="F55" s="10">
        <v>0</v>
      </c>
      <c r="G55" s="10">
        <v>5</v>
      </c>
      <c r="H55" s="11">
        <v>0</v>
      </c>
      <c r="I55" s="11">
        <v>0</v>
      </c>
      <c r="J55" s="11">
        <v>1</v>
      </c>
    </row>
    <row r="56" spans="1:10" x14ac:dyDescent="0.35">
      <c r="A56" s="3" t="s">
        <v>274</v>
      </c>
      <c r="B56" s="6" t="s">
        <v>149</v>
      </c>
      <c r="C56" s="10">
        <v>185</v>
      </c>
      <c r="D56" s="11">
        <v>0.01</v>
      </c>
      <c r="E56" s="10">
        <v>25</v>
      </c>
      <c r="F56" s="10" t="s">
        <v>114</v>
      </c>
      <c r="G56" s="10">
        <v>155</v>
      </c>
      <c r="H56" s="11" t="s">
        <v>114</v>
      </c>
      <c r="I56" s="11" t="s">
        <v>114</v>
      </c>
      <c r="J56" s="11">
        <v>0.86</v>
      </c>
    </row>
    <row r="57" spans="1:10" x14ac:dyDescent="0.35">
      <c r="A57" s="3" t="s">
        <v>274</v>
      </c>
      <c r="B57" s="6" t="s">
        <v>150</v>
      </c>
      <c r="C57" s="10">
        <v>85</v>
      </c>
      <c r="D57" s="11">
        <v>0</v>
      </c>
      <c r="E57" s="10">
        <v>50</v>
      </c>
      <c r="F57" s="10">
        <v>0</v>
      </c>
      <c r="G57" s="10">
        <v>35</v>
      </c>
      <c r="H57" s="11">
        <v>0.57999999999999996</v>
      </c>
      <c r="I57" s="11">
        <v>0</v>
      </c>
      <c r="J57" s="11">
        <v>0.42</v>
      </c>
    </row>
    <row r="58" spans="1:10" x14ac:dyDescent="0.35">
      <c r="A58" s="3" t="s">
        <v>274</v>
      </c>
      <c r="B58" s="6" t="s">
        <v>151</v>
      </c>
      <c r="C58" s="10">
        <v>1980</v>
      </c>
      <c r="D58" s="11">
        <v>0.05</v>
      </c>
      <c r="E58" s="10">
        <v>1770</v>
      </c>
      <c r="F58" s="10">
        <v>0</v>
      </c>
      <c r="G58" s="10">
        <v>205</v>
      </c>
      <c r="H58" s="11">
        <v>0.9</v>
      </c>
      <c r="I58" s="11">
        <v>0</v>
      </c>
      <c r="J58" s="11">
        <v>0.1</v>
      </c>
    </row>
    <row r="59" spans="1:10" x14ac:dyDescent="0.35">
      <c r="A59" s="3" t="s">
        <v>274</v>
      </c>
      <c r="B59" s="6" t="s">
        <v>152</v>
      </c>
      <c r="C59" s="10">
        <v>28220</v>
      </c>
      <c r="D59" s="11">
        <v>0.78</v>
      </c>
      <c r="E59" s="10">
        <v>3120</v>
      </c>
      <c r="F59" s="10">
        <v>40</v>
      </c>
      <c r="G59" s="10">
        <v>25050</v>
      </c>
      <c r="H59" s="11">
        <v>0.11</v>
      </c>
      <c r="I59" s="11">
        <v>0</v>
      </c>
      <c r="J59" s="11">
        <v>0.89</v>
      </c>
    </row>
    <row r="60" spans="1:10" x14ac:dyDescent="0.35">
      <c r="A60" s="3" t="s">
        <v>274</v>
      </c>
      <c r="B60" s="6" t="s">
        <v>153</v>
      </c>
      <c r="C60" s="10">
        <v>1675</v>
      </c>
      <c r="D60" s="11">
        <v>0.05</v>
      </c>
      <c r="E60" s="10">
        <v>185</v>
      </c>
      <c r="F60" s="10">
        <v>5</v>
      </c>
      <c r="G60" s="10">
        <v>1485</v>
      </c>
      <c r="H60" s="11">
        <v>0.11</v>
      </c>
      <c r="I60" s="11">
        <v>0</v>
      </c>
      <c r="J60" s="11">
        <v>0.89</v>
      </c>
    </row>
    <row r="61" spans="1:10" x14ac:dyDescent="0.35">
      <c r="A61" s="3" t="s">
        <v>274</v>
      </c>
      <c r="B61" s="6" t="s">
        <v>154</v>
      </c>
      <c r="C61" s="10">
        <v>335</v>
      </c>
      <c r="D61" s="11">
        <v>0.01</v>
      </c>
      <c r="E61" s="10">
        <v>45</v>
      </c>
      <c r="F61" s="10">
        <v>15</v>
      </c>
      <c r="G61" s="10">
        <v>275</v>
      </c>
      <c r="H61" s="11">
        <v>0.13</v>
      </c>
      <c r="I61" s="11">
        <v>0.05</v>
      </c>
      <c r="J61" s="11">
        <v>0.82</v>
      </c>
    </row>
    <row r="62" spans="1:10" x14ac:dyDescent="0.35">
      <c r="A62" s="3" t="s">
        <v>274</v>
      </c>
      <c r="B62" s="6" t="s">
        <v>155</v>
      </c>
      <c r="C62" s="10">
        <v>625</v>
      </c>
      <c r="D62" s="11">
        <v>0.02</v>
      </c>
      <c r="E62" s="10">
        <v>190</v>
      </c>
      <c r="F62" s="10">
        <v>10</v>
      </c>
      <c r="G62" s="10">
        <v>430</v>
      </c>
      <c r="H62" s="11">
        <v>0.3</v>
      </c>
      <c r="I62" s="11">
        <v>0.01</v>
      </c>
      <c r="J62" s="11">
        <v>0.69</v>
      </c>
    </row>
    <row r="63" spans="1:10" x14ac:dyDescent="0.35">
      <c r="A63" s="3" t="s">
        <v>274</v>
      </c>
      <c r="B63" s="6" t="s">
        <v>156</v>
      </c>
      <c r="C63" s="10">
        <v>65</v>
      </c>
      <c r="D63" s="11">
        <v>0</v>
      </c>
      <c r="E63" s="10">
        <v>20</v>
      </c>
      <c r="F63" s="10">
        <v>0</v>
      </c>
      <c r="G63" s="10">
        <v>45</v>
      </c>
      <c r="H63" s="11">
        <v>0.28999999999999998</v>
      </c>
      <c r="I63" s="11">
        <v>0</v>
      </c>
      <c r="J63" s="11">
        <v>0.71</v>
      </c>
    </row>
    <row r="64" spans="1:10" x14ac:dyDescent="0.35">
      <c r="A64" s="3" t="s">
        <v>274</v>
      </c>
      <c r="B64" s="6" t="s">
        <v>157</v>
      </c>
      <c r="C64" s="10">
        <v>190</v>
      </c>
      <c r="D64" s="11">
        <v>0.01</v>
      </c>
      <c r="E64" s="10">
        <v>100</v>
      </c>
      <c r="F64" s="10">
        <v>0</v>
      </c>
      <c r="G64" s="10">
        <v>90</v>
      </c>
      <c r="H64" s="11">
        <v>0.53</v>
      </c>
      <c r="I64" s="11">
        <v>0</v>
      </c>
      <c r="J64" s="11">
        <v>0.47</v>
      </c>
    </row>
    <row r="65" spans="1:10" x14ac:dyDescent="0.35">
      <c r="A65" s="3" t="s">
        <v>274</v>
      </c>
      <c r="B65" s="6" t="s">
        <v>158</v>
      </c>
      <c r="C65" s="10">
        <v>230</v>
      </c>
      <c r="D65" s="11">
        <v>0.01</v>
      </c>
      <c r="E65" s="10">
        <v>160</v>
      </c>
      <c r="F65" s="10">
        <v>0</v>
      </c>
      <c r="G65" s="10">
        <v>70</v>
      </c>
      <c r="H65" s="11">
        <v>0.7</v>
      </c>
      <c r="I65" s="11">
        <v>0</v>
      </c>
      <c r="J65" s="11">
        <v>0.3</v>
      </c>
    </row>
    <row r="66" spans="1:10" x14ac:dyDescent="0.35">
      <c r="A66" s="3" t="s">
        <v>274</v>
      </c>
      <c r="B66" s="6" t="s">
        <v>159</v>
      </c>
      <c r="C66" s="10">
        <v>170</v>
      </c>
      <c r="D66" s="11">
        <v>0</v>
      </c>
      <c r="E66" s="10">
        <v>135</v>
      </c>
      <c r="F66" s="10">
        <v>0</v>
      </c>
      <c r="G66" s="10">
        <v>35</v>
      </c>
      <c r="H66" s="11">
        <v>0.8</v>
      </c>
      <c r="I66" s="11">
        <v>0</v>
      </c>
      <c r="J66" s="11">
        <v>0.2</v>
      </c>
    </row>
    <row r="67" spans="1:10" x14ac:dyDescent="0.35">
      <c r="A67" s="3" t="s">
        <v>274</v>
      </c>
      <c r="B67" s="6" t="s">
        <v>160</v>
      </c>
      <c r="C67" s="10">
        <v>335</v>
      </c>
      <c r="D67" s="11">
        <v>0.01</v>
      </c>
      <c r="E67" s="10">
        <v>95</v>
      </c>
      <c r="F67" s="10" t="s">
        <v>114</v>
      </c>
      <c r="G67" s="10">
        <v>240</v>
      </c>
      <c r="H67" s="11" t="s">
        <v>114</v>
      </c>
      <c r="I67" s="11" t="s">
        <v>114</v>
      </c>
      <c r="J67" s="11">
        <v>0.72</v>
      </c>
    </row>
    <row r="68" spans="1:10" x14ac:dyDescent="0.35">
      <c r="A68" s="3" t="s">
        <v>274</v>
      </c>
      <c r="B68" s="6" t="s">
        <v>161</v>
      </c>
      <c r="C68" s="10">
        <v>105</v>
      </c>
      <c r="D68" s="11">
        <v>0</v>
      </c>
      <c r="E68" s="10">
        <v>75</v>
      </c>
      <c r="F68" s="10">
        <v>0</v>
      </c>
      <c r="G68" s="10">
        <v>35</v>
      </c>
      <c r="H68" s="11">
        <v>0.69</v>
      </c>
      <c r="I68" s="11">
        <v>0</v>
      </c>
      <c r="J68" s="11">
        <v>0.31</v>
      </c>
    </row>
    <row r="69" spans="1:10" x14ac:dyDescent="0.35">
      <c r="A69" s="3" t="s">
        <v>274</v>
      </c>
      <c r="B69" s="6" t="s">
        <v>162</v>
      </c>
      <c r="C69" s="10">
        <v>70</v>
      </c>
      <c r="D69" s="11">
        <v>0</v>
      </c>
      <c r="E69" s="10">
        <v>35</v>
      </c>
      <c r="F69" s="10">
        <v>0</v>
      </c>
      <c r="G69" s="10">
        <v>40</v>
      </c>
      <c r="H69" s="11">
        <v>0.46</v>
      </c>
      <c r="I69" s="11">
        <v>0</v>
      </c>
      <c r="J69" s="11">
        <v>0.54</v>
      </c>
    </row>
    <row r="70" spans="1:10" x14ac:dyDescent="0.35">
      <c r="A70" s="3" t="s">
        <v>274</v>
      </c>
      <c r="B70" s="6" t="s">
        <v>163</v>
      </c>
      <c r="C70" s="10">
        <v>1535</v>
      </c>
      <c r="D70" s="11">
        <v>0.04</v>
      </c>
      <c r="E70" s="10">
        <v>235</v>
      </c>
      <c r="F70" s="10" t="s">
        <v>114</v>
      </c>
      <c r="G70" s="10">
        <v>1295</v>
      </c>
      <c r="H70" s="11" t="s">
        <v>114</v>
      </c>
      <c r="I70" s="11" t="s">
        <v>114</v>
      </c>
      <c r="J70" s="11">
        <v>0.84</v>
      </c>
    </row>
    <row r="71" spans="1:10" x14ac:dyDescent="0.35">
      <c r="A71" s="3" t="s">
        <v>274</v>
      </c>
      <c r="B71" s="6" t="s">
        <v>164</v>
      </c>
      <c r="C71" s="10">
        <v>120</v>
      </c>
      <c r="D71" s="11">
        <v>0</v>
      </c>
      <c r="E71" s="10">
        <v>45</v>
      </c>
      <c r="F71" s="10">
        <v>0</v>
      </c>
      <c r="G71" s="10">
        <v>75</v>
      </c>
      <c r="H71" s="11">
        <v>0.38</v>
      </c>
      <c r="I71" s="11">
        <v>0</v>
      </c>
      <c r="J71" s="11">
        <v>0.62</v>
      </c>
    </row>
    <row r="72" spans="1:10" x14ac:dyDescent="0.35">
      <c r="A72" s="3" t="s">
        <v>274</v>
      </c>
      <c r="B72" s="6" t="s">
        <v>165</v>
      </c>
      <c r="C72" s="10">
        <v>105</v>
      </c>
      <c r="D72" s="11">
        <v>0</v>
      </c>
      <c r="E72" s="10">
        <v>55</v>
      </c>
      <c r="F72" s="10">
        <v>0</v>
      </c>
      <c r="G72" s="10">
        <v>50</v>
      </c>
      <c r="H72" s="11">
        <v>0.52</v>
      </c>
      <c r="I72" s="11">
        <v>0</v>
      </c>
      <c r="J72" s="11">
        <v>0.47</v>
      </c>
    </row>
    <row r="73" spans="1:10" x14ac:dyDescent="0.35">
      <c r="A73" s="3" t="s">
        <v>274</v>
      </c>
      <c r="B73" s="6" t="s">
        <v>167</v>
      </c>
      <c r="C73" s="10">
        <v>0</v>
      </c>
      <c r="D73" s="11">
        <v>0</v>
      </c>
      <c r="E73" s="10">
        <v>0</v>
      </c>
      <c r="F73" s="10">
        <v>0</v>
      </c>
      <c r="G73" s="10">
        <v>0</v>
      </c>
      <c r="H73" s="11">
        <v>0</v>
      </c>
      <c r="I73" s="11">
        <v>0</v>
      </c>
      <c r="J73" s="11">
        <v>0</v>
      </c>
    </row>
    <row r="74" spans="1:10" x14ac:dyDescent="0.35">
      <c r="A74" s="3" t="s">
        <v>274</v>
      </c>
      <c r="B74" s="6" t="s">
        <v>166</v>
      </c>
      <c r="C74" s="10">
        <v>30</v>
      </c>
      <c r="D74" s="11">
        <v>0</v>
      </c>
      <c r="E74" s="10">
        <v>10</v>
      </c>
      <c r="F74" s="10">
        <v>0</v>
      </c>
      <c r="G74" s="10">
        <v>20</v>
      </c>
      <c r="H74" s="11">
        <v>0.38</v>
      </c>
      <c r="I74" s="11">
        <v>0</v>
      </c>
      <c r="J74" s="11">
        <v>0.62</v>
      </c>
    </row>
    <row r="75" spans="1:10" x14ac:dyDescent="0.35">
      <c r="A75" s="3" t="s">
        <v>274</v>
      </c>
      <c r="B75" s="6" t="s">
        <v>168</v>
      </c>
      <c r="C75" s="10">
        <v>10</v>
      </c>
      <c r="D75" s="11">
        <v>0</v>
      </c>
      <c r="E75" s="10">
        <v>0</v>
      </c>
      <c r="F75" s="10">
        <v>0</v>
      </c>
      <c r="G75" s="10">
        <v>10</v>
      </c>
      <c r="H75" s="11">
        <v>0</v>
      </c>
      <c r="I75" s="11">
        <v>0</v>
      </c>
      <c r="J75" s="11">
        <v>1</v>
      </c>
    </row>
    <row r="76" spans="1:10" x14ac:dyDescent="0.35">
      <c r="A76" s="3" t="s">
        <v>274</v>
      </c>
      <c r="B76" s="6" t="s">
        <v>169</v>
      </c>
      <c r="C76" s="10">
        <v>40</v>
      </c>
      <c r="D76" s="11">
        <v>0</v>
      </c>
      <c r="E76" s="10">
        <v>10</v>
      </c>
      <c r="F76" s="10">
        <v>0</v>
      </c>
      <c r="G76" s="10">
        <v>30</v>
      </c>
      <c r="H76" s="11">
        <v>0.26</v>
      </c>
      <c r="I76" s="11">
        <v>0</v>
      </c>
      <c r="J76" s="11">
        <v>0.74</v>
      </c>
    </row>
    <row r="78" spans="1:10" x14ac:dyDescent="0.35">
      <c r="A78" s="2" t="s">
        <v>352</v>
      </c>
    </row>
    <row r="79" spans="1:10" ht="77.5" x14ac:dyDescent="0.35">
      <c r="A79" s="56" t="s">
        <v>260</v>
      </c>
      <c r="B79" s="57" t="s">
        <v>141</v>
      </c>
      <c r="C79" s="57" t="s">
        <v>308</v>
      </c>
      <c r="D79" s="57" t="s">
        <v>344</v>
      </c>
      <c r="E79" s="57" t="s">
        <v>345</v>
      </c>
      <c r="F79" s="57" t="s">
        <v>346</v>
      </c>
      <c r="G79" s="57" t="s">
        <v>347</v>
      </c>
      <c r="H79" s="57" t="s">
        <v>122</v>
      </c>
      <c r="I79" s="57" t="s">
        <v>123</v>
      </c>
      <c r="J79" s="57" t="s">
        <v>124</v>
      </c>
    </row>
    <row r="80" spans="1:10" x14ac:dyDescent="0.35">
      <c r="A80" s="14" t="s">
        <v>272</v>
      </c>
      <c r="B80" s="18" t="s">
        <v>64</v>
      </c>
      <c r="C80" s="15">
        <v>68335</v>
      </c>
      <c r="D80" s="66">
        <v>1</v>
      </c>
      <c r="E80" s="15">
        <v>18425</v>
      </c>
      <c r="F80" s="15">
        <v>165</v>
      </c>
      <c r="G80" s="15">
        <v>49720</v>
      </c>
      <c r="H80" s="66">
        <v>0.27</v>
      </c>
      <c r="I80" s="66">
        <v>0</v>
      </c>
      <c r="J80" s="66">
        <v>0.73</v>
      </c>
    </row>
    <row r="81" spans="1:10" x14ac:dyDescent="0.35">
      <c r="A81" s="3" t="s">
        <v>272</v>
      </c>
      <c r="B81" s="6" t="s">
        <v>349</v>
      </c>
      <c r="C81" s="10">
        <v>38020</v>
      </c>
      <c r="D81" s="11">
        <v>0.56000000000000005</v>
      </c>
      <c r="E81" s="10">
        <v>10135</v>
      </c>
      <c r="F81" s="10">
        <v>65</v>
      </c>
      <c r="G81" s="10">
        <v>27810</v>
      </c>
      <c r="H81" s="11">
        <v>0.27</v>
      </c>
      <c r="I81" s="11">
        <v>0</v>
      </c>
      <c r="J81" s="11">
        <v>0.73</v>
      </c>
    </row>
    <row r="82" spans="1:10" x14ac:dyDescent="0.35">
      <c r="A82" s="3" t="s">
        <v>272</v>
      </c>
      <c r="B82" s="6" t="s">
        <v>350</v>
      </c>
      <c r="C82" s="10">
        <v>11615</v>
      </c>
      <c r="D82" s="11">
        <v>0.17</v>
      </c>
      <c r="E82" s="10">
        <v>3260</v>
      </c>
      <c r="F82" s="10">
        <v>35</v>
      </c>
      <c r="G82" s="10">
        <v>8310</v>
      </c>
      <c r="H82" s="11">
        <v>0.28000000000000003</v>
      </c>
      <c r="I82" s="11">
        <v>0</v>
      </c>
      <c r="J82" s="11">
        <v>0.72</v>
      </c>
    </row>
    <row r="83" spans="1:10" x14ac:dyDescent="0.35">
      <c r="A83" s="3" t="s">
        <v>272</v>
      </c>
      <c r="B83" s="6" t="s">
        <v>351</v>
      </c>
      <c r="C83" s="10">
        <v>18695</v>
      </c>
      <c r="D83" s="11">
        <v>0.27</v>
      </c>
      <c r="E83" s="10">
        <v>5030</v>
      </c>
      <c r="F83" s="10">
        <v>60</v>
      </c>
      <c r="G83" s="10">
        <v>13595</v>
      </c>
      <c r="H83" s="11">
        <v>0.27</v>
      </c>
      <c r="I83" s="11">
        <v>0</v>
      </c>
      <c r="J83" s="11">
        <v>0.73</v>
      </c>
    </row>
    <row r="84" spans="1:10" x14ac:dyDescent="0.35">
      <c r="A84" s="21" t="s">
        <v>273</v>
      </c>
      <c r="B84" s="22" t="s">
        <v>64</v>
      </c>
      <c r="C84" s="23">
        <v>40115</v>
      </c>
      <c r="D84" s="66">
        <v>1</v>
      </c>
      <c r="E84" s="23">
        <v>15305</v>
      </c>
      <c r="F84" s="23">
        <v>125</v>
      </c>
      <c r="G84" s="23">
        <v>24665</v>
      </c>
      <c r="H84" s="66">
        <v>0.38</v>
      </c>
      <c r="I84" s="66">
        <v>0</v>
      </c>
      <c r="J84" s="66">
        <v>0.61</v>
      </c>
    </row>
    <row r="85" spans="1:10" x14ac:dyDescent="0.35">
      <c r="A85" s="3" t="s">
        <v>273</v>
      </c>
      <c r="B85" s="6" t="s">
        <v>349</v>
      </c>
      <c r="C85" s="10">
        <v>23385</v>
      </c>
      <c r="D85" s="11">
        <v>0.57999999999999996</v>
      </c>
      <c r="E85" s="10">
        <v>8585</v>
      </c>
      <c r="F85" s="10">
        <v>45</v>
      </c>
      <c r="G85" s="10">
        <v>14745</v>
      </c>
      <c r="H85" s="11">
        <v>0.37</v>
      </c>
      <c r="I85" s="11">
        <v>0</v>
      </c>
      <c r="J85" s="11">
        <v>0.63</v>
      </c>
    </row>
    <row r="86" spans="1:10" x14ac:dyDescent="0.35">
      <c r="A86" s="3" t="s">
        <v>273</v>
      </c>
      <c r="B86" s="6" t="s">
        <v>350</v>
      </c>
      <c r="C86" s="10">
        <v>8335</v>
      </c>
      <c r="D86" s="11">
        <v>0.21</v>
      </c>
      <c r="E86" s="10">
        <v>3055</v>
      </c>
      <c r="F86" s="10">
        <v>35</v>
      </c>
      <c r="G86" s="10">
        <v>5245</v>
      </c>
      <c r="H86" s="11">
        <v>0.37</v>
      </c>
      <c r="I86" s="11">
        <v>0</v>
      </c>
      <c r="J86" s="11">
        <v>0.63</v>
      </c>
    </row>
    <row r="87" spans="1:10" x14ac:dyDescent="0.35">
      <c r="A87" s="3" t="s">
        <v>273</v>
      </c>
      <c r="B87" s="6" t="s">
        <v>351</v>
      </c>
      <c r="C87" s="10">
        <v>8395</v>
      </c>
      <c r="D87" s="11">
        <v>0.21</v>
      </c>
      <c r="E87" s="10">
        <v>3665</v>
      </c>
      <c r="F87" s="10">
        <v>45</v>
      </c>
      <c r="G87" s="10">
        <v>4675</v>
      </c>
      <c r="H87" s="11">
        <v>0.44</v>
      </c>
      <c r="I87" s="11">
        <v>0.01</v>
      </c>
      <c r="J87" s="11">
        <v>0.56000000000000005</v>
      </c>
    </row>
    <row r="88" spans="1:10" x14ac:dyDescent="0.35">
      <c r="A88" s="21" t="s">
        <v>274</v>
      </c>
      <c r="B88" s="22" t="s">
        <v>64</v>
      </c>
      <c r="C88" s="23">
        <v>28220</v>
      </c>
      <c r="D88" s="66">
        <v>1</v>
      </c>
      <c r="E88" s="23">
        <v>3120</v>
      </c>
      <c r="F88" s="23">
        <v>40</v>
      </c>
      <c r="G88" s="23">
        <v>25050</v>
      </c>
      <c r="H88" s="66">
        <v>0.11</v>
      </c>
      <c r="I88" s="66">
        <v>0</v>
      </c>
      <c r="J88" s="66">
        <v>0.89</v>
      </c>
    </row>
    <row r="89" spans="1:10" x14ac:dyDescent="0.35">
      <c r="A89" s="3" t="s">
        <v>274</v>
      </c>
      <c r="B89" s="6" t="s">
        <v>349</v>
      </c>
      <c r="C89" s="10">
        <v>14640</v>
      </c>
      <c r="D89" s="11">
        <v>0.52</v>
      </c>
      <c r="E89" s="10">
        <v>1550</v>
      </c>
      <c r="F89" s="10">
        <v>20</v>
      </c>
      <c r="G89" s="10">
        <v>13070</v>
      </c>
      <c r="H89" s="11">
        <v>0.11</v>
      </c>
      <c r="I89" s="11">
        <v>0</v>
      </c>
      <c r="J89" s="11">
        <v>0.89</v>
      </c>
    </row>
    <row r="90" spans="1:10" x14ac:dyDescent="0.35">
      <c r="A90" s="3" t="s">
        <v>274</v>
      </c>
      <c r="B90" s="6" t="s">
        <v>350</v>
      </c>
      <c r="C90" s="10">
        <v>3275</v>
      </c>
      <c r="D90" s="11">
        <v>0.12</v>
      </c>
      <c r="E90" s="10">
        <v>205</v>
      </c>
      <c r="F90" s="10">
        <v>5</v>
      </c>
      <c r="G90" s="10">
        <v>3065</v>
      </c>
      <c r="H90" s="11">
        <v>0.06</v>
      </c>
      <c r="I90" s="11">
        <v>0</v>
      </c>
      <c r="J90" s="11">
        <v>0.94</v>
      </c>
    </row>
    <row r="91" spans="1:10" x14ac:dyDescent="0.35">
      <c r="A91" s="3" t="s">
        <v>274</v>
      </c>
      <c r="B91" s="6" t="s">
        <v>351</v>
      </c>
      <c r="C91" s="10">
        <v>10305</v>
      </c>
      <c r="D91" s="11">
        <v>0.37</v>
      </c>
      <c r="E91" s="10">
        <v>1365</v>
      </c>
      <c r="F91" s="10">
        <v>15</v>
      </c>
      <c r="G91" s="10">
        <v>8915</v>
      </c>
      <c r="H91" s="11">
        <v>0.13</v>
      </c>
      <c r="I91" s="11">
        <v>0</v>
      </c>
      <c r="J91" s="11">
        <v>0.87</v>
      </c>
    </row>
    <row r="92" spans="1:10" x14ac:dyDescent="0.35">
      <c r="A92" t="s">
        <v>31</v>
      </c>
      <c r="B92" s="46" t="s">
        <v>423</v>
      </c>
    </row>
    <row r="93" spans="1:10" x14ac:dyDescent="0.35">
      <c r="A93" t="s">
        <v>32</v>
      </c>
      <c r="B93" t="s">
        <v>477</v>
      </c>
    </row>
    <row r="94" spans="1:10" x14ac:dyDescent="0.35">
      <c r="A94" t="s">
        <v>33</v>
      </c>
      <c r="B94" t="s">
        <v>469</v>
      </c>
    </row>
    <row r="95" spans="1:10" x14ac:dyDescent="0.35">
      <c r="A95" t="s">
        <v>34</v>
      </c>
      <c r="B95" t="s">
        <v>470</v>
      </c>
    </row>
    <row r="96" spans="1:10" x14ac:dyDescent="0.35">
      <c r="A96" t="s">
        <v>35</v>
      </c>
      <c r="B96" t="s">
        <v>480</v>
      </c>
    </row>
    <row r="97" spans="1:2" x14ac:dyDescent="0.35">
      <c r="A97" t="s">
        <v>36</v>
      </c>
      <c r="B97" t="s">
        <v>481</v>
      </c>
    </row>
    <row r="98" spans="1:2" x14ac:dyDescent="0.35">
      <c r="A98" t="s">
        <v>37</v>
      </c>
      <c r="B98" t="s">
        <v>472</v>
      </c>
    </row>
  </sheetData>
  <conditionalFormatting sqref="D8:D76">
    <cfRule type="dataBar" priority="16">
      <dataBar>
        <cfvo type="num" val="0"/>
        <cfvo type="num" val="1"/>
        <color rgb="FFB1A0C7"/>
      </dataBar>
      <extLst>
        <ext xmlns:x14="http://schemas.microsoft.com/office/spreadsheetml/2009/9/main" uri="{B025F937-C7B1-47D3-B67F-A62EFF666E3E}">
          <x14:id>{40B7D53A-3C3F-4735-8E9E-2EC265BB37BD}</x14:id>
        </ext>
      </extLst>
    </cfRule>
  </conditionalFormatting>
  <conditionalFormatting sqref="D80">
    <cfRule type="dataBar" priority="12">
      <dataBar>
        <cfvo type="num" val="0"/>
        <cfvo type="num" val="1"/>
        <color rgb="FFB1A0C7"/>
      </dataBar>
      <extLst>
        <ext xmlns:x14="http://schemas.microsoft.com/office/spreadsheetml/2009/9/main" uri="{B025F937-C7B1-47D3-B67F-A62EFF666E3E}">
          <x14:id>{E0F079C5-D226-472C-90BE-DE813C4ABE7E}</x14:id>
        </ext>
      </extLst>
    </cfRule>
  </conditionalFormatting>
  <conditionalFormatting sqref="D81:D83">
    <cfRule type="dataBar" priority="11">
      <dataBar>
        <cfvo type="num" val="0"/>
        <cfvo type="num" val="1"/>
        <color rgb="FFB1A0C7"/>
      </dataBar>
      <extLst>
        <ext xmlns:x14="http://schemas.microsoft.com/office/spreadsheetml/2009/9/main" uri="{B025F937-C7B1-47D3-B67F-A62EFF666E3E}">
          <x14:id>{DD2B5740-8F57-47EB-BF1C-0BD6C8D3F7B9}</x14:id>
        </ext>
      </extLst>
    </cfRule>
  </conditionalFormatting>
  <conditionalFormatting sqref="D84">
    <cfRule type="dataBar" priority="10">
      <dataBar>
        <cfvo type="num" val="0"/>
        <cfvo type="num" val="1"/>
        <color rgb="FFB1A0C7"/>
      </dataBar>
      <extLst>
        <ext xmlns:x14="http://schemas.microsoft.com/office/spreadsheetml/2009/9/main" uri="{B025F937-C7B1-47D3-B67F-A62EFF666E3E}">
          <x14:id>{319BECD9-1935-4900-9B54-3302E700978F}</x14:id>
        </ext>
      </extLst>
    </cfRule>
  </conditionalFormatting>
  <conditionalFormatting sqref="D85:D87">
    <cfRule type="dataBar" priority="9">
      <dataBar>
        <cfvo type="num" val="0"/>
        <cfvo type="num" val="1"/>
        <color rgb="FFB1A0C7"/>
      </dataBar>
      <extLst>
        <ext xmlns:x14="http://schemas.microsoft.com/office/spreadsheetml/2009/9/main" uri="{B025F937-C7B1-47D3-B67F-A62EFF666E3E}">
          <x14:id>{F7B8F799-5CD8-4875-B58D-95F4BB246492}</x14:id>
        </ext>
      </extLst>
    </cfRule>
  </conditionalFormatting>
  <conditionalFormatting sqref="D88">
    <cfRule type="dataBar" priority="8">
      <dataBar>
        <cfvo type="num" val="0"/>
        <cfvo type="num" val="1"/>
        <color rgb="FFB1A0C7"/>
      </dataBar>
      <extLst>
        <ext xmlns:x14="http://schemas.microsoft.com/office/spreadsheetml/2009/9/main" uri="{B025F937-C7B1-47D3-B67F-A62EFF666E3E}">
          <x14:id>{DC2759C6-CE84-45F8-8785-FCEEAA609B9A}</x14:id>
        </ext>
      </extLst>
    </cfRule>
  </conditionalFormatting>
  <conditionalFormatting sqref="D89:D91">
    <cfRule type="dataBar" priority="7">
      <dataBar>
        <cfvo type="num" val="0"/>
        <cfvo type="num" val="1"/>
        <color rgb="FFB1A0C7"/>
      </dataBar>
      <extLst>
        <ext xmlns:x14="http://schemas.microsoft.com/office/spreadsheetml/2009/9/main" uri="{B025F937-C7B1-47D3-B67F-A62EFF666E3E}">
          <x14:id>{BE7DB90E-5557-43C1-A8F0-EF01CB6784DB}</x14:id>
        </ext>
      </extLst>
    </cfRule>
  </conditionalFormatting>
  <conditionalFormatting sqref="H8:J30">
    <cfRule type="dataBar" priority="15">
      <dataBar>
        <cfvo type="num" val="0"/>
        <cfvo type="num" val="1"/>
        <color rgb="FFB1A0C7"/>
      </dataBar>
      <extLst>
        <ext xmlns:x14="http://schemas.microsoft.com/office/spreadsheetml/2009/9/main" uri="{B025F937-C7B1-47D3-B67F-A62EFF666E3E}">
          <x14:id>{D62AF385-0E09-4AC6-9A45-84906F99F264}</x14:id>
        </ext>
      </extLst>
    </cfRule>
  </conditionalFormatting>
  <conditionalFormatting sqref="H31:J53">
    <cfRule type="dataBar" priority="14">
      <dataBar>
        <cfvo type="num" val="0"/>
        <cfvo type="num" val="1"/>
        <color rgb="FFB1A0C7"/>
      </dataBar>
      <extLst>
        <ext xmlns:x14="http://schemas.microsoft.com/office/spreadsheetml/2009/9/main" uri="{B025F937-C7B1-47D3-B67F-A62EFF666E3E}">
          <x14:id>{0555617E-110F-409B-858A-F12D7D1FC5AE}</x14:id>
        </ext>
      </extLst>
    </cfRule>
  </conditionalFormatting>
  <conditionalFormatting sqref="H54:J76">
    <cfRule type="dataBar" priority="13">
      <dataBar>
        <cfvo type="num" val="0"/>
        <cfvo type="num" val="1"/>
        <color rgb="FFB1A0C7"/>
      </dataBar>
      <extLst>
        <ext xmlns:x14="http://schemas.microsoft.com/office/spreadsheetml/2009/9/main" uri="{B025F937-C7B1-47D3-B67F-A62EFF666E3E}">
          <x14:id>{29BAEEBC-A42D-4E3B-8D6C-3DB0198CF497}</x14:id>
        </ext>
      </extLst>
    </cfRule>
  </conditionalFormatting>
  <conditionalFormatting sqref="H80:J80">
    <cfRule type="dataBar" priority="6">
      <dataBar>
        <cfvo type="num" val="0"/>
        <cfvo type="num" val="1"/>
        <color rgb="FFB1A0C7"/>
      </dataBar>
      <extLst>
        <ext xmlns:x14="http://schemas.microsoft.com/office/spreadsheetml/2009/9/main" uri="{B025F937-C7B1-47D3-B67F-A62EFF666E3E}">
          <x14:id>{7D7856A3-AECF-49CA-975F-1C3669428EA5}</x14:id>
        </ext>
      </extLst>
    </cfRule>
  </conditionalFormatting>
  <conditionalFormatting sqref="H81:J83">
    <cfRule type="dataBar" priority="5">
      <dataBar>
        <cfvo type="num" val="0"/>
        <cfvo type="num" val="1"/>
        <color rgb="FFB1A0C7"/>
      </dataBar>
      <extLst>
        <ext xmlns:x14="http://schemas.microsoft.com/office/spreadsheetml/2009/9/main" uri="{B025F937-C7B1-47D3-B67F-A62EFF666E3E}">
          <x14:id>{B015344A-BF66-424A-8365-F1E1F2676F76}</x14:id>
        </ext>
      </extLst>
    </cfRule>
  </conditionalFormatting>
  <conditionalFormatting sqref="H84:J84">
    <cfRule type="dataBar" priority="4">
      <dataBar>
        <cfvo type="num" val="0"/>
        <cfvo type="num" val="1"/>
        <color rgb="FFB1A0C7"/>
      </dataBar>
      <extLst>
        <ext xmlns:x14="http://schemas.microsoft.com/office/spreadsheetml/2009/9/main" uri="{B025F937-C7B1-47D3-B67F-A62EFF666E3E}">
          <x14:id>{5DC3ECAE-CDDF-4BB6-B2D0-D917A260B272}</x14:id>
        </ext>
      </extLst>
    </cfRule>
  </conditionalFormatting>
  <conditionalFormatting sqref="H85:J87">
    <cfRule type="dataBar" priority="3">
      <dataBar>
        <cfvo type="num" val="0"/>
        <cfvo type="num" val="1"/>
        <color rgb="FFB1A0C7"/>
      </dataBar>
      <extLst>
        <ext xmlns:x14="http://schemas.microsoft.com/office/spreadsheetml/2009/9/main" uri="{B025F937-C7B1-47D3-B67F-A62EFF666E3E}">
          <x14:id>{B132D5C7-4B5E-4EE6-92B8-9F849AB54948}</x14:id>
        </ext>
      </extLst>
    </cfRule>
  </conditionalFormatting>
  <conditionalFormatting sqref="H88:J88">
    <cfRule type="dataBar" priority="2">
      <dataBar>
        <cfvo type="num" val="0"/>
        <cfvo type="num" val="1"/>
        <color rgb="FFB1A0C7"/>
      </dataBar>
      <extLst>
        <ext xmlns:x14="http://schemas.microsoft.com/office/spreadsheetml/2009/9/main" uri="{B025F937-C7B1-47D3-B67F-A62EFF666E3E}">
          <x14:id>{00DD6F96-63D3-41AB-8B96-C84E9C3D12EC}</x14:id>
        </ext>
      </extLst>
    </cfRule>
  </conditionalFormatting>
  <conditionalFormatting sqref="H89:J91">
    <cfRule type="dataBar" priority="1">
      <dataBar>
        <cfvo type="num" val="0"/>
        <cfvo type="num" val="1"/>
        <color rgb="FFB1A0C7"/>
      </dataBar>
      <extLst>
        <ext xmlns:x14="http://schemas.microsoft.com/office/spreadsheetml/2009/9/main" uri="{B025F937-C7B1-47D3-B67F-A62EFF666E3E}">
          <x14:id>{B52C7D54-1C88-4582-8A45-80039B868A2B}</x14:id>
        </ext>
      </extLst>
    </cfRule>
  </conditionalFormatting>
  <pageMargins left="0.7" right="0.7" top="0.75" bottom="0.75" header="0.3" footer="0.3"/>
  <pageSetup paperSize="9" orientation="portrait" horizontalDpi="300" verticalDpi="300"/>
  <tableParts count="2">
    <tablePart r:id="rId1"/>
    <tablePart r:id="rId2"/>
  </tableParts>
  <extLst>
    <ext xmlns:x14="http://schemas.microsoft.com/office/spreadsheetml/2009/9/main" uri="{78C0D931-6437-407d-A8EE-F0AAD7539E65}">
      <x14:conditionalFormattings>
        <x14:conditionalFormatting xmlns:xm="http://schemas.microsoft.com/office/excel/2006/main">
          <x14:cfRule type="dataBar" id="{40B7D53A-3C3F-4735-8E9E-2EC265BB37BD}">
            <x14:dataBar minLength="0" maxLength="100" gradient="0">
              <x14:cfvo type="num">
                <xm:f>0</xm:f>
              </x14:cfvo>
              <x14:cfvo type="num">
                <xm:f>1</xm:f>
              </x14:cfvo>
              <x14:negativeFillColor rgb="FFFF0000"/>
              <x14:axisColor rgb="FF000000"/>
            </x14:dataBar>
          </x14:cfRule>
          <xm:sqref>D8:D76</xm:sqref>
        </x14:conditionalFormatting>
        <x14:conditionalFormatting xmlns:xm="http://schemas.microsoft.com/office/excel/2006/main">
          <x14:cfRule type="dataBar" id="{E0F079C5-D226-472C-90BE-DE813C4ABE7E}">
            <x14:dataBar minLength="0" maxLength="100" gradient="0">
              <x14:cfvo type="num">
                <xm:f>0</xm:f>
              </x14:cfvo>
              <x14:cfvo type="num">
                <xm:f>1</xm:f>
              </x14:cfvo>
              <x14:negativeFillColor rgb="FFFF0000"/>
              <x14:axisColor rgb="FF000000"/>
            </x14:dataBar>
          </x14:cfRule>
          <xm:sqref>D80</xm:sqref>
        </x14:conditionalFormatting>
        <x14:conditionalFormatting xmlns:xm="http://schemas.microsoft.com/office/excel/2006/main">
          <x14:cfRule type="dataBar" id="{DD2B5740-8F57-47EB-BF1C-0BD6C8D3F7B9}">
            <x14:dataBar minLength="0" maxLength="100" gradient="0">
              <x14:cfvo type="num">
                <xm:f>0</xm:f>
              </x14:cfvo>
              <x14:cfvo type="num">
                <xm:f>1</xm:f>
              </x14:cfvo>
              <x14:negativeFillColor rgb="FFFF0000"/>
              <x14:axisColor rgb="FF000000"/>
            </x14:dataBar>
          </x14:cfRule>
          <xm:sqref>D81:D83</xm:sqref>
        </x14:conditionalFormatting>
        <x14:conditionalFormatting xmlns:xm="http://schemas.microsoft.com/office/excel/2006/main">
          <x14:cfRule type="dataBar" id="{319BECD9-1935-4900-9B54-3302E700978F}">
            <x14:dataBar minLength="0" maxLength="100" gradient="0">
              <x14:cfvo type="num">
                <xm:f>0</xm:f>
              </x14:cfvo>
              <x14:cfvo type="num">
                <xm:f>1</xm:f>
              </x14:cfvo>
              <x14:negativeFillColor rgb="FFFF0000"/>
              <x14:axisColor rgb="FF000000"/>
            </x14:dataBar>
          </x14:cfRule>
          <xm:sqref>D84</xm:sqref>
        </x14:conditionalFormatting>
        <x14:conditionalFormatting xmlns:xm="http://schemas.microsoft.com/office/excel/2006/main">
          <x14:cfRule type="dataBar" id="{F7B8F799-5CD8-4875-B58D-95F4BB246492}">
            <x14:dataBar minLength="0" maxLength="100" gradient="0">
              <x14:cfvo type="num">
                <xm:f>0</xm:f>
              </x14:cfvo>
              <x14:cfvo type="num">
                <xm:f>1</xm:f>
              </x14:cfvo>
              <x14:negativeFillColor rgb="FFFF0000"/>
              <x14:axisColor rgb="FF000000"/>
            </x14:dataBar>
          </x14:cfRule>
          <xm:sqref>D85:D87</xm:sqref>
        </x14:conditionalFormatting>
        <x14:conditionalFormatting xmlns:xm="http://schemas.microsoft.com/office/excel/2006/main">
          <x14:cfRule type="dataBar" id="{DC2759C6-CE84-45F8-8785-FCEEAA609B9A}">
            <x14:dataBar minLength="0" maxLength="100" gradient="0">
              <x14:cfvo type="num">
                <xm:f>0</xm:f>
              </x14:cfvo>
              <x14:cfvo type="num">
                <xm:f>1</xm:f>
              </x14:cfvo>
              <x14:negativeFillColor rgb="FFFF0000"/>
              <x14:axisColor rgb="FF000000"/>
            </x14:dataBar>
          </x14:cfRule>
          <xm:sqref>D88</xm:sqref>
        </x14:conditionalFormatting>
        <x14:conditionalFormatting xmlns:xm="http://schemas.microsoft.com/office/excel/2006/main">
          <x14:cfRule type="dataBar" id="{BE7DB90E-5557-43C1-A8F0-EF01CB6784DB}">
            <x14:dataBar minLength="0" maxLength="100" gradient="0">
              <x14:cfvo type="num">
                <xm:f>0</xm:f>
              </x14:cfvo>
              <x14:cfvo type="num">
                <xm:f>1</xm:f>
              </x14:cfvo>
              <x14:negativeFillColor rgb="FFFF0000"/>
              <x14:axisColor rgb="FF000000"/>
            </x14:dataBar>
          </x14:cfRule>
          <xm:sqref>D89:D91</xm:sqref>
        </x14:conditionalFormatting>
        <x14:conditionalFormatting xmlns:xm="http://schemas.microsoft.com/office/excel/2006/main">
          <x14:cfRule type="dataBar" id="{D62AF385-0E09-4AC6-9A45-84906F99F264}">
            <x14:dataBar minLength="0" maxLength="100" gradient="0">
              <x14:cfvo type="num">
                <xm:f>0</xm:f>
              </x14:cfvo>
              <x14:cfvo type="num">
                <xm:f>1</xm:f>
              </x14:cfvo>
              <x14:negativeFillColor rgb="FFFF0000"/>
              <x14:axisColor rgb="FF000000"/>
            </x14:dataBar>
          </x14:cfRule>
          <xm:sqref>H8:J30</xm:sqref>
        </x14:conditionalFormatting>
        <x14:conditionalFormatting xmlns:xm="http://schemas.microsoft.com/office/excel/2006/main">
          <x14:cfRule type="dataBar" id="{0555617E-110F-409B-858A-F12D7D1FC5AE}">
            <x14:dataBar minLength="0" maxLength="100" gradient="0">
              <x14:cfvo type="num">
                <xm:f>0</xm:f>
              </x14:cfvo>
              <x14:cfvo type="num">
                <xm:f>1</xm:f>
              </x14:cfvo>
              <x14:negativeFillColor rgb="FFFF0000"/>
              <x14:axisColor rgb="FF000000"/>
            </x14:dataBar>
          </x14:cfRule>
          <xm:sqref>H31:J53</xm:sqref>
        </x14:conditionalFormatting>
        <x14:conditionalFormatting xmlns:xm="http://schemas.microsoft.com/office/excel/2006/main">
          <x14:cfRule type="dataBar" id="{29BAEEBC-A42D-4E3B-8D6C-3DB0198CF497}">
            <x14:dataBar minLength="0" maxLength="100" gradient="0">
              <x14:cfvo type="num">
                <xm:f>0</xm:f>
              </x14:cfvo>
              <x14:cfvo type="num">
                <xm:f>1</xm:f>
              </x14:cfvo>
              <x14:negativeFillColor rgb="FFFF0000"/>
              <x14:axisColor rgb="FF000000"/>
            </x14:dataBar>
          </x14:cfRule>
          <xm:sqref>H54:J76</xm:sqref>
        </x14:conditionalFormatting>
        <x14:conditionalFormatting xmlns:xm="http://schemas.microsoft.com/office/excel/2006/main">
          <x14:cfRule type="dataBar" id="{7D7856A3-AECF-49CA-975F-1C3669428EA5}">
            <x14:dataBar minLength="0" maxLength="100" gradient="0">
              <x14:cfvo type="num">
                <xm:f>0</xm:f>
              </x14:cfvo>
              <x14:cfvo type="num">
                <xm:f>1</xm:f>
              </x14:cfvo>
              <x14:negativeFillColor rgb="FFFF0000"/>
              <x14:axisColor rgb="FF000000"/>
            </x14:dataBar>
          </x14:cfRule>
          <xm:sqref>H80:J80</xm:sqref>
        </x14:conditionalFormatting>
        <x14:conditionalFormatting xmlns:xm="http://schemas.microsoft.com/office/excel/2006/main">
          <x14:cfRule type="dataBar" id="{B015344A-BF66-424A-8365-F1E1F2676F76}">
            <x14:dataBar minLength="0" maxLength="100" gradient="0">
              <x14:cfvo type="num">
                <xm:f>0</xm:f>
              </x14:cfvo>
              <x14:cfvo type="num">
                <xm:f>1</xm:f>
              </x14:cfvo>
              <x14:negativeFillColor rgb="FFFF0000"/>
              <x14:axisColor rgb="FF000000"/>
            </x14:dataBar>
          </x14:cfRule>
          <xm:sqref>H81:J83</xm:sqref>
        </x14:conditionalFormatting>
        <x14:conditionalFormatting xmlns:xm="http://schemas.microsoft.com/office/excel/2006/main">
          <x14:cfRule type="dataBar" id="{5DC3ECAE-CDDF-4BB6-B2D0-D917A260B272}">
            <x14:dataBar minLength="0" maxLength="100" gradient="0">
              <x14:cfvo type="num">
                <xm:f>0</xm:f>
              </x14:cfvo>
              <x14:cfvo type="num">
                <xm:f>1</xm:f>
              </x14:cfvo>
              <x14:negativeFillColor rgb="FFFF0000"/>
              <x14:axisColor rgb="FF000000"/>
            </x14:dataBar>
          </x14:cfRule>
          <xm:sqref>H84:J84</xm:sqref>
        </x14:conditionalFormatting>
        <x14:conditionalFormatting xmlns:xm="http://schemas.microsoft.com/office/excel/2006/main">
          <x14:cfRule type="dataBar" id="{B132D5C7-4B5E-4EE6-92B8-9F849AB54948}">
            <x14:dataBar minLength="0" maxLength="100" gradient="0">
              <x14:cfvo type="num">
                <xm:f>0</xm:f>
              </x14:cfvo>
              <x14:cfvo type="num">
                <xm:f>1</xm:f>
              </x14:cfvo>
              <x14:negativeFillColor rgb="FFFF0000"/>
              <x14:axisColor rgb="FF000000"/>
            </x14:dataBar>
          </x14:cfRule>
          <xm:sqref>H85:J87</xm:sqref>
        </x14:conditionalFormatting>
        <x14:conditionalFormatting xmlns:xm="http://schemas.microsoft.com/office/excel/2006/main">
          <x14:cfRule type="dataBar" id="{00DD6F96-63D3-41AB-8B96-C84E9C3D12EC}">
            <x14:dataBar minLength="0" maxLength="100" gradient="0">
              <x14:cfvo type="num">
                <xm:f>0</xm:f>
              </x14:cfvo>
              <x14:cfvo type="num">
                <xm:f>1</xm:f>
              </x14:cfvo>
              <x14:negativeFillColor rgb="FFFF0000"/>
              <x14:axisColor rgb="FF000000"/>
            </x14:dataBar>
          </x14:cfRule>
          <xm:sqref>H88:J88</xm:sqref>
        </x14:conditionalFormatting>
        <x14:conditionalFormatting xmlns:xm="http://schemas.microsoft.com/office/excel/2006/main">
          <x14:cfRule type="dataBar" id="{B52C7D54-1C88-4582-8A45-80039B868A2B}">
            <x14:dataBar minLength="0" maxLength="100" gradient="0">
              <x14:cfvo type="num">
                <xm:f>0</xm:f>
              </x14:cfvo>
              <x14:cfvo type="num">
                <xm:f>1</xm:f>
              </x14:cfvo>
              <x14:negativeFillColor rgb="FFFF0000"/>
              <x14:axisColor rgb="FF000000"/>
            </x14:dataBar>
          </x14:cfRule>
          <xm:sqref>H89:J91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70"/>
  <sheetViews>
    <sheetView showGridLines="0" workbookViewId="0"/>
  </sheetViews>
  <sheetFormatPr defaultColWidth="10.6640625" defaultRowHeight="15.5" x14ac:dyDescent="0.35"/>
  <cols>
    <col min="1" max="1" width="23.33203125" customWidth="1"/>
    <col min="2" max="12" width="18.33203125" customWidth="1"/>
  </cols>
  <sheetData>
    <row r="1" spans="1:12" ht="19.5" x14ac:dyDescent="0.45">
      <c r="A1" s="1" t="s">
        <v>47</v>
      </c>
    </row>
    <row r="2" spans="1:12" x14ac:dyDescent="0.35">
      <c r="A2" t="s">
        <v>48</v>
      </c>
    </row>
    <row r="3" spans="1:12" x14ac:dyDescent="0.35">
      <c r="A3" t="s">
        <v>49</v>
      </c>
    </row>
    <row r="4" spans="1:12" x14ac:dyDescent="0.35">
      <c r="A4" t="s">
        <v>50</v>
      </c>
    </row>
    <row r="5" spans="1:12" x14ac:dyDescent="0.35">
      <c r="A5" t="s">
        <v>51</v>
      </c>
    </row>
    <row r="6" spans="1:12" ht="62" x14ac:dyDescent="0.35">
      <c r="A6" s="56" t="s">
        <v>52</v>
      </c>
      <c r="B6" s="57" t="s">
        <v>53</v>
      </c>
      <c r="C6" s="57" t="s">
        <v>54</v>
      </c>
      <c r="D6" s="57" t="s">
        <v>55</v>
      </c>
      <c r="E6" s="57" t="s">
        <v>56</v>
      </c>
      <c r="F6" s="57" t="s">
        <v>57</v>
      </c>
      <c r="G6" s="57" t="s">
        <v>58</v>
      </c>
      <c r="H6" s="57" t="s">
        <v>59</v>
      </c>
      <c r="I6" s="57" t="s">
        <v>60</v>
      </c>
      <c r="J6" s="57" t="s">
        <v>61</v>
      </c>
      <c r="K6" s="57" t="s">
        <v>62</v>
      </c>
      <c r="L6" s="57" t="s">
        <v>63</v>
      </c>
    </row>
    <row r="7" spans="1:12" x14ac:dyDescent="0.35">
      <c r="A7" s="14" t="s">
        <v>64</v>
      </c>
      <c r="B7" s="15">
        <v>85890</v>
      </c>
      <c r="C7" s="62">
        <v>1</v>
      </c>
      <c r="D7" s="15">
        <v>71555</v>
      </c>
      <c r="E7" s="62">
        <v>1</v>
      </c>
      <c r="F7" s="15">
        <v>76535</v>
      </c>
      <c r="G7" s="15">
        <v>56310</v>
      </c>
      <c r="H7" s="15">
        <v>17605</v>
      </c>
      <c r="I7" s="15">
        <v>2625</v>
      </c>
      <c r="J7" s="62">
        <v>0.74</v>
      </c>
      <c r="K7" s="62">
        <v>0.23</v>
      </c>
      <c r="L7" s="62">
        <v>0.03</v>
      </c>
    </row>
    <row r="8" spans="1:12" x14ac:dyDescent="0.35">
      <c r="A8" s="3" t="s">
        <v>65</v>
      </c>
      <c r="B8" s="10">
        <v>120</v>
      </c>
      <c r="C8" s="11">
        <v>0</v>
      </c>
      <c r="D8" s="10">
        <v>70</v>
      </c>
      <c r="E8" s="11">
        <v>0</v>
      </c>
      <c r="F8" s="10">
        <v>0</v>
      </c>
      <c r="G8" s="10">
        <v>0</v>
      </c>
      <c r="H8" s="10">
        <v>0</v>
      </c>
      <c r="I8" s="10">
        <v>0</v>
      </c>
      <c r="J8" s="11" t="s">
        <v>66</v>
      </c>
      <c r="K8" s="11" t="s">
        <v>66</v>
      </c>
      <c r="L8" s="11" t="s">
        <v>66</v>
      </c>
    </row>
    <row r="9" spans="1:12" x14ac:dyDescent="0.35">
      <c r="A9" s="3" t="s">
        <v>67</v>
      </c>
      <c r="B9" s="10">
        <v>130</v>
      </c>
      <c r="C9" s="11">
        <v>0</v>
      </c>
      <c r="D9" s="10">
        <v>90</v>
      </c>
      <c r="E9" s="11">
        <v>0</v>
      </c>
      <c r="F9" s="10">
        <v>25</v>
      </c>
      <c r="G9" s="10">
        <v>15</v>
      </c>
      <c r="H9" s="10">
        <v>10</v>
      </c>
      <c r="I9" s="10" t="s">
        <v>114</v>
      </c>
      <c r="J9" s="11">
        <v>0.56999999999999995</v>
      </c>
      <c r="K9" s="11" t="s">
        <v>114</v>
      </c>
      <c r="L9" s="11" t="s">
        <v>114</v>
      </c>
    </row>
    <row r="10" spans="1:12" x14ac:dyDescent="0.35">
      <c r="A10" s="3" t="s">
        <v>68</v>
      </c>
      <c r="B10" s="10">
        <v>120</v>
      </c>
      <c r="C10" s="11">
        <v>0</v>
      </c>
      <c r="D10" s="10">
        <v>110</v>
      </c>
      <c r="E10" s="11">
        <v>0</v>
      </c>
      <c r="F10" s="10">
        <v>55</v>
      </c>
      <c r="G10" s="10">
        <v>35</v>
      </c>
      <c r="H10" s="10">
        <v>15</v>
      </c>
      <c r="I10" s="10">
        <v>5</v>
      </c>
      <c r="J10" s="11">
        <v>0.64</v>
      </c>
      <c r="K10" s="11">
        <v>0.25</v>
      </c>
      <c r="L10" s="11">
        <v>0.11</v>
      </c>
    </row>
    <row r="11" spans="1:12" x14ac:dyDescent="0.35">
      <c r="A11" s="3" t="s">
        <v>69</v>
      </c>
      <c r="B11" s="10">
        <v>115</v>
      </c>
      <c r="C11" s="11">
        <v>0</v>
      </c>
      <c r="D11" s="10">
        <v>70</v>
      </c>
      <c r="E11" s="11">
        <v>0</v>
      </c>
      <c r="F11" s="10">
        <v>105</v>
      </c>
      <c r="G11" s="10">
        <v>60</v>
      </c>
      <c r="H11" s="10">
        <v>30</v>
      </c>
      <c r="I11" s="10">
        <v>15</v>
      </c>
      <c r="J11" s="11">
        <v>0.56999999999999995</v>
      </c>
      <c r="K11" s="11">
        <v>0.28000000000000003</v>
      </c>
      <c r="L11" s="11">
        <v>0.15</v>
      </c>
    </row>
    <row r="12" spans="1:12" x14ac:dyDescent="0.35">
      <c r="A12" s="3" t="s">
        <v>70</v>
      </c>
      <c r="B12" s="10">
        <v>1185</v>
      </c>
      <c r="C12" s="11">
        <v>0.01</v>
      </c>
      <c r="D12" s="10">
        <v>610</v>
      </c>
      <c r="E12" s="11">
        <v>0.01</v>
      </c>
      <c r="F12" s="10">
        <v>125</v>
      </c>
      <c r="G12" s="10">
        <v>85</v>
      </c>
      <c r="H12" s="10">
        <v>20</v>
      </c>
      <c r="I12" s="10">
        <v>20</v>
      </c>
      <c r="J12" s="11">
        <v>0.68</v>
      </c>
      <c r="K12" s="11">
        <v>0.16</v>
      </c>
      <c r="L12" s="11">
        <v>0.16</v>
      </c>
    </row>
    <row r="13" spans="1:12" x14ac:dyDescent="0.35">
      <c r="A13" s="3" t="s">
        <v>71</v>
      </c>
      <c r="B13" s="10">
        <v>1625</v>
      </c>
      <c r="C13" s="11">
        <v>0.02</v>
      </c>
      <c r="D13" s="10">
        <v>1015</v>
      </c>
      <c r="E13" s="11">
        <v>0.01</v>
      </c>
      <c r="F13" s="10">
        <v>410</v>
      </c>
      <c r="G13" s="10">
        <v>280</v>
      </c>
      <c r="H13" s="10">
        <v>60</v>
      </c>
      <c r="I13" s="10">
        <v>65</v>
      </c>
      <c r="J13" s="11">
        <v>0.69</v>
      </c>
      <c r="K13" s="11">
        <v>0.14000000000000001</v>
      </c>
      <c r="L13" s="11">
        <v>0.16</v>
      </c>
    </row>
    <row r="14" spans="1:12" x14ac:dyDescent="0.35">
      <c r="A14" s="3" t="s">
        <v>72</v>
      </c>
      <c r="B14" s="10">
        <v>2145</v>
      </c>
      <c r="C14" s="11">
        <v>0.02</v>
      </c>
      <c r="D14" s="10">
        <v>1410</v>
      </c>
      <c r="E14" s="11">
        <v>0.02</v>
      </c>
      <c r="F14" s="10">
        <v>610</v>
      </c>
      <c r="G14" s="10">
        <v>435</v>
      </c>
      <c r="H14" s="10">
        <v>100</v>
      </c>
      <c r="I14" s="10">
        <v>70</v>
      </c>
      <c r="J14" s="11">
        <v>0.72</v>
      </c>
      <c r="K14" s="11">
        <v>0.16</v>
      </c>
      <c r="L14" s="11">
        <v>0.12</v>
      </c>
    </row>
    <row r="15" spans="1:12" x14ac:dyDescent="0.35">
      <c r="A15" s="3" t="s">
        <v>73</v>
      </c>
      <c r="B15" s="10">
        <v>1975</v>
      </c>
      <c r="C15" s="11">
        <v>0.02</v>
      </c>
      <c r="D15" s="10">
        <v>1425</v>
      </c>
      <c r="E15" s="11">
        <v>0.02</v>
      </c>
      <c r="F15" s="10">
        <v>910</v>
      </c>
      <c r="G15" s="10">
        <v>685</v>
      </c>
      <c r="H15" s="10">
        <v>180</v>
      </c>
      <c r="I15" s="10">
        <v>45</v>
      </c>
      <c r="J15" s="11">
        <v>0.75</v>
      </c>
      <c r="K15" s="11">
        <v>0.2</v>
      </c>
      <c r="L15" s="11">
        <v>0.05</v>
      </c>
    </row>
    <row r="16" spans="1:12" x14ac:dyDescent="0.35">
      <c r="A16" s="3" t="s">
        <v>74</v>
      </c>
      <c r="B16" s="10">
        <v>2175</v>
      </c>
      <c r="C16" s="11">
        <v>0.03</v>
      </c>
      <c r="D16" s="10">
        <v>1730</v>
      </c>
      <c r="E16" s="11">
        <v>0.02</v>
      </c>
      <c r="F16" s="10">
        <v>1345</v>
      </c>
      <c r="G16" s="10">
        <v>1090</v>
      </c>
      <c r="H16" s="10">
        <v>190</v>
      </c>
      <c r="I16" s="10">
        <v>60</v>
      </c>
      <c r="J16" s="11">
        <v>0.81</v>
      </c>
      <c r="K16" s="11">
        <v>0.14000000000000001</v>
      </c>
      <c r="L16" s="11">
        <v>0.05</v>
      </c>
    </row>
    <row r="17" spans="1:12" x14ac:dyDescent="0.35">
      <c r="A17" s="3" t="s">
        <v>75</v>
      </c>
      <c r="B17" s="10">
        <v>1620</v>
      </c>
      <c r="C17" s="11">
        <v>0.02</v>
      </c>
      <c r="D17" s="10">
        <v>1455</v>
      </c>
      <c r="E17" s="11">
        <v>0.02</v>
      </c>
      <c r="F17" s="10">
        <v>1265</v>
      </c>
      <c r="G17" s="10">
        <v>1010</v>
      </c>
      <c r="H17" s="10">
        <v>170</v>
      </c>
      <c r="I17" s="10">
        <v>80</v>
      </c>
      <c r="J17" s="11">
        <v>0.8</v>
      </c>
      <c r="K17" s="11">
        <v>0.13</v>
      </c>
      <c r="L17" s="11">
        <v>0.06</v>
      </c>
    </row>
    <row r="18" spans="1:12" x14ac:dyDescent="0.35">
      <c r="A18" s="3" t="s">
        <v>76</v>
      </c>
      <c r="B18" s="10">
        <v>1955</v>
      </c>
      <c r="C18" s="11">
        <v>0.02</v>
      </c>
      <c r="D18" s="10">
        <v>1555</v>
      </c>
      <c r="E18" s="11">
        <v>0.02</v>
      </c>
      <c r="F18" s="10">
        <v>1405</v>
      </c>
      <c r="G18" s="10">
        <v>1120</v>
      </c>
      <c r="H18" s="10">
        <v>220</v>
      </c>
      <c r="I18" s="10">
        <v>70</v>
      </c>
      <c r="J18" s="11">
        <v>0.8</v>
      </c>
      <c r="K18" s="11">
        <v>0.16</v>
      </c>
      <c r="L18" s="11">
        <v>0.05</v>
      </c>
    </row>
    <row r="19" spans="1:12" x14ac:dyDescent="0.35">
      <c r="A19" s="3" t="s">
        <v>77</v>
      </c>
      <c r="B19" s="10">
        <v>1725</v>
      </c>
      <c r="C19" s="11">
        <v>0.02</v>
      </c>
      <c r="D19" s="10">
        <v>1415</v>
      </c>
      <c r="E19" s="11">
        <v>0.02</v>
      </c>
      <c r="F19" s="10">
        <v>1585</v>
      </c>
      <c r="G19" s="10">
        <v>1290</v>
      </c>
      <c r="H19" s="10">
        <v>225</v>
      </c>
      <c r="I19" s="10">
        <v>70</v>
      </c>
      <c r="J19" s="11">
        <v>0.81</v>
      </c>
      <c r="K19" s="11">
        <v>0.14000000000000001</v>
      </c>
      <c r="L19" s="11">
        <v>0.04</v>
      </c>
    </row>
    <row r="20" spans="1:12" x14ac:dyDescent="0.35">
      <c r="A20" s="3" t="s">
        <v>78</v>
      </c>
      <c r="B20" s="10">
        <v>1435</v>
      </c>
      <c r="C20" s="11">
        <v>0.02</v>
      </c>
      <c r="D20" s="10">
        <v>1245</v>
      </c>
      <c r="E20" s="11">
        <v>0.02</v>
      </c>
      <c r="F20" s="10">
        <v>1490</v>
      </c>
      <c r="G20" s="10">
        <v>1255</v>
      </c>
      <c r="H20" s="10">
        <v>195</v>
      </c>
      <c r="I20" s="10">
        <v>40</v>
      </c>
      <c r="J20" s="11">
        <v>0.84</v>
      </c>
      <c r="K20" s="11">
        <v>0.13</v>
      </c>
      <c r="L20" s="11">
        <v>0.03</v>
      </c>
    </row>
    <row r="21" spans="1:12" x14ac:dyDescent="0.35">
      <c r="A21" s="3" t="s">
        <v>79</v>
      </c>
      <c r="B21" s="10">
        <v>1865</v>
      </c>
      <c r="C21" s="11">
        <v>0.02</v>
      </c>
      <c r="D21" s="10">
        <v>1535</v>
      </c>
      <c r="E21" s="11">
        <v>0.02</v>
      </c>
      <c r="F21" s="10">
        <v>1595</v>
      </c>
      <c r="G21" s="10">
        <v>1315</v>
      </c>
      <c r="H21" s="10">
        <v>220</v>
      </c>
      <c r="I21" s="10">
        <v>60</v>
      </c>
      <c r="J21" s="11">
        <v>0.83</v>
      </c>
      <c r="K21" s="11">
        <v>0.14000000000000001</v>
      </c>
      <c r="L21" s="11">
        <v>0.04</v>
      </c>
    </row>
    <row r="22" spans="1:12" x14ac:dyDescent="0.35">
      <c r="A22" s="3" t="s">
        <v>80</v>
      </c>
      <c r="B22" s="10">
        <v>1960</v>
      </c>
      <c r="C22" s="11">
        <v>0.02</v>
      </c>
      <c r="D22" s="10">
        <v>1760</v>
      </c>
      <c r="E22" s="11">
        <v>0.02</v>
      </c>
      <c r="F22" s="10">
        <v>1475</v>
      </c>
      <c r="G22" s="10">
        <v>1220</v>
      </c>
      <c r="H22" s="10">
        <v>210</v>
      </c>
      <c r="I22" s="10">
        <v>40</v>
      </c>
      <c r="J22" s="11">
        <v>0.83</v>
      </c>
      <c r="K22" s="11">
        <v>0.14000000000000001</v>
      </c>
      <c r="L22" s="11">
        <v>0.03</v>
      </c>
    </row>
    <row r="23" spans="1:12" x14ac:dyDescent="0.35">
      <c r="A23" s="3" t="s">
        <v>81</v>
      </c>
      <c r="B23" s="10">
        <v>1870</v>
      </c>
      <c r="C23" s="11">
        <v>0.02</v>
      </c>
      <c r="D23" s="10">
        <v>1585</v>
      </c>
      <c r="E23" s="11">
        <v>0.02</v>
      </c>
      <c r="F23" s="10">
        <v>1245</v>
      </c>
      <c r="G23" s="10">
        <v>1015</v>
      </c>
      <c r="H23" s="10">
        <v>180</v>
      </c>
      <c r="I23" s="10">
        <v>50</v>
      </c>
      <c r="J23" s="11">
        <v>0.82</v>
      </c>
      <c r="K23" s="11">
        <v>0.15</v>
      </c>
      <c r="L23" s="11">
        <v>0.04</v>
      </c>
    </row>
    <row r="24" spans="1:12" x14ac:dyDescent="0.35">
      <c r="A24" s="3" t="s">
        <v>82</v>
      </c>
      <c r="B24" s="10">
        <v>2280</v>
      </c>
      <c r="C24" s="11">
        <v>0.03</v>
      </c>
      <c r="D24" s="10">
        <v>1840</v>
      </c>
      <c r="E24" s="11">
        <v>0.03</v>
      </c>
      <c r="F24" s="10">
        <v>1325</v>
      </c>
      <c r="G24" s="10">
        <v>1110</v>
      </c>
      <c r="H24" s="10">
        <v>160</v>
      </c>
      <c r="I24" s="10">
        <v>60</v>
      </c>
      <c r="J24" s="11">
        <v>0.83</v>
      </c>
      <c r="K24" s="11">
        <v>0.12</v>
      </c>
      <c r="L24" s="11">
        <v>0.04</v>
      </c>
    </row>
    <row r="25" spans="1:12" x14ac:dyDescent="0.35">
      <c r="A25" s="3" t="s">
        <v>83</v>
      </c>
      <c r="B25" s="10">
        <v>1250</v>
      </c>
      <c r="C25" s="11">
        <v>0.01</v>
      </c>
      <c r="D25" s="10">
        <v>1275</v>
      </c>
      <c r="E25" s="11">
        <v>0.02</v>
      </c>
      <c r="F25" s="10">
        <v>1160</v>
      </c>
      <c r="G25" s="10">
        <v>960</v>
      </c>
      <c r="H25" s="10">
        <v>145</v>
      </c>
      <c r="I25" s="10">
        <v>55</v>
      </c>
      <c r="J25" s="11">
        <v>0.83</v>
      </c>
      <c r="K25" s="11">
        <v>0.13</v>
      </c>
      <c r="L25" s="11">
        <v>0.05</v>
      </c>
    </row>
    <row r="26" spans="1:12" x14ac:dyDescent="0.35">
      <c r="A26" s="3" t="s">
        <v>84</v>
      </c>
      <c r="B26" s="10">
        <v>1790</v>
      </c>
      <c r="C26" s="11">
        <v>0.02</v>
      </c>
      <c r="D26" s="10">
        <v>1615</v>
      </c>
      <c r="E26" s="11">
        <v>0.02</v>
      </c>
      <c r="F26" s="10">
        <v>1240</v>
      </c>
      <c r="G26" s="10">
        <v>1000</v>
      </c>
      <c r="H26" s="10">
        <v>170</v>
      </c>
      <c r="I26" s="10">
        <v>65</v>
      </c>
      <c r="J26" s="11">
        <v>0.81</v>
      </c>
      <c r="K26" s="11">
        <v>0.14000000000000001</v>
      </c>
      <c r="L26" s="11">
        <v>0.05</v>
      </c>
    </row>
    <row r="27" spans="1:12" x14ac:dyDescent="0.35">
      <c r="A27" s="3" t="s">
        <v>85</v>
      </c>
      <c r="B27" s="10">
        <v>1780</v>
      </c>
      <c r="C27" s="11">
        <v>0.02</v>
      </c>
      <c r="D27" s="10">
        <v>1635</v>
      </c>
      <c r="E27" s="11">
        <v>0.02</v>
      </c>
      <c r="F27" s="10">
        <v>1375</v>
      </c>
      <c r="G27" s="10">
        <v>1120</v>
      </c>
      <c r="H27" s="10">
        <v>195</v>
      </c>
      <c r="I27" s="10">
        <v>65</v>
      </c>
      <c r="J27" s="11">
        <v>0.81</v>
      </c>
      <c r="K27" s="11">
        <v>0.14000000000000001</v>
      </c>
      <c r="L27" s="11">
        <v>0.05</v>
      </c>
    </row>
    <row r="28" spans="1:12" x14ac:dyDescent="0.35">
      <c r="A28" s="3" t="s">
        <v>86</v>
      </c>
      <c r="B28" s="10">
        <v>2015</v>
      </c>
      <c r="C28" s="11">
        <v>0.02</v>
      </c>
      <c r="D28" s="10">
        <v>1885</v>
      </c>
      <c r="E28" s="11">
        <v>0.03</v>
      </c>
      <c r="F28" s="10">
        <v>1800</v>
      </c>
      <c r="G28" s="10">
        <v>1525</v>
      </c>
      <c r="H28" s="10">
        <v>240</v>
      </c>
      <c r="I28" s="10">
        <v>35</v>
      </c>
      <c r="J28" s="11">
        <v>0.85</v>
      </c>
      <c r="K28" s="11">
        <v>0.13</v>
      </c>
      <c r="L28" s="11">
        <v>0.02</v>
      </c>
    </row>
    <row r="29" spans="1:12" x14ac:dyDescent="0.35">
      <c r="A29" s="3" t="s">
        <v>87</v>
      </c>
      <c r="B29" s="10">
        <v>1650</v>
      </c>
      <c r="C29" s="11">
        <v>0.02</v>
      </c>
      <c r="D29" s="10">
        <v>1600</v>
      </c>
      <c r="E29" s="11">
        <v>0.02</v>
      </c>
      <c r="F29" s="10">
        <v>1370</v>
      </c>
      <c r="G29" s="10">
        <v>1150</v>
      </c>
      <c r="H29" s="10">
        <v>190</v>
      </c>
      <c r="I29" s="10">
        <v>30</v>
      </c>
      <c r="J29" s="11">
        <v>0.84</v>
      </c>
      <c r="K29" s="11">
        <v>0.14000000000000001</v>
      </c>
      <c r="L29" s="11">
        <v>0.02</v>
      </c>
    </row>
    <row r="30" spans="1:12" x14ac:dyDescent="0.35">
      <c r="A30" s="3" t="s">
        <v>88</v>
      </c>
      <c r="B30" s="10">
        <v>1835</v>
      </c>
      <c r="C30" s="11">
        <v>0.02</v>
      </c>
      <c r="D30" s="10">
        <v>1665</v>
      </c>
      <c r="E30" s="11">
        <v>0.02</v>
      </c>
      <c r="F30" s="10">
        <v>1700</v>
      </c>
      <c r="G30" s="10">
        <v>1430</v>
      </c>
      <c r="H30" s="10">
        <v>235</v>
      </c>
      <c r="I30" s="10">
        <v>40</v>
      </c>
      <c r="J30" s="11">
        <v>0.84</v>
      </c>
      <c r="K30" s="11">
        <v>0.14000000000000001</v>
      </c>
      <c r="L30" s="11">
        <v>0.02</v>
      </c>
    </row>
    <row r="31" spans="1:12" x14ac:dyDescent="0.35">
      <c r="A31" s="3" t="s">
        <v>89</v>
      </c>
      <c r="B31" s="10">
        <v>1950</v>
      </c>
      <c r="C31" s="11">
        <v>0.02</v>
      </c>
      <c r="D31" s="10">
        <v>1580</v>
      </c>
      <c r="E31" s="11">
        <v>0.02</v>
      </c>
      <c r="F31" s="10">
        <v>2005</v>
      </c>
      <c r="G31" s="10">
        <v>1695</v>
      </c>
      <c r="H31" s="10">
        <v>260</v>
      </c>
      <c r="I31" s="10">
        <v>45</v>
      </c>
      <c r="J31" s="11">
        <v>0.85</v>
      </c>
      <c r="K31" s="11">
        <v>0.13</v>
      </c>
      <c r="L31" s="11">
        <v>0.02</v>
      </c>
    </row>
    <row r="32" spans="1:12" x14ac:dyDescent="0.35">
      <c r="A32" s="3" t="s">
        <v>90</v>
      </c>
      <c r="B32" s="10">
        <v>1665</v>
      </c>
      <c r="C32" s="11">
        <v>0.02</v>
      </c>
      <c r="D32" s="10">
        <v>1540</v>
      </c>
      <c r="E32" s="11">
        <v>0.02</v>
      </c>
      <c r="F32" s="10">
        <v>1910</v>
      </c>
      <c r="G32" s="10">
        <v>1300</v>
      </c>
      <c r="H32" s="10">
        <v>545</v>
      </c>
      <c r="I32" s="10">
        <v>65</v>
      </c>
      <c r="J32" s="11">
        <v>0.68</v>
      </c>
      <c r="K32" s="11">
        <v>0.28999999999999998</v>
      </c>
      <c r="L32" s="11">
        <v>0.03</v>
      </c>
    </row>
    <row r="33" spans="1:12" x14ac:dyDescent="0.35">
      <c r="A33" s="3" t="s">
        <v>91</v>
      </c>
      <c r="B33" s="10">
        <v>1975</v>
      </c>
      <c r="C33" s="11">
        <v>0.02</v>
      </c>
      <c r="D33" s="10">
        <v>1620</v>
      </c>
      <c r="E33" s="11">
        <v>0.02</v>
      </c>
      <c r="F33" s="10">
        <v>2330</v>
      </c>
      <c r="G33" s="10">
        <v>1600</v>
      </c>
      <c r="H33" s="10">
        <v>685</v>
      </c>
      <c r="I33" s="10">
        <v>45</v>
      </c>
      <c r="J33" s="11">
        <v>0.69</v>
      </c>
      <c r="K33" s="11">
        <v>0.28999999999999998</v>
      </c>
      <c r="L33" s="11">
        <v>0.02</v>
      </c>
    </row>
    <row r="34" spans="1:12" x14ac:dyDescent="0.35">
      <c r="A34" s="3" t="s">
        <v>92</v>
      </c>
      <c r="B34" s="10">
        <v>2055</v>
      </c>
      <c r="C34" s="11">
        <v>0.02</v>
      </c>
      <c r="D34" s="10">
        <v>1655</v>
      </c>
      <c r="E34" s="11">
        <v>0.02</v>
      </c>
      <c r="F34" s="10">
        <v>2120</v>
      </c>
      <c r="G34" s="10">
        <v>1560</v>
      </c>
      <c r="H34" s="10">
        <v>510</v>
      </c>
      <c r="I34" s="10">
        <v>50</v>
      </c>
      <c r="J34" s="11">
        <v>0.74</v>
      </c>
      <c r="K34" s="11">
        <v>0.24</v>
      </c>
      <c r="L34" s="11">
        <v>0.02</v>
      </c>
    </row>
    <row r="35" spans="1:12" x14ac:dyDescent="0.35">
      <c r="A35" s="3" t="s">
        <v>93</v>
      </c>
      <c r="B35" s="10">
        <v>1900</v>
      </c>
      <c r="C35" s="11">
        <v>0.02</v>
      </c>
      <c r="D35" s="10">
        <v>1720</v>
      </c>
      <c r="E35" s="11">
        <v>0.02</v>
      </c>
      <c r="F35" s="10">
        <v>2170</v>
      </c>
      <c r="G35" s="10">
        <v>1780</v>
      </c>
      <c r="H35" s="10">
        <v>340</v>
      </c>
      <c r="I35" s="10">
        <v>45</v>
      </c>
      <c r="J35" s="11">
        <v>0.82</v>
      </c>
      <c r="K35" s="11">
        <v>0.16</v>
      </c>
      <c r="L35" s="11">
        <v>0.02</v>
      </c>
    </row>
    <row r="36" spans="1:12" x14ac:dyDescent="0.35">
      <c r="A36" s="3" t="s">
        <v>94</v>
      </c>
      <c r="B36" s="10">
        <v>2285</v>
      </c>
      <c r="C36" s="11">
        <v>0.03</v>
      </c>
      <c r="D36" s="10">
        <v>1725</v>
      </c>
      <c r="E36" s="11">
        <v>0.02</v>
      </c>
      <c r="F36" s="10">
        <v>2420</v>
      </c>
      <c r="G36" s="10">
        <v>1915</v>
      </c>
      <c r="H36" s="10">
        <v>415</v>
      </c>
      <c r="I36" s="10">
        <v>90</v>
      </c>
      <c r="J36" s="11">
        <v>0.79</v>
      </c>
      <c r="K36" s="11">
        <v>0.17</v>
      </c>
      <c r="L36" s="11">
        <v>0.04</v>
      </c>
    </row>
    <row r="37" spans="1:12" x14ac:dyDescent="0.35">
      <c r="A37" s="3" t="s">
        <v>95</v>
      </c>
      <c r="B37" s="10">
        <v>1460</v>
      </c>
      <c r="C37" s="11">
        <v>0.02</v>
      </c>
      <c r="D37" s="10">
        <v>1330</v>
      </c>
      <c r="E37" s="11">
        <v>0.02</v>
      </c>
      <c r="F37" s="10">
        <v>2085</v>
      </c>
      <c r="G37" s="10">
        <v>1675</v>
      </c>
      <c r="H37" s="10">
        <v>350</v>
      </c>
      <c r="I37" s="10">
        <v>60</v>
      </c>
      <c r="J37" s="11">
        <v>0.8</v>
      </c>
      <c r="K37" s="11">
        <v>0.17</v>
      </c>
      <c r="L37" s="11">
        <v>0.03</v>
      </c>
    </row>
    <row r="38" spans="1:12" x14ac:dyDescent="0.35">
      <c r="A38" s="3" t="s">
        <v>96</v>
      </c>
      <c r="B38" s="10">
        <v>2350</v>
      </c>
      <c r="C38" s="11">
        <v>0.03</v>
      </c>
      <c r="D38" s="10">
        <v>1855</v>
      </c>
      <c r="E38" s="11">
        <v>0.03</v>
      </c>
      <c r="F38" s="10">
        <v>2445</v>
      </c>
      <c r="G38" s="10">
        <v>1790</v>
      </c>
      <c r="H38" s="10">
        <v>585</v>
      </c>
      <c r="I38" s="10">
        <v>75</v>
      </c>
      <c r="J38" s="11">
        <v>0.73</v>
      </c>
      <c r="K38" s="11">
        <v>0.24</v>
      </c>
      <c r="L38" s="11">
        <v>0.03</v>
      </c>
    </row>
    <row r="39" spans="1:12" x14ac:dyDescent="0.35">
      <c r="A39" s="3" t="s">
        <v>97</v>
      </c>
      <c r="B39" s="10">
        <v>2380</v>
      </c>
      <c r="C39" s="11">
        <v>0.03</v>
      </c>
      <c r="D39" s="10">
        <v>1900</v>
      </c>
      <c r="E39" s="11">
        <v>0.03</v>
      </c>
      <c r="F39" s="10">
        <v>2915</v>
      </c>
      <c r="G39" s="10">
        <v>2180</v>
      </c>
      <c r="H39" s="10">
        <v>640</v>
      </c>
      <c r="I39" s="10">
        <v>95</v>
      </c>
      <c r="J39" s="11">
        <v>0.75</v>
      </c>
      <c r="K39" s="11">
        <v>0.22</v>
      </c>
      <c r="L39" s="11">
        <v>0.03</v>
      </c>
    </row>
    <row r="40" spans="1:12" x14ac:dyDescent="0.35">
      <c r="A40" s="3" t="s">
        <v>98</v>
      </c>
      <c r="B40" s="10">
        <v>2270</v>
      </c>
      <c r="C40" s="11">
        <v>0.03</v>
      </c>
      <c r="D40" s="10">
        <v>1900</v>
      </c>
      <c r="E40" s="11">
        <v>0.03</v>
      </c>
      <c r="F40" s="10">
        <v>2885</v>
      </c>
      <c r="G40" s="10">
        <v>2010</v>
      </c>
      <c r="H40" s="10">
        <v>815</v>
      </c>
      <c r="I40" s="10">
        <v>60</v>
      </c>
      <c r="J40" s="11">
        <v>0.7</v>
      </c>
      <c r="K40" s="11">
        <v>0.28000000000000003</v>
      </c>
      <c r="L40" s="11">
        <v>0.02</v>
      </c>
    </row>
    <row r="41" spans="1:12" x14ac:dyDescent="0.35">
      <c r="A41" s="3" t="s">
        <v>99</v>
      </c>
      <c r="B41" s="10">
        <v>2250</v>
      </c>
      <c r="C41" s="11">
        <v>0.03</v>
      </c>
      <c r="D41" s="10">
        <v>1915</v>
      </c>
      <c r="E41" s="11">
        <v>0.03</v>
      </c>
      <c r="F41" s="10">
        <v>3010</v>
      </c>
      <c r="G41" s="10">
        <v>2015</v>
      </c>
      <c r="H41" s="10">
        <v>915</v>
      </c>
      <c r="I41" s="10">
        <v>75</v>
      </c>
      <c r="J41" s="11">
        <v>0.67</v>
      </c>
      <c r="K41" s="11">
        <v>0.3</v>
      </c>
      <c r="L41" s="11">
        <v>0.03</v>
      </c>
    </row>
    <row r="42" spans="1:12" x14ac:dyDescent="0.35">
      <c r="A42" s="3" t="s">
        <v>100</v>
      </c>
      <c r="B42" s="10">
        <v>2300</v>
      </c>
      <c r="C42" s="11">
        <v>0.03</v>
      </c>
      <c r="D42" s="10">
        <v>1990</v>
      </c>
      <c r="E42" s="11">
        <v>0.03</v>
      </c>
      <c r="F42" s="10">
        <v>2810</v>
      </c>
      <c r="G42" s="10">
        <v>1880</v>
      </c>
      <c r="H42" s="10">
        <v>830</v>
      </c>
      <c r="I42" s="10">
        <v>100</v>
      </c>
      <c r="J42" s="11">
        <v>0.67</v>
      </c>
      <c r="K42" s="11">
        <v>0.3</v>
      </c>
      <c r="L42" s="11">
        <v>0.04</v>
      </c>
    </row>
    <row r="43" spans="1:12" x14ac:dyDescent="0.35">
      <c r="A43" s="3" t="s">
        <v>101</v>
      </c>
      <c r="B43" s="10">
        <v>2015</v>
      </c>
      <c r="C43" s="11">
        <v>0.02</v>
      </c>
      <c r="D43" s="10">
        <v>1835</v>
      </c>
      <c r="E43" s="11">
        <v>0.03</v>
      </c>
      <c r="F43" s="10">
        <v>2485</v>
      </c>
      <c r="G43" s="10">
        <v>1685</v>
      </c>
      <c r="H43" s="10">
        <v>710</v>
      </c>
      <c r="I43" s="10">
        <v>90</v>
      </c>
      <c r="J43" s="11">
        <v>0.68</v>
      </c>
      <c r="K43" s="11">
        <v>0.28999999999999998</v>
      </c>
      <c r="L43" s="11">
        <v>0.04</v>
      </c>
    </row>
    <row r="44" spans="1:12" x14ac:dyDescent="0.35">
      <c r="A44" s="3" t="s">
        <v>102</v>
      </c>
      <c r="B44" s="10">
        <v>1870</v>
      </c>
      <c r="C44" s="11">
        <v>0.02</v>
      </c>
      <c r="D44" s="10">
        <v>1705</v>
      </c>
      <c r="E44" s="11">
        <v>0.02</v>
      </c>
      <c r="F44" s="10">
        <v>2030</v>
      </c>
      <c r="G44" s="10">
        <v>1380</v>
      </c>
      <c r="H44" s="10">
        <v>600</v>
      </c>
      <c r="I44" s="10">
        <v>55</v>
      </c>
      <c r="J44" s="11">
        <v>0.68</v>
      </c>
      <c r="K44" s="11">
        <v>0.3</v>
      </c>
      <c r="L44" s="11">
        <v>0.03</v>
      </c>
    </row>
    <row r="45" spans="1:12" x14ac:dyDescent="0.35">
      <c r="A45" s="3" t="s">
        <v>103</v>
      </c>
      <c r="B45" s="10">
        <v>2170</v>
      </c>
      <c r="C45" s="11">
        <v>0.03</v>
      </c>
      <c r="D45" s="10">
        <v>1720</v>
      </c>
      <c r="E45" s="11">
        <v>0.02</v>
      </c>
      <c r="F45" s="10">
        <v>2140</v>
      </c>
      <c r="G45" s="10">
        <v>1495</v>
      </c>
      <c r="H45" s="10">
        <v>565</v>
      </c>
      <c r="I45" s="10">
        <v>80</v>
      </c>
      <c r="J45" s="11">
        <v>0.7</v>
      </c>
      <c r="K45" s="11">
        <v>0.26</v>
      </c>
      <c r="L45" s="11">
        <v>0.04</v>
      </c>
    </row>
    <row r="46" spans="1:12" x14ac:dyDescent="0.35">
      <c r="A46" s="3" t="s">
        <v>104</v>
      </c>
      <c r="B46" s="10">
        <v>2130</v>
      </c>
      <c r="C46" s="11">
        <v>0.02</v>
      </c>
      <c r="D46" s="10">
        <v>1790</v>
      </c>
      <c r="E46" s="11">
        <v>0.02</v>
      </c>
      <c r="F46" s="10">
        <v>1445</v>
      </c>
      <c r="G46" s="10">
        <v>980</v>
      </c>
      <c r="H46" s="10">
        <v>420</v>
      </c>
      <c r="I46" s="10">
        <v>45</v>
      </c>
      <c r="J46" s="11">
        <v>0.68</v>
      </c>
      <c r="K46" s="11">
        <v>0.28999999999999998</v>
      </c>
      <c r="L46" s="11">
        <v>0.03</v>
      </c>
    </row>
    <row r="47" spans="1:12" x14ac:dyDescent="0.35">
      <c r="A47" s="3" t="s">
        <v>105</v>
      </c>
      <c r="B47" s="10">
        <v>2035</v>
      </c>
      <c r="C47" s="11">
        <v>0.02</v>
      </c>
      <c r="D47" s="10">
        <v>1720</v>
      </c>
      <c r="E47" s="11">
        <v>0.02</v>
      </c>
      <c r="F47" s="10">
        <v>1575</v>
      </c>
      <c r="G47" s="10">
        <v>965</v>
      </c>
      <c r="H47" s="10">
        <v>540</v>
      </c>
      <c r="I47" s="10">
        <v>65</v>
      </c>
      <c r="J47" s="11">
        <v>0.61</v>
      </c>
      <c r="K47" s="11">
        <v>0.34</v>
      </c>
      <c r="L47" s="11">
        <v>0.04</v>
      </c>
    </row>
    <row r="48" spans="1:12" x14ac:dyDescent="0.35">
      <c r="A48" s="3" t="s">
        <v>106</v>
      </c>
      <c r="B48" s="10">
        <v>2105</v>
      </c>
      <c r="C48" s="11">
        <v>0.02</v>
      </c>
      <c r="D48" s="10">
        <v>1600</v>
      </c>
      <c r="E48" s="11">
        <v>0.02</v>
      </c>
      <c r="F48" s="10">
        <v>1525</v>
      </c>
      <c r="G48" s="10">
        <v>945</v>
      </c>
      <c r="H48" s="10">
        <v>515</v>
      </c>
      <c r="I48" s="10">
        <v>65</v>
      </c>
      <c r="J48" s="11">
        <v>0.62</v>
      </c>
      <c r="K48" s="11">
        <v>0.34</v>
      </c>
      <c r="L48" s="11">
        <v>0.04</v>
      </c>
    </row>
    <row r="49" spans="1:12" x14ac:dyDescent="0.35">
      <c r="A49" s="3" t="s">
        <v>107</v>
      </c>
      <c r="B49" s="10">
        <v>1355</v>
      </c>
      <c r="C49" s="11">
        <v>0.02</v>
      </c>
      <c r="D49" s="10">
        <v>1290</v>
      </c>
      <c r="E49" s="11">
        <v>0.02</v>
      </c>
      <c r="F49" s="10">
        <v>1275</v>
      </c>
      <c r="G49" s="10">
        <v>730</v>
      </c>
      <c r="H49" s="10">
        <v>500</v>
      </c>
      <c r="I49" s="10">
        <v>45</v>
      </c>
      <c r="J49" s="11">
        <v>0.56999999999999995</v>
      </c>
      <c r="K49" s="11">
        <v>0.39</v>
      </c>
      <c r="L49" s="11">
        <v>0.04</v>
      </c>
    </row>
    <row r="50" spans="1:12" x14ac:dyDescent="0.35">
      <c r="A50" s="3" t="s">
        <v>108</v>
      </c>
      <c r="B50" s="10">
        <v>2195</v>
      </c>
      <c r="C50" s="11">
        <v>0.03</v>
      </c>
      <c r="D50" s="10">
        <v>1650</v>
      </c>
      <c r="E50" s="11">
        <v>0.02</v>
      </c>
      <c r="F50" s="10">
        <v>1585</v>
      </c>
      <c r="G50" s="10">
        <v>1000</v>
      </c>
      <c r="H50" s="10">
        <v>515</v>
      </c>
      <c r="I50" s="10">
        <v>65</v>
      </c>
      <c r="J50" s="11">
        <v>0.63</v>
      </c>
      <c r="K50" s="11">
        <v>0.33</v>
      </c>
      <c r="L50" s="11">
        <v>0.04</v>
      </c>
    </row>
    <row r="51" spans="1:12" x14ac:dyDescent="0.35">
      <c r="A51" s="3" t="s">
        <v>109</v>
      </c>
      <c r="B51" s="10">
        <v>2270</v>
      </c>
      <c r="C51" s="11">
        <v>0.03</v>
      </c>
      <c r="D51" s="10">
        <v>1815</v>
      </c>
      <c r="E51" s="11">
        <v>0.03</v>
      </c>
      <c r="F51" s="10">
        <v>1865</v>
      </c>
      <c r="G51" s="10">
        <v>1230</v>
      </c>
      <c r="H51" s="10">
        <v>575</v>
      </c>
      <c r="I51" s="10">
        <v>60</v>
      </c>
      <c r="J51" s="11">
        <v>0.66</v>
      </c>
      <c r="K51" s="11">
        <v>0.31</v>
      </c>
      <c r="L51" s="11">
        <v>0.03</v>
      </c>
    </row>
    <row r="52" spans="1:12" x14ac:dyDescent="0.35">
      <c r="A52" s="3" t="s">
        <v>110</v>
      </c>
      <c r="B52" s="10">
        <v>2395</v>
      </c>
      <c r="C52" s="11">
        <v>0.03</v>
      </c>
      <c r="D52" s="10">
        <v>2055</v>
      </c>
      <c r="E52" s="11">
        <v>0.03</v>
      </c>
      <c r="F52" s="10">
        <v>1905</v>
      </c>
      <c r="G52" s="10">
        <v>1400</v>
      </c>
      <c r="H52" s="10">
        <v>445</v>
      </c>
      <c r="I52" s="10">
        <v>60</v>
      </c>
      <c r="J52" s="11">
        <v>0.73</v>
      </c>
      <c r="K52" s="11">
        <v>0.23</v>
      </c>
      <c r="L52" s="11">
        <v>0.03</v>
      </c>
    </row>
    <row r="53" spans="1:12" x14ac:dyDescent="0.35">
      <c r="A53" s="3" t="s">
        <v>111</v>
      </c>
      <c r="B53" s="10">
        <v>1845</v>
      </c>
      <c r="C53" s="41">
        <v>0.02</v>
      </c>
      <c r="D53" s="10">
        <v>1760</v>
      </c>
      <c r="E53" s="41">
        <v>0.02</v>
      </c>
      <c r="F53" s="10">
        <v>2035</v>
      </c>
      <c r="G53" s="10">
        <v>1315</v>
      </c>
      <c r="H53" s="10">
        <v>650</v>
      </c>
      <c r="I53" s="10">
        <v>65</v>
      </c>
      <c r="J53" s="41">
        <v>0.65</v>
      </c>
      <c r="K53" s="41">
        <v>0.32</v>
      </c>
      <c r="L53" s="41">
        <v>0.03</v>
      </c>
    </row>
    <row r="54" spans="1:12" x14ac:dyDescent="0.35">
      <c r="A54" s="3" t="s">
        <v>112</v>
      </c>
      <c r="B54" s="10">
        <v>2095</v>
      </c>
      <c r="C54" s="41">
        <v>0.02</v>
      </c>
      <c r="D54" s="10">
        <v>1655</v>
      </c>
      <c r="E54" s="41">
        <v>0.02</v>
      </c>
      <c r="F54" s="10">
        <v>1940</v>
      </c>
      <c r="G54" s="10">
        <v>1195</v>
      </c>
      <c r="H54" s="10">
        <v>720</v>
      </c>
      <c r="I54" s="10">
        <v>30</v>
      </c>
      <c r="J54" s="41">
        <v>0.62</v>
      </c>
      <c r="K54" s="41">
        <v>0.37</v>
      </c>
      <c r="L54" s="41">
        <v>0.01</v>
      </c>
    </row>
    <row r="55" spans="1:12" x14ac:dyDescent="0.35">
      <c r="A55" s="3" t="s">
        <v>113</v>
      </c>
      <c r="B55" s="10">
        <v>1950</v>
      </c>
      <c r="C55" s="41">
        <v>0.02</v>
      </c>
      <c r="D55" s="10">
        <v>1625</v>
      </c>
      <c r="E55" s="41">
        <v>0.02</v>
      </c>
      <c r="F55" s="10">
        <v>2015</v>
      </c>
      <c r="G55" s="10">
        <v>1360</v>
      </c>
      <c r="H55" s="10">
        <v>610</v>
      </c>
      <c r="I55" s="10">
        <v>45</v>
      </c>
      <c r="J55" s="41">
        <v>0.68</v>
      </c>
      <c r="K55" s="41">
        <v>0.3</v>
      </c>
      <c r="L55" s="41">
        <v>0.02</v>
      </c>
    </row>
    <row r="56" spans="1:12" x14ac:dyDescent="0.35">
      <c r="A56" s="55" t="s">
        <v>242</v>
      </c>
      <c r="B56" s="13">
        <v>9595</v>
      </c>
      <c r="C56" s="63">
        <v>0.11</v>
      </c>
      <c r="D56" s="13">
        <v>6540</v>
      </c>
      <c r="E56" s="63">
        <v>0.09</v>
      </c>
      <c r="F56" s="13">
        <v>3575</v>
      </c>
      <c r="G56" s="13">
        <v>2690</v>
      </c>
      <c r="H56" s="13">
        <v>600</v>
      </c>
      <c r="I56" s="13">
        <v>290</v>
      </c>
      <c r="J56" s="63">
        <v>0.75</v>
      </c>
      <c r="K56" s="63">
        <v>0.17</v>
      </c>
      <c r="L56" s="63">
        <v>0.08</v>
      </c>
    </row>
    <row r="57" spans="1:12" x14ac:dyDescent="0.35">
      <c r="A57" s="16" t="s">
        <v>243</v>
      </c>
      <c r="B57" s="9">
        <v>21540</v>
      </c>
      <c r="C57" s="64">
        <v>0.25</v>
      </c>
      <c r="D57" s="9">
        <v>18800</v>
      </c>
      <c r="E57" s="64">
        <v>0.26</v>
      </c>
      <c r="F57" s="9">
        <v>16960</v>
      </c>
      <c r="G57" s="9">
        <v>13945</v>
      </c>
      <c r="H57" s="9">
        <v>2335</v>
      </c>
      <c r="I57" s="9">
        <v>685</v>
      </c>
      <c r="J57" s="64">
        <v>0.82</v>
      </c>
      <c r="K57" s="64">
        <v>0.14000000000000001</v>
      </c>
      <c r="L57" s="64">
        <v>0.04</v>
      </c>
    </row>
    <row r="58" spans="1:12" x14ac:dyDescent="0.35">
      <c r="A58" s="16" t="s">
        <v>244</v>
      </c>
      <c r="B58" s="9">
        <v>23775</v>
      </c>
      <c r="C58" s="64">
        <v>0.28000000000000003</v>
      </c>
      <c r="D58" s="9">
        <v>20095</v>
      </c>
      <c r="E58" s="64">
        <v>0.28000000000000003</v>
      </c>
      <c r="F58" s="9">
        <v>26360</v>
      </c>
      <c r="G58" s="9">
        <v>20095</v>
      </c>
      <c r="H58" s="9">
        <v>5565</v>
      </c>
      <c r="I58" s="9">
        <v>700</v>
      </c>
      <c r="J58" s="64">
        <v>0.76</v>
      </c>
      <c r="K58" s="64">
        <v>0.21</v>
      </c>
      <c r="L58" s="64">
        <v>0.03</v>
      </c>
    </row>
    <row r="59" spans="1:12" x14ac:dyDescent="0.35">
      <c r="A59" s="16" t="s">
        <v>245</v>
      </c>
      <c r="B59" s="9">
        <v>25090</v>
      </c>
      <c r="C59" s="64">
        <v>0.28999999999999998</v>
      </c>
      <c r="D59" s="9">
        <v>21080</v>
      </c>
      <c r="E59" s="64">
        <v>0.28999999999999998</v>
      </c>
      <c r="F59" s="9">
        <v>23645</v>
      </c>
      <c r="G59" s="9">
        <v>15710</v>
      </c>
      <c r="H59" s="9">
        <v>7130</v>
      </c>
      <c r="I59" s="9">
        <v>805</v>
      </c>
      <c r="J59" s="64">
        <v>0.66</v>
      </c>
      <c r="K59" s="64">
        <v>0.3</v>
      </c>
      <c r="L59" s="64">
        <v>0.03</v>
      </c>
    </row>
    <row r="60" spans="1:12" x14ac:dyDescent="0.35">
      <c r="A60" s="16" t="s">
        <v>405</v>
      </c>
      <c r="B60" s="9">
        <v>5890</v>
      </c>
      <c r="C60" s="64">
        <v>7.0000000000000007E-2</v>
      </c>
      <c r="D60" s="9">
        <v>5040</v>
      </c>
      <c r="E60" s="64">
        <v>7.0000000000000007E-2</v>
      </c>
      <c r="F60" s="9">
        <v>5990</v>
      </c>
      <c r="G60" s="9">
        <v>3870</v>
      </c>
      <c r="H60" s="9">
        <v>1980</v>
      </c>
      <c r="I60" s="9">
        <v>145</v>
      </c>
      <c r="J60" s="64">
        <v>0.65</v>
      </c>
      <c r="K60" s="64">
        <v>0.33</v>
      </c>
      <c r="L60" s="64">
        <v>0.02</v>
      </c>
    </row>
    <row r="61" spans="1:12" x14ac:dyDescent="0.35">
      <c r="A61" t="s">
        <v>31</v>
      </c>
      <c r="B61" t="s">
        <v>423</v>
      </c>
    </row>
    <row r="62" spans="1:12" x14ac:dyDescent="0.35">
      <c r="A62" t="s">
        <v>32</v>
      </c>
      <c r="B62" t="s">
        <v>424</v>
      </c>
    </row>
    <row r="63" spans="1:12" x14ac:dyDescent="0.35">
      <c r="A63" t="s">
        <v>33</v>
      </c>
      <c r="B63" t="s">
        <v>425</v>
      </c>
    </row>
    <row r="64" spans="1:12" x14ac:dyDescent="0.35">
      <c r="A64" t="s">
        <v>34</v>
      </c>
      <c r="B64" t="s">
        <v>426</v>
      </c>
    </row>
    <row r="65" spans="1:2" x14ac:dyDescent="0.35">
      <c r="A65" t="s">
        <v>35</v>
      </c>
      <c r="B65" t="s">
        <v>427</v>
      </c>
    </row>
    <row r="66" spans="1:2" x14ac:dyDescent="0.35">
      <c r="A66" t="s">
        <v>36</v>
      </c>
      <c r="B66" t="s">
        <v>428</v>
      </c>
    </row>
    <row r="67" spans="1:2" x14ac:dyDescent="0.35">
      <c r="A67" t="s">
        <v>37</v>
      </c>
      <c r="B67" s="53" t="s">
        <v>506</v>
      </c>
    </row>
    <row r="68" spans="1:2" x14ac:dyDescent="0.35">
      <c r="A68" t="s">
        <v>38</v>
      </c>
      <c r="B68" t="s">
        <v>429</v>
      </c>
    </row>
    <row r="69" spans="1:2" x14ac:dyDescent="0.35">
      <c r="A69" t="s">
        <v>39</v>
      </c>
      <c r="B69" t="s">
        <v>430</v>
      </c>
    </row>
    <row r="70" spans="1:2" x14ac:dyDescent="0.35">
      <c r="A70" t="s">
        <v>40</v>
      </c>
      <c r="B70" s="53" t="s">
        <v>508</v>
      </c>
    </row>
  </sheetData>
  <conditionalFormatting sqref="C7:C52 C57:C60">
    <cfRule type="dataBar" priority="6">
      <dataBar>
        <cfvo type="num" val="0"/>
        <cfvo type="num" val="1"/>
        <color rgb="FFB1A0C7"/>
      </dataBar>
      <extLst>
        <ext xmlns:x14="http://schemas.microsoft.com/office/spreadsheetml/2009/9/main" uri="{B025F937-C7B1-47D3-B67F-A62EFF666E3E}">
          <x14:id>{637A9092-B35E-404A-9095-3E43BBF31630}</x14:id>
        </ext>
      </extLst>
    </cfRule>
  </conditionalFormatting>
  <conditionalFormatting sqref="C53:C56">
    <cfRule type="dataBar" priority="5">
      <dataBar>
        <cfvo type="num" val="0"/>
        <cfvo type="num" val="1"/>
        <color rgb="FFB1A0C7"/>
      </dataBar>
      <extLst>
        <ext xmlns:x14="http://schemas.microsoft.com/office/spreadsheetml/2009/9/main" uri="{B025F937-C7B1-47D3-B67F-A62EFF666E3E}">
          <x14:id>{DEF20611-A17E-4E15-8550-DF81F2FB03ED}</x14:id>
        </ext>
      </extLst>
    </cfRule>
  </conditionalFormatting>
  <conditionalFormatting sqref="E7:E52 E57:E60">
    <cfRule type="dataBar" priority="4">
      <dataBar>
        <cfvo type="num" val="0"/>
        <cfvo type="num" val="1"/>
        <color rgb="FFB1A0C7"/>
      </dataBar>
      <extLst>
        <ext xmlns:x14="http://schemas.microsoft.com/office/spreadsheetml/2009/9/main" uri="{B025F937-C7B1-47D3-B67F-A62EFF666E3E}">
          <x14:id>{4C98D06A-CDB8-49D4-8648-21607FEF431E}</x14:id>
        </ext>
      </extLst>
    </cfRule>
  </conditionalFormatting>
  <conditionalFormatting sqref="E53:E56">
    <cfRule type="dataBar" priority="3">
      <dataBar>
        <cfvo type="num" val="0"/>
        <cfvo type="num" val="1"/>
        <color rgb="FFB1A0C7"/>
      </dataBar>
      <extLst>
        <ext xmlns:x14="http://schemas.microsoft.com/office/spreadsheetml/2009/9/main" uri="{B025F937-C7B1-47D3-B67F-A62EFF666E3E}">
          <x14:id>{7FFC7D50-0400-44FD-8417-C49CC6B31ACB}</x14:id>
        </ext>
      </extLst>
    </cfRule>
  </conditionalFormatting>
  <conditionalFormatting sqref="J7:L52 J57:L60">
    <cfRule type="dataBar" priority="2">
      <dataBar>
        <cfvo type="num" val="0"/>
        <cfvo type="num" val="1"/>
        <color rgb="FFB1A0C7"/>
      </dataBar>
      <extLst>
        <ext xmlns:x14="http://schemas.microsoft.com/office/spreadsheetml/2009/9/main" uri="{B025F937-C7B1-47D3-B67F-A62EFF666E3E}">
          <x14:id>{13AE6796-ECBC-4D4A-B751-B3127E1678B8}</x14:id>
        </ext>
      </extLst>
    </cfRule>
  </conditionalFormatting>
  <conditionalFormatting sqref="J53:L56">
    <cfRule type="dataBar" priority="1">
      <dataBar>
        <cfvo type="num" val="0"/>
        <cfvo type="num" val="1"/>
        <color rgb="FFB1A0C7"/>
      </dataBar>
      <extLst>
        <ext xmlns:x14="http://schemas.microsoft.com/office/spreadsheetml/2009/9/main" uri="{B025F937-C7B1-47D3-B67F-A62EFF666E3E}">
          <x14:id>{5E3932FF-278C-459C-B8A3-3FE671D8893B}</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637A9092-B35E-404A-9095-3E43BBF31630}">
            <x14:dataBar minLength="0" maxLength="100" gradient="0">
              <x14:cfvo type="num">
                <xm:f>0</xm:f>
              </x14:cfvo>
              <x14:cfvo type="num">
                <xm:f>1</xm:f>
              </x14:cfvo>
              <x14:negativeFillColor rgb="FFFF0000"/>
              <x14:axisColor rgb="FF000000"/>
            </x14:dataBar>
          </x14:cfRule>
          <xm:sqref>C7:C52 C57:C60</xm:sqref>
        </x14:conditionalFormatting>
        <x14:conditionalFormatting xmlns:xm="http://schemas.microsoft.com/office/excel/2006/main">
          <x14:cfRule type="dataBar" id="{DEF20611-A17E-4E15-8550-DF81F2FB03ED}">
            <x14:dataBar minLength="0" maxLength="100" gradient="0">
              <x14:cfvo type="num">
                <xm:f>0</xm:f>
              </x14:cfvo>
              <x14:cfvo type="num">
                <xm:f>1</xm:f>
              </x14:cfvo>
              <x14:negativeFillColor rgb="FFFF0000"/>
              <x14:axisColor rgb="FF000000"/>
            </x14:dataBar>
          </x14:cfRule>
          <xm:sqref>C53:C56</xm:sqref>
        </x14:conditionalFormatting>
        <x14:conditionalFormatting xmlns:xm="http://schemas.microsoft.com/office/excel/2006/main">
          <x14:cfRule type="dataBar" id="{4C98D06A-CDB8-49D4-8648-21607FEF431E}">
            <x14:dataBar minLength="0" maxLength="100" gradient="0">
              <x14:cfvo type="num">
                <xm:f>0</xm:f>
              </x14:cfvo>
              <x14:cfvo type="num">
                <xm:f>1</xm:f>
              </x14:cfvo>
              <x14:negativeFillColor rgb="FFFF0000"/>
              <x14:axisColor rgb="FF000000"/>
            </x14:dataBar>
          </x14:cfRule>
          <xm:sqref>E7:E52 E57:E60</xm:sqref>
        </x14:conditionalFormatting>
        <x14:conditionalFormatting xmlns:xm="http://schemas.microsoft.com/office/excel/2006/main">
          <x14:cfRule type="dataBar" id="{7FFC7D50-0400-44FD-8417-C49CC6B31ACB}">
            <x14:dataBar minLength="0" maxLength="100" gradient="0">
              <x14:cfvo type="num">
                <xm:f>0</xm:f>
              </x14:cfvo>
              <x14:cfvo type="num">
                <xm:f>1</xm:f>
              </x14:cfvo>
              <x14:negativeFillColor rgb="FFFF0000"/>
              <x14:axisColor rgb="FF000000"/>
            </x14:dataBar>
          </x14:cfRule>
          <xm:sqref>E53:E56</xm:sqref>
        </x14:conditionalFormatting>
        <x14:conditionalFormatting xmlns:xm="http://schemas.microsoft.com/office/excel/2006/main">
          <x14:cfRule type="dataBar" id="{13AE6796-ECBC-4D4A-B751-B3127E1678B8}">
            <x14:dataBar minLength="0" maxLength="100" gradient="0">
              <x14:cfvo type="num">
                <xm:f>0</xm:f>
              </x14:cfvo>
              <x14:cfvo type="num">
                <xm:f>1</xm:f>
              </x14:cfvo>
              <x14:negativeFillColor rgb="FFFF0000"/>
              <x14:axisColor rgb="FF000000"/>
            </x14:dataBar>
          </x14:cfRule>
          <xm:sqref>J7:L52 J57:L60</xm:sqref>
        </x14:conditionalFormatting>
        <x14:conditionalFormatting xmlns:xm="http://schemas.microsoft.com/office/excel/2006/main">
          <x14:cfRule type="dataBar" id="{5E3932FF-278C-459C-B8A3-3FE671D8893B}">
            <x14:dataBar minLength="0" maxLength="100" gradient="0">
              <x14:cfvo type="num">
                <xm:f>0</xm:f>
              </x14:cfvo>
              <x14:cfvo type="num">
                <xm:f>1</xm:f>
              </x14:cfvo>
              <x14:negativeFillColor rgb="FFFF0000"/>
              <x14:axisColor rgb="FF000000"/>
            </x14:dataBar>
          </x14:cfRule>
          <xm:sqref>J53:L56</xm:sqref>
        </x14:conditionalFormatting>
      </x14:conditionalFormatting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K98"/>
  <sheetViews>
    <sheetView showGridLines="0" workbookViewId="0"/>
  </sheetViews>
  <sheetFormatPr defaultColWidth="10.6640625" defaultRowHeight="15.5" x14ac:dyDescent="0.35"/>
  <cols>
    <col min="1" max="1" width="14.6640625" customWidth="1"/>
    <col min="2" max="2" width="94.5" customWidth="1"/>
    <col min="3" max="3" width="14.58203125" customWidth="1"/>
    <col min="4" max="11" width="13.33203125" customWidth="1"/>
  </cols>
  <sheetData>
    <row r="1" spans="1:11" ht="19.5" x14ac:dyDescent="0.45">
      <c r="A1" s="1" t="s">
        <v>353</v>
      </c>
    </row>
    <row r="2" spans="1:11" x14ac:dyDescent="0.35">
      <c r="A2" t="s">
        <v>229</v>
      </c>
    </row>
    <row r="3" spans="1:11" x14ac:dyDescent="0.35">
      <c r="A3" t="s">
        <v>230</v>
      </c>
    </row>
    <row r="4" spans="1:11" x14ac:dyDescent="0.35">
      <c r="A4" t="s">
        <v>530</v>
      </c>
    </row>
    <row r="5" spans="1:11" x14ac:dyDescent="0.35">
      <c r="A5" t="s">
        <v>51</v>
      </c>
    </row>
    <row r="6" spans="1:11" x14ac:dyDescent="0.35">
      <c r="A6" s="2" t="s">
        <v>358</v>
      </c>
    </row>
    <row r="7" spans="1:11" ht="80" customHeight="1" x14ac:dyDescent="0.35">
      <c r="A7" s="56" t="s">
        <v>260</v>
      </c>
      <c r="B7" s="57" t="s">
        <v>141</v>
      </c>
      <c r="C7" s="57" t="s">
        <v>308</v>
      </c>
      <c r="D7" s="57" t="s">
        <v>354</v>
      </c>
      <c r="E7" s="57" t="s">
        <v>355</v>
      </c>
      <c r="F7" s="57" t="s">
        <v>356</v>
      </c>
      <c r="G7" s="57" t="s">
        <v>357</v>
      </c>
      <c r="H7" s="57" t="s">
        <v>298</v>
      </c>
      <c r="I7" s="57" t="s">
        <v>299</v>
      </c>
      <c r="J7" s="57" t="s">
        <v>300</v>
      </c>
      <c r="K7" s="57" t="s">
        <v>301</v>
      </c>
    </row>
    <row r="8" spans="1:11" x14ac:dyDescent="0.35">
      <c r="A8" s="14" t="s">
        <v>272</v>
      </c>
      <c r="B8" s="18" t="s">
        <v>64</v>
      </c>
      <c r="C8" s="15">
        <v>91875</v>
      </c>
      <c r="D8" s="15">
        <v>35530</v>
      </c>
      <c r="E8" s="15">
        <v>42340</v>
      </c>
      <c r="F8" s="15">
        <v>13665</v>
      </c>
      <c r="G8" s="15">
        <v>340</v>
      </c>
      <c r="H8" s="62">
        <v>0.39</v>
      </c>
      <c r="I8" s="62">
        <v>0.46</v>
      </c>
      <c r="J8" s="62">
        <v>0.15</v>
      </c>
      <c r="K8" s="62">
        <v>0</v>
      </c>
    </row>
    <row r="9" spans="1:11" x14ac:dyDescent="0.35">
      <c r="A9" s="3" t="s">
        <v>272</v>
      </c>
      <c r="B9" s="6" t="s">
        <v>148</v>
      </c>
      <c r="C9" s="10">
        <v>25</v>
      </c>
      <c r="D9" s="10">
        <v>15</v>
      </c>
      <c r="E9" s="10">
        <v>5</v>
      </c>
      <c r="F9" s="10">
        <v>5</v>
      </c>
      <c r="G9" s="10">
        <v>0</v>
      </c>
      <c r="H9" s="11">
        <v>0.52</v>
      </c>
      <c r="I9" s="11">
        <v>0.28000000000000003</v>
      </c>
      <c r="J9" s="11">
        <v>0.2</v>
      </c>
      <c r="K9" s="11">
        <v>0</v>
      </c>
    </row>
    <row r="10" spans="1:11" x14ac:dyDescent="0.35">
      <c r="A10" s="3" t="s">
        <v>272</v>
      </c>
      <c r="B10" s="6" t="s">
        <v>149</v>
      </c>
      <c r="C10" s="10">
        <v>465</v>
      </c>
      <c r="D10" s="10">
        <v>375</v>
      </c>
      <c r="E10" s="10">
        <v>65</v>
      </c>
      <c r="F10" s="10">
        <v>20</v>
      </c>
      <c r="G10" s="10">
        <v>5</v>
      </c>
      <c r="H10" s="11">
        <v>0.81</v>
      </c>
      <c r="I10" s="11">
        <v>0.14000000000000001</v>
      </c>
      <c r="J10" s="11">
        <v>0.05</v>
      </c>
      <c r="K10" s="11">
        <v>0.01</v>
      </c>
    </row>
    <row r="11" spans="1:11" x14ac:dyDescent="0.35">
      <c r="A11" s="3" t="s">
        <v>272</v>
      </c>
      <c r="B11" s="6" t="s">
        <v>150</v>
      </c>
      <c r="C11" s="10">
        <v>230</v>
      </c>
      <c r="D11" s="10">
        <v>100</v>
      </c>
      <c r="E11" s="10">
        <v>100</v>
      </c>
      <c r="F11" s="10">
        <v>30</v>
      </c>
      <c r="G11" s="10">
        <v>0</v>
      </c>
      <c r="H11" s="11">
        <v>0.44</v>
      </c>
      <c r="I11" s="11">
        <v>0.42</v>
      </c>
      <c r="J11" s="11">
        <v>0.14000000000000001</v>
      </c>
      <c r="K11" s="11">
        <v>0</v>
      </c>
    </row>
    <row r="12" spans="1:11" x14ac:dyDescent="0.35">
      <c r="A12" s="3" t="s">
        <v>272</v>
      </c>
      <c r="B12" s="6" t="s">
        <v>151</v>
      </c>
      <c r="C12" s="10">
        <v>3400</v>
      </c>
      <c r="D12" s="10">
        <v>1240</v>
      </c>
      <c r="E12" s="10">
        <v>1935</v>
      </c>
      <c r="F12" s="10">
        <v>225</v>
      </c>
      <c r="G12" s="10">
        <v>0</v>
      </c>
      <c r="H12" s="11">
        <v>0.36</v>
      </c>
      <c r="I12" s="11">
        <v>0.56999999999999995</v>
      </c>
      <c r="J12" s="11">
        <v>7.0000000000000007E-2</v>
      </c>
      <c r="K12" s="11">
        <v>0</v>
      </c>
    </row>
    <row r="13" spans="1:11" x14ac:dyDescent="0.35">
      <c r="A13" s="3" t="s">
        <v>272</v>
      </c>
      <c r="B13" s="6" t="s">
        <v>152</v>
      </c>
      <c r="C13" s="10">
        <v>68335</v>
      </c>
      <c r="D13" s="10">
        <v>26070</v>
      </c>
      <c r="E13" s="10">
        <v>32330</v>
      </c>
      <c r="F13" s="10">
        <v>9750</v>
      </c>
      <c r="G13" s="10">
        <v>190</v>
      </c>
      <c r="H13" s="11">
        <v>0.38</v>
      </c>
      <c r="I13" s="11">
        <v>0.47</v>
      </c>
      <c r="J13" s="11">
        <v>0.14000000000000001</v>
      </c>
      <c r="K13" s="11">
        <v>0</v>
      </c>
    </row>
    <row r="14" spans="1:11" x14ac:dyDescent="0.35">
      <c r="A14" s="3" t="s">
        <v>272</v>
      </c>
      <c r="B14" s="6" t="s">
        <v>153</v>
      </c>
      <c r="C14" s="10">
        <v>3065</v>
      </c>
      <c r="D14" s="10">
        <v>1610</v>
      </c>
      <c r="E14" s="10">
        <v>1130</v>
      </c>
      <c r="F14" s="10">
        <v>315</v>
      </c>
      <c r="G14" s="10">
        <v>15</v>
      </c>
      <c r="H14" s="11">
        <v>0.52</v>
      </c>
      <c r="I14" s="11">
        <v>0.37</v>
      </c>
      <c r="J14" s="11">
        <v>0.1</v>
      </c>
      <c r="K14" s="11">
        <v>0</v>
      </c>
    </row>
    <row r="15" spans="1:11" x14ac:dyDescent="0.35">
      <c r="A15" s="3" t="s">
        <v>272</v>
      </c>
      <c r="B15" s="6" t="s">
        <v>154</v>
      </c>
      <c r="C15" s="10">
        <v>840</v>
      </c>
      <c r="D15" s="10">
        <v>210</v>
      </c>
      <c r="E15" s="10">
        <v>430</v>
      </c>
      <c r="F15" s="10">
        <v>170</v>
      </c>
      <c r="G15" s="10">
        <v>30</v>
      </c>
      <c r="H15" s="11">
        <v>0.25</v>
      </c>
      <c r="I15" s="11">
        <v>0.51</v>
      </c>
      <c r="J15" s="11">
        <v>0.21</v>
      </c>
      <c r="K15" s="11">
        <v>0.03</v>
      </c>
    </row>
    <row r="16" spans="1:11" x14ac:dyDescent="0.35">
      <c r="A16" s="3" t="s">
        <v>272</v>
      </c>
      <c r="B16" s="6" t="s">
        <v>155</v>
      </c>
      <c r="C16" s="10">
        <v>1435</v>
      </c>
      <c r="D16" s="10">
        <v>215</v>
      </c>
      <c r="E16" s="10">
        <v>890</v>
      </c>
      <c r="F16" s="10">
        <v>305</v>
      </c>
      <c r="G16" s="10">
        <v>25</v>
      </c>
      <c r="H16" s="11">
        <v>0.15</v>
      </c>
      <c r="I16" s="11">
        <v>0.62</v>
      </c>
      <c r="J16" s="11">
        <v>0.21</v>
      </c>
      <c r="K16" s="11">
        <v>0.02</v>
      </c>
    </row>
    <row r="17" spans="1:11" x14ac:dyDescent="0.35">
      <c r="A17" s="3" t="s">
        <v>272</v>
      </c>
      <c r="B17" s="6" t="s">
        <v>156</v>
      </c>
      <c r="C17" s="10">
        <v>285</v>
      </c>
      <c r="D17" s="10">
        <v>125</v>
      </c>
      <c r="E17" s="10">
        <v>95</v>
      </c>
      <c r="F17" s="10">
        <v>60</v>
      </c>
      <c r="G17" s="10">
        <v>5</v>
      </c>
      <c r="H17" s="11">
        <v>0.45</v>
      </c>
      <c r="I17" s="11">
        <v>0.33</v>
      </c>
      <c r="J17" s="11">
        <v>0.21</v>
      </c>
      <c r="K17" s="11">
        <v>0.01</v>
      </c>
    </row>
    <row r="18" spans="1:11" x14ac:dyDescent="0.35">
      <c r="A18" s="3" t="s">
        <v>272</v>
      </c>
      <c r="B18" s="6" t="s">
        <v>157</v>
      </c>
      <c r="C18" s="10">
        <v>1050</v>
      </c>
      <c r="D18" s="10">
        <v>455</v>
      </c>
      <c r="E18" s="10">
        <v>370</v>
      </c>
      <c r="F18" s="10">
        <v>220</v>
      </c>
      <c r="G18" s="10">
        <v>5</v>
      </c>
      <c r="H18" s="11">
        <v>0.43</v>
      </c>
      <c r="I18" s="11">
        <v>0.35</v>
      </c>
      <c r="J18" s="11">
        <v>0.21</v>
      </c>
      <c r="K18" s="11">
        <v>0.01</v>
      </c>
    </row>
    <row r="19" spans="1:11" x14ac:dyDescent="0.35">
      <c r="A19" s="3" t="s">
        <v>272</v>
      </c>
      <c r="B19" s="6" t="s">
        <v>158</v>
      </c>
      <c r="C19" s="10">
        <v>980</v>
      </c>
      <c r="D19" s="10">
        <v>380</v>
      </c>
      <c r="E19" s="10">
        <v>375</v>
      </c>
      <c r="F19" s="10">
        <v>220</v>
      </c>
      <c r="G19" s="10">
        <v>5</v>
      </c>
      <c r="H19" s="11">
        <v>0.39</v>
      </c>
      <c r="I19" s="11">
        <v>0.38</v>
      </c>
      <c r="J19" s="11">
        <v>0.23</v>
      </c>
      <c r="K19" s="11">
        <v>0</v>
      </c>
    </row>
    <row r="20" spans="1:11" x14ac:dyDescent="0.35">
      <c r="A20" s="3" t="s">
        <v>272</v>
      </c>
      <c r="B20" s="6" t="s">
        <v>159</v>
      </c>
      <c r="C20" s="10">
        <v>510</v>
      </c>
      <c r="D20" s="10">
        <v>195</v>
      </c>
      <c r="E20" s="10">
        <v>190</v>
      </c>
      <c r="F20" s="10">
        <v>125</v>
      </c>
      <c r="G20" s="10">
        <v>5</v>
      </c>
      <c r="H20" s="11">
        <v>0.38</v>
      </c>
      <c r="I20" s="11">
        <v>0.37</v>
      </c>
      <c r="J20" s="11">
        <v>0.24</v>
      </c>
      <c r="K20" s="11">
        <v>0.01</v>
      </c>
    </row>
    <row r="21" spans="1:11" x14ac:dyDescent="0.35">
      <c r="A21" s="3" t="s">
        <v>272</v>
      </c>
      <c r="B21" s="6" t="s">
        <v>160</v>
      </c>
      <c r="C21" s="10">
        <v>1145</v>
      </c>
      <c r="D21" s="10">
        <v>390</v>
      </c>
      <c r="E21" s="10">
        <v>430</v>
      </c>
      <c r="F21" s="10">
        <v>310</v>
      </c>
      <c r="G21" s="10">
        <v>15</v>
      </c>
      <c r="H21" s="11">
        <v>0.34</v>
      </c>
      <c r="I21" s="11">
        <v>0.37</v>
      </c>
      <c r="J21" s="11">
        <v>0.27</v>
      </c>
      <c r="K21" s="11">
        <v>0.01</v>
      </c>
    </row>
    <row r="22" spans="1:11" x14ac:dyDescent="0.35">
      <c r="A22" s="3" t="s">
        <v>272</v>
      </c>
      <c r="B22" s="6" t="s">
        <v>161</v>
      </c>
      <c r="C22" s="10">
        <v>440</v>
      </c>
      <c r="D22" s="10">
        <v>165</v>
      </c>
      <c r="E22" s="10">
        <v>185</v>
      </c>
      <c r="F22" s="10">
        <v>85</v>
      </c>
      <c r="G22" s="10">
        <v>0</v>
      </c>
      <c r="H22" s="11">
        <v>0.38</v>
      </c>
      <c r="I22" s="11">
        <v>0.42</v>
      </c>
      <c r="J22" s="11">
        <v>0.2</v>
      </c>
      <c r="K22" s="11">
        <v>0</v>
      </c>
    </row>
    <row r="23" spans="1:11" x14ac:dyDescent="0.35">
      <c r="A23" s="3" t="s">
        <v>272</v>
      </c>
      <c r="B23" s="6" t="s">
        <v>162</v>
      </c>
      <c r="C23" s="10">
        <v>130</v>
      </c>
      <c r="D23" s="10">
        <v>100</v>
      </c>
      <c r="E23" s="10">
        <v>25</v>
      </c>
      <c r="F23" s="10">
        <v>5</v>
      </c>
      <c r="G23" s="10">
        <v>0</v>
      </c>
      <c r="H23" s="11">
        <v>0.77</v>
      </c>
      <c r="I23" s="11">
        <v>0.18</v>
      </c>
      <c r="J23" s="11">
        <v>0.05</v>
      </c>
      <c r="K23" s="11">
        <v>0</v>
      </c>
    </row>
    <row r="24" spans="1:11" x14ac:dyDescent="0.35">
      <c r="A24" s="3" t="s">
        <v>272</v>
      </c>
      <c r="B24" s="6" t="s">
        <v>163</v>
      </c>
      <c r="C24" s="10">
        <v>2605</v>
      </c>
      <c r="D24" s="10">
        <v>1485</v>
      </c>
      <c r="E24" s="10">
        <v>880</v>
      </c>
      <c r="F24" s="10">
        <v>235</v>
      </c>
      <c r="G24" s="10">
        <v>10</v>
      </c>
      <c r="H24" s="11">
        <v>0.56999999999999995</v>
      </c>
      <c r="I24" s="11">
        <v>0.34</v>
      </c>
      <c r="J24" s="11">
        <v>0.09</v>
      </c>
      <c r="K24" s="11">
        <v>0</v>
      </c>
    </row>
    <row r="25" spans="1:11" x14ac:dyDescent="0.35">
      <c r="A25" s="3" t="s">
        <v>272</v>
      </c>
      <c r="B25" s="6" t="s">
        <v>164</v>
      </c>
      <c r="C25" s="10">
        <v>4495</v>
      </c>
      <c r="D25" s="10">
        <v>1450</v>
      </c>
      <c r="E25" s="10">
        <v>1980</v>
      </c>
      <c r="F25" s="10">
        <v>1045</v>
      </c>
      <c r="G25" s="10">
        <v>20</v>
      </c>
      <c r="H25" s="11">
        <v>0.32</v>
      </c>
      <c r="I25" s="11">
        <v>0.44</v>
      </c>
      <c r="J25" s="11">
        <v>0.23</v>
      </c>
      <c r="K25" s="11">
        <v>0</v>
      </c>
    </row>
    <row r="26" spans="1:11" x14ac:dyDescent="0.35">
      <c r="A26" s="3" t="s">
        <v>272</v>
      </c>
      <c r="B26" s="6" t="s">
        <v>165</v>
      </c>
      <c r="C26" s="10">
        <v>350</v>
      </c>
      <c r="D26" s="10">
        <v>120</v>
      </c>
      <c r="E26" s="10">
        <v>140</v>
      </c>
      <c r="F26" s="10">
        <v>85</v>
      </c>
      <c r="G26" s="10">
        <v>5</v>
      </c>
      <c r="H26" s="11">
        <v>0.35</v>
      </c>
      <c r="I26" s="11">
        <v>0.4</v>
      </c>
      <c r="J26" s="11">
        <v>0.25</v>
      </c>
      <c r="K26" s="11">
        <v>0.01</v>
      </c>
    </row>
    <row r="27" spans="1:11" x14ac:dyDescent="0.35">
      <c r="A27" s="3" t="s">
        <v>272</v>
      </c>
      <c r="B27" s="6" t="s">
        <v>167</v>
      </c>
      <c r="C27" s="10" t="s">
        <v>114</v>
      </c>
      <c r="D27" s="10" t="s">
        <v>114</v>
      </c>
      <c r="E27" s="10" t="s">
        <v>114</v>
      </c>
      <c r="F27" s="10" t="s">
        <v>114</v>
      </c>
      <c r="G27" s="10" t="s">
        <v>114</v>
      </c>
      <c r="H27" s="11" t="s">
        <v>114</v>
      </c>
      <c r="I27" s="11" t="s">
        <v>114</v>
      </c>
      <c r="J27" s="11" t="s">
        <v>114</v>
      </c>
      <c r="K27" s="11" t="s">
        <v>114</v>
      </c>
    </row>
    <row r="28" spans="1:11" x14ac:dyDescent="0.35">
      <c r="A28" s="3" t="s">
        <v>272</v>
      </c>
      <c r="B28" s="6" t="s">
        <v>166</v>
      </c>
      <c r="C28" s="10">
        <v>75</v>
      </c>
      <c r="D28" s="10">
        <v>35</v>
      </c>
      <c r="E28" s="10">
        <v>20</v>
      </c>
      <c r="F28" s="10">
        <v>15</v>
      </c>
      <c r="G28" s="10">
        <v>0</v>
      </c>
      <c r="H28" s="11">
        <v>0.49</v>
      </c>
      <c r="I28" s="11">
        <v>0.3</v>
      </c>
      <c r="J28" s="11">
        <v>0.21</v>
      </c>
      <c r="K28" s="11">
        <v>0</v>
      </c>
    </row>
    <row r="29" spans="1:11" x14ac:dyDescent="0.35">
      <c r="A29" s="3" t="s">
        <v>272</v>
      </c>
      <c r="B29" s="6" t="s">
        <v>168</v>
      </c>
      <c r="C29" s="10">
        <v>160</v>
      </c>
      <c r="D29" s="10">
        <v>135</v>
      </c>
      <c r="E29" s="10">
        <v>10</v>
      </c>
      <c r="F29" s="10">
        <v>10</v>
      </c>
      <c r="G29" s="10" t="s">
        <v>114</v>
      </c>
      <c r="H29" s="11">
        <v>0.84</v>
      </c>
      <c r="I29" s="11" t="s">
        <v>114</v>
      </c>
      <c r="J29" s="11" t="s">
        <v>114</v>
      </c>
      <c r="K29" s="11" t="s">
        <v>114</v>
      </c>
    </row>
    <row r="30" spans="1:11" x14ac:dyDescent="0.35">
      <c r="A30" s="3" t="s">
        <v>272</v>
      </c>
      <c r="B30" s="6" t="s">
        <v>169</v>
      </c>
      <c r="C30" s="10">
        <v>1850</v>
      </c>
      <c r="D30" s="10">
        <v>660</v>
      </c>
      <c r="E30" s="10">
        <v>750</v>
      </c>
      <c r="F30" s="10">
        <v>425</v>
      </c>
      <c r="G30" s="10">
        <v>10</v>
      </c>
      <c r="H30" s="11">
        <v>0.36</v>
      </c>
      <c r="I30" s="11">
        <v>0.41</v>
      </c>
      <c r="J30" s="11">
        <v>0.23</v>
      </c>
      <c r="K30" s="11">
        <v>0.01</v>
      </c>
    </row>
    <row r="31" spans="1:11" x14ac:dyDescent="0.35">
      <c r="A31" s="21" t="s">
        <v>273</v>
      </c>
      <c r="B31" s="22" t="s">
        <v>64</v>
      </c>
      <c r="C31" s="23">
        <v>55765</v>
      </c>
      <c r="D31" s="23">
        <v>20080</v>
      </c>
      <c r="E31" s="23">
        <v>23280</v>
      </c>
      <c r="F31" s="23">
        <v>12145</v>
      </c>
      <c r="G31" s="23">
        <v>255</v>
      </c>
      <c r="H31" s="66">
        <v>0.36</v>
      </c>
      <c r="I31" s="66">
        <v>0.42</v>
      </c>
      <c r="J31" s="66">
        <v>0.22</v>
      </c>
      <c r="K31" s="66">
        <v>0</v>
      </c>
    </row>
    <row r="32" spans="1:11" x14ac:dyDescent="0.35">
      <c r="A32" s="3" t="s">
        <v>273</v>
      </c>
      <c r="B32" s="6" t="s">
        <v>148</v>
      </c>
      <c r="C32" s="10">
        <v>20</v>
      </c>
      <c r="D32" s="10">
        <v>10</v>
      </c>
      <c r="E32" s="10">
        <v>5</v>
      </c>
      <c r="F32" s="10">
        <v>5</v>
      </c>
      <c r="G32" s="10">
        <v>0</v>
      </c>
      <c r="H32" s="11">
        <v>0.44</v>
      </c>
      <c r="I32" s="11">
        <v>0.33</v>
      </c>
      <c r="J32" s="11">
        <v>0.22</v>
      </c>
      <c r="K32" s="11">
        <v>0</v>
      </c>
    </row>
    <row r="33" spans="1:11" x14ac:dyDescent="0.35">
      <c r="A33" s="3" t="s">
        <v>273</v>
      </c>
      <c r="B33" s="6" t="s">
        <v>149</v>
      </c>
      <c r="C33" s="10">
        <v>285</v>
      </c>
      <c r="D33" s="10">
        <v>240</v>
      </c>
      <c r="E33" s="10">
        <v>30</v>
      </c>
      <c r="F33" s="10">
        <v>10</v>
      </c>
      <c r="G33" s="10" t="s">
        <v>114</v>
      </c>
      <c r="H33" s="11">
        <v>0.85</v>
      </c>
      <c r="I33" s="11">
        <v>0.11</v>
      </c>
      <c r="J33" s="11" t="s">
        <v>114</v>
      </c>
      <c r="K33" s="11" t="s">
        <v>114</v>
      </c>
    </row>
    <row r="34" spans="1:11" x14ac:dyDescent="0.35">
      <c r="A34" s="3" t="s">
        <v>273</v>
      </c>
      <c r="B34" s="6" t="s">
        <v>150</v>
      </c>
      <c r="C34" s="10">
        <v>145</v>
      </c>
      <c r="D34" s="10">
        <v>65</v>
      </c>
      <c r="E34" s="10">
        <v>60</v>
      </c>
      <c r="F34" s="10">
        <v>20</v>
      </c>
      <c r="G34" s="10">
        <v>0</v>
      </c>
      <c r="H34" s="11">
        <v>0.44</v>
      </c>
      <c r="I34" s="11">
        <v>0.42</v>
      </c>
      <c r="J34" s="11">
        <v>0.14000000000000001</v>
      </c>
      <c r="K34" s="11">
        <v>0</v>
      </c>
    </row>
    <row r="35" spans="1:11" x14ac:dyDescent="0.35">
      <c r="A35" s="3" t="s">
        <v>273</v>
      </c>
      <c r="B35" s="6" t="s">
        <v>151</v>
      </c>
      <c r="C35" s="10">
        <v>1420</v>
      </c>
      <c r="D35" s="10">
        <v>870</v>
      </c>
      <c r="E35" s="10">
        <v>395</v>
      </c>
      <c r="F35" s="10">
        <v>160</v>
      </c>
      <c r="G35" s="10">
        <v>0</v>
      </c>
      <c r="H35" s="11">
        <v>0.61</v>
      </c>
      <c r="I35" s="11">
        <v>0.28000000000000003</v>
      </c>
      <c r="J35" s="11">
        <v>0.11</v>
      </c>
      <c r="K35" s="11">
        <v>0</v>
      </c>
    </row>
    <row r="36" spans="1:11" x14ac:dyDescent="0.35">
      <c r="A36" s="3" t="s">
        <v>273</v>
      </c>
      <c r="B36" s="6" t="s">
        <v>152</v>
      </c>
      <c r="C36" s="10">
        <v>40115</v>
      </c>
      <c r="D36" s="10">
        <v>13925</v>
      </c>
      <c r="E36" s="10">
        <v>17275</v>
      </c>
      <c r="F36" s="10">
        <v>8770</v>
      </c>
      <c r="G36" s="10">
        <v>145</v>
      </c>
      <c r="H36" s="11">
        <v>0.35</v>
      </c>
      <c r="I36" s="11">
        <v>0.43</v>
      </c>
      <c r="J36" s="11">
        <v>0.22</v>
      </c>
      <c r="K36" s="11">
        <v>0</v>
      </c>
    </row>
    <row r="37" spans="1:11" x14ac:dyDescent="0.35">
      <c r="A37" s="3" t="s">
        <v>273</v>
      </c>
      <c r="B37" s="6" t="s">
        <v>153</v>
      </c>
      <c r="C37" s="10">
        <v>1390</v>
      </c>
      <c r="D37" s="10">
        <v>665</v>
      </c>
      <c r="E37" s="10">
        <v>505</v>
      </c>
      <c r="F37" s="10">
        <v>210</v>
      </c>
      <c r="G37" s="10">
        <v>10</v>
      </c>
      <c r="H37" s="11">
        <v>0.48</v>
      </c>
      <c r="I37" s="11">
        <v>0.36</v>
      </c>
      <c r="J37" s="11">
        <v>0.15</v>
      </c>
      <c r="K37" s="11">
        <v>0.01</v>
      </c>
    </row>
    <row r="38" spans="1:11" x14ac:dyDescent="0.35">
      <c r="A38" s="3" t="s">
        <v>273</v>
      </c>
      <c r="B38" s="6" t="s">
        <v>154</v>
      </c>
      <c r="C38" s="10">
        <v>505</v>
      </c>
      <c r="D38" s="10">
        <v>140</v>
      </c>
      <c r="E38" s="10">
        <v>215</v>
      </c>
      <c r="F38" s="10">
        <v>140</v>
      </c>
      <c r="G38" s="10">
        <v>10</v>
      </c>
      <c r="H38" s="11">
        <v>0.28000000000000003</v>
      </c>
      <c r="I38" s="11">
        <v>0.42</v>
      </c>
      <c r="J38" s="11">
        <v>0.28000000000000003</v>
      </c>
      <c r="K38" s="11">
        <v>0.02</v>
      </c>
    </row>
    <row r="39" spans="1:11" x14ac:dyDescent="0.35">
      <c r="A39" s="3" t="s">
        <v>273</v>
      </c>
      <c r="B39" s="6" t="s">
        <v>155</v>
      </c>
      <c r="C39" s="10">
        <v>810</v>
      </c>
      <c r="D39" s="10">
        <v>170</v>
      </c>
      <c r="E39" s="10">
        <v>370</v>
      </c>
      <c r="F39" s="10">
        <v>255</v>
      </c>
      <c r="G39" s="10">
        <v>20</v>
      </c>
      <c r="H39" s="11">
        <v>0.21</v>
      </c>
      <c r="I39" s="11">
        <v>0.46</v>
      </c>
      <c r="J39" s="11">
        <v>0.31</v>
      </c>
      <c r="K39" s="11">
        <v>0.02</v>
      </c>
    </row>
    <row r="40" spans="1:11" x14ac:dyDescent="0.35">
      <c r="A40" s="3" t="s">
        <v>273</v>
      </c>
      <c r="B40" s="6" t="s">
        <v>156</v>
      </c>
      <c r="C40" s="10">
        <v>220</v>
      </c>
      <c r="D40" s="10">
        <v>90</v>
      </c>
      <c r="E40" s="10">
        <v>75</v>
      </c>
      <c r="F40" s="10">
        <v>55</v>
      </c>
      <c r="G40" s="10">
        <v>5</v>
      </c>
      <c r="H40" s="11">
        <v>0.41</v>
      </c>
      <c r="I40" s="11">
        <v>0.33</v>
      </c>
      <c r="J40" s="11">
        <v>0.24</v>
      </c>
      <c r="K40" s="11">
        <v>0.02</v>
      </c>
    </row>
    <row r="41" spans="1:11" x14ac:dyDescent="0.35">
      <c r="A41" s="3" t="s">
        <v>273</v>
      </c>
      <c r="B41" s="6" t="s">
        <v>157</v>
      </c>
      <c r="C41" s="10">
        <v>860</v>
      </c>
      <c r="D41" s="10">
        <v>345</v>
      </c>
      <c r="E41" s="10">
        <v>310</v>
      </c>
      <c r="F41" s="10">
        <v>195</v>
      </c>
      <c r="G41" s="10">
        <v>5</v>
      </c>
      <c r="H41" s="11">
        <v>0.4</v>
      </c>
      <c r="I41" s="11">
        <v>0.36</v>
      </c>
      <c r="J41" s="11">
        <v>0.23</v>
      </c>
      <c r="K41" s="11">
        <v>0.01</v>
      </c>
    </row>
    <row r="42" spans="1:11" x14ac:dyDescent="0.35">
      <c r="A42" s="3" t="s">
        <v>273</v>
      </c>
      <c r="B42" s="6" t="s">
        <v>158</v>
      </c>
      <c r="C42" s="10">
        <v>750</v>
      </c>
      <c r="D42" s="10">
        <v>260</v>
      </c>
      <c r="E42" s="10">
        <v>295</v>
      </c>
      <c r="F42" s="10">
        <v>190</v>
      </c>
      <c r="G42" s="10" t="s">
        <v>114</v>
      </c>
      <c r="H42" s="11">
        <v>0.35</v>
      </c>
      <c r="I42" s="11">
        <v>0.4</v>
      </c>
      <c r="J42" s="11" t="s">
        <v>114</v>
      </c>
      <c r="K42" s="11" t="s">
        <v>114</v>
      </c>
    </row>
    <row r="43" spans="1:11" x14ac:dyDescent="0.35">
      <c r="A43" s="3" t="s">
        <v>273</v>
      </c>
      <c r="B43" s="6" t="s">
        <v>159</v>
      </c>
      <c r="C43" s="10">
        <v>340</v>
      </c>
      <c r="D43" s="10">
        <v>115</v>
      </c>
      <c r="E43" s="10">
        <v>140</v>
      </c>
      <c r="F43" s="10">
        <v>85</v>
      </c>
      <c r="G43" s="10">
        <v>5</v>
      </c>
      <c r="H43" s="11">
        <v>0.34</v>
      </c>
      <c r="I43" s="11">
        <v>0.41</v>
      </c>
      <c r="J43" s="11">
        <v>0.25</v>
      </c>
      <c r="K43" s="11">
        <v>0.01</v>
      </c>
    </row>
    <row r="44" spans="1:11" x14ac:dyDescent="0.35">
      <c r="A44" s="3" t="s">
        <v>273</v>
      </c>
      <c r="B44" s="6" t="s">
        <v>160</v>
      </c>
      <c r="C44" s="10">
        <v>810</v>
      </c>
      <c r="D44" s="10">
        <v>245</v>
      </c>
      <c r="E44" s="10">
        <v>310</v>
      </c>
      <c r="F44" s="10">
        <v>240</v>
      </c>
      <c r="G44" s="10">
        <v>15</v>
      </c>
      <c r="H44" s="11">
        <v>0.3</v>
      </c>
      <c r="I44" s="11">
        <v>0.38</v>
      </c>
      <c r="J44" s="11">
        <v>0.3</v>
      </c>
      <c r="K44" s="11">
        <v>0.02</v>
      </c>
    </row>
    <row r="45" spans="1:11" x14ac:dyDescent="0.35">
      <c r="A45" s="3" t="s">
        <v>273</v>
      </c>
      <c r="B45" s="6" t="s">
        <v>161</v>
      </c>
      <c r="C45" s="10">
        <v>330</v>
      </c>
      <c r="D45" s="10">
        <v>105</v>
      </c>
      <c r="E45" s="10">
        <v>155</v>
      </c>
      <c r="F45" s="10">
        <v>70</v>
      </c>
      <c r="G45" s="10">
        <v>0</v>
      </c>
      <c r="H45" s="11">
        <v>0.32</v>
      </c>
      <c r="I45" s="11">
        <v>0.46</v>
      </c>
      <c r="J45" s="11">
        <v>0.22</v>
      </c>
      <c r="K45" s="11">
        <v>0</v>
      </c>
    </row>
    <row r="46" spans="1:11" x14ac:dyDescent="0.35">
      <c r="A46" s="3" t="s">
        <v>273</v>
      </c>
      <c r="B46" s="6" t="s">
        <v>162</v>
      </c>
      <c r="C46" s="10">
        <v>60</v>
      </c>
      <c r="D46" s="10">
        <v>45</v>
      </c>
      <c r="E46" s="10">
        <v>10</v>
      </c>
      <c r="F46" s="10" t="s">
        <v>114</v>
      </c>
      <c r="G46" s="10">
        <v>0</v>
      </c>
      <c r="H46" s="11">
        <v>0.8</v>
      </c>
      <c r="I46" s="11" t="s">
        <v>114</v>
      </c>
      <c r="J46" s="11" t="s">
        <v>114</v>
      </c>
      <c r="K46" s="11">
        <v>0</v>
      </c>
    </row>
    <row r="47" spans="1:11" x14ac:dyDescent="0.35">
      <c r="A47" s="3" t="s">
        <v>273</v>
      </c>
      <c r="B47" s="6" t="s">
        <v>163</v>
      </c>
      <c r="C47" s="10">
        <v>1075</v>
      </c>
      <c r="D47" s="10">
        <v>525</v>
      </c>
      <c r="E47" s="10">
        <v>360</v>
      </c>
      <c r="F47" s="10">
        <v>180</v>
      </c>
      <c r="G47" s="10">
        <v>5</v>
      </c>
      <c r="H47" s="11">
        <v>0.49</v>
      </c>
      <c r="I47" s="11">
        <v>0.34</v>
      </c>
      <c r="J47" s="11">
        <v>0.17</v>
      </c>
      <c r="K47" s="11">
        <v>0.01</v>
      </c>
    </row>
    <row r="48" spans="1:11" x14ac:dyDescent="0.35">
      <c r="A48" s="3" t="s">
        <v>273</v>
      </c>
      <c r="B48" s="6" t="s">
        <v>164</v>
      </c>
      <c r="C48" s="10">
        <v>4375</v>
      </c>
      <c r="D48" s="10">
        <v>1390</v>
      </c>
      <c r="E48" s="10">
        <v>1930</v>
      </c>
      <c r="F48" s="10">
        <v>1035</v>
      </c>
      <c r="G48" s="10">
        <v>20</v>
      </c>
      <c r="H48" s="11">
        <v>0.32</v>
      </c>
      <c r="I48" s="11">
        <v>0.44</v>
      </c>
      <c r="J48" s="11">
        <v>0.24</v>
      </c>
      <c r="K48" s="11">
        <v>0</v>
      </c>
    </row>
    <row r="49" spans="1:11" x14ac:dyDescent="0.35">
      <c r="A49" s="3" t="s">
        <v>273</v>
      </c>
      <c r="B49" s="6" t="s">
        <v>165</v>
      </c>
      <c r="C49" s="10">
        <v>250</v>
      </c>
      <c r="D49" s="10">
        <v>85</v>
      </c>
      <c r="E49" s="10">
        <v>80</v>
      </c>
      <c r="F49" s="10">
        <v>80</v>
      </c>
      <c r="G49" s="10" t="s">
        <v>114</v>
      </c>
      <c r="H49" s="11">
        <v>0.34</v>
      </c>
      <c r="I49" s="11">
        <v>0.33</v>
      </c>
      <c r="J49" s="11" t="s">
        <v>114</v>
      </c>
      <c r="K49" s="11" t="s">
        <v>114</v>
      </c>
    </row>
    <row r="50" spans="1:11" x14ac:dyDescent="0.35">
      <c r="A50" s="3" t="s">
        <v>273</v>
      </c>
      <c r="B50" s="6" t="s">
        <v>167</v>
      </c>
      <c r="C50" s="10" t="s">
        <v>114</v>
      </c>
      <c r="D50" s="10" t="s">
        <v>114</v>
      </c>
      <c r="E50" s="10" t="s">
        <v>114</v>
      </c>
      <c r="F50" s="10" t="s">
        <v>114</v>
      </c>
      <c r="G50" s="10" t="s">
        <v>114</v>
      </c>
      <c r="H50" s="11" t="s">
        <v>114</v>
      </c>
      <c r="I50" s="11" t="s">
        <v>114</v>
      </c>
      <c r="J50" s="11" t="s">
        <v>114</v>
      </c>
      <c r="K50" s="11" t="s">
        <v>114</v>
      </c>
    </row>
    <row r="51" spans="1:11" x14ac:dyDescent="0.35">
      <c r="A51" s="3" t="s">
        <v>273</v>
      </c>
      <c r="B51" s="6" t="s">
        <v>166</v>
      </c>
      <c r="C51" s="10">
        <v>45</v>
      </c>
      <c r="D51" s="10">
        <v>25</v>
      </c>
      <c r="E51" s="10">
        <v>15</v>
      </c>
      <c r="F51" s="10">
        <v>5</v>
      </c>
      <c r="G51" s="10">
        <v>0</v>
      </c>
      <c r="H51" s="11">
        <v>0.52</v>
      </c>
      <c r="I51" s="11">
        <v>0.32</v>
      </c>
      <c r="J51" s="11">
        <v>0.16</v>
      </c>
      <c r="K51" s="11">
        <v>0</v>
      </c>
    </row>
    <row r="52" spans="1:11" x14ac:dyDescent="0.35">
      <c r="A52" s="3" t="s">
        <v>273</v>
      </c>
      <c r="B52" s="6" t="s">
        <v>168</v>
      </c>
      <c r="C52" s="10">
        <v>150</v>
      </c>
      <c r="D52" s="10">
        <v>125</v>
      </c>
      <c r="E52" s="10">
        <v>10</v>
      </c>
      <c r="F52" s="10">
        <v>10</v>
      </c>
      <c r="G52" s="10" t="s">
        <v>114</v>
      </c>
      <c r="H52" s="11">
        <v>0.84</v>
      </c>
      <c r="I52" s="11" t="s">
        <v>114</v>
      </c>
      <c r="J52" s="11">
        <v>0.08</v>
      </c>
      <c r="K52" s="11" t="s">
        <v>114</v>
      </c>
    </row>
    <row r="53" spans="1:11" x14ac:dyDescent="0.35">
      <c r="A53" s="3" t="s">
        <v>273</v>
      </c>
      <c r="B53" s="6" t="s">
        <v>169</v>
      </c>
      <c r="C53" s="10">
        <v>1815</v>
      </c>
      <c r="D53" s="10">
        <v>640</v>
      </c>
      <c r="E53" s="10">
        <v>735</v>
      </c>
      <c r="F53" s="10">
        <v>425</v>
      </c>
      <c r="G53" s="10">
        <v>10</v>
      </c>
      <c r="H53" s="11">
        <v>0.35</v>
      </c>
      <c r="I53" s="11">
        <v>0.41</v>
      </c>
      <c r="J53" s="11">
        <v>0.23</v>
      </c>
      <c r="K53" s="11">
        <v>0.01</v>
      </c>
    </row>
    <row r="54" spans="1:11" x14ac:dyDescent="0.35">
      <c r="A54" s="21" t="s">
        <v>274</v>
      </c>
      <c r="B54" s="22" t="s">
        <v>64</v>
      </c>
      <c r="C54" s="23">
        <v>36110</v>
      </c>
      <c r="D54" s="23">
        <v>15450</v>
      </c>
      <c r="E54" s="23">
        <v>19060</v>
      </c>
      <c r="F54" s="23">
        <v>1520</v>
      </c>
      <c r="G54" s="23">
        <v>85</v>
      </c>
      <c r="H54" s="66">
        <v>0.43</v>
      </c>
      <c r="I54" s="66">
        <v>0.53</v>
      </c>
      <c r="J54" s="66">
        <v>0.04</v>
      </c>
      <c r="K54" s="66">
        <v>0</v>
      </c>
    </row>
    <row r="55" spans="1:11" x14ac:dyDescent="0.35">
      <c r="A55" s="3" t="s">
        <v>274</v>
      </c>
      <c r="B55" s="6" t="s">
        <v>148</v>
      </c>
      <c r="C55" s="10">
        <v>5</v>
      </c>
      <c r="D55" s="10">
        <v>5</v>
      </c>
      <c r="E55" s="10" t="s">
        <v>114</v>
      </c>
      <c r="F55" s="10" t="s">
        <v>114</v>
      </c>
      <c r="G55" s="10">
        <v>0</v>
      </c>
      <c r="H55" s="11" t="s">
        <v>114</v>
      </c>
      <c r="I55" s="11" t="s">
        <v>114</v>
      </c>
      <c r="J55" s="11" t="s">
        <v>114</v>
      </c>
      <c r="K55" s="11">
        <v>0</v>
      </c>
    </row>
    <row r="56" spans="1:11" x14ac:dyDescent="0.35">
      <c r="A56" s="3" t="s">
        <v>274</v>
      </c>
      <c r="B56" s="6" t="s">
        <v>149</v>
      </c>
      <c r="C56" s="10">
        <v>185</v>
      </c>
      <c r="D56" s="10">
        <v>135</v>
      </c>
      <c r="E56" s="10">
        <v>35</v>
      </c>
      <c r="F56" s="10">
        <v>10</v>
      </c>
      <c r="G56" s="10" t="s">
        <v>114</v>
      </c>
      <c r="H56" s="11">
        <v>0.73</v>
      </c>
      <c r="I56" s="11">
        <v>0.2</v>
      </c>
      <c r="J56" s="11" t="s">
        <v>114</v>
      </c>
      <c r="K56" s="11" t="s">
        <v>114</v>
      </c>
    </row>
    <row r="57" spans="1:11" x14ac:dyDescent="0.35">
      <c r="A57" s="3" t="s">
        <v>274</v>
      </c>
      <c r="B57" s="6" t="s">
        <v>150</v>
      </c>
      <c r="C57" s="10">
        <v>85</v>
      </c>
      <c r="D57" s="10">
        <v>35</v>
      </c>
      <c r="E57" s="10">
        <v>35</v>
      </c>
      <c r="F57" s="10">
        <v>10</v>
      </c>
      <c r="G57" s="10">
        <v>0</v>
      </c>
      <c r="H57" s="11">
        <v>0.43</v>
      </c>
      <c r="I57" s="11">
        <v>0.43</v>
      </c>
      <c r="J57" s="11">
        <v>0.14000000000000001</v>
      </c>
      <c r="K57" s="11">
        <v>0</v>
      </c>
    </row>
    <row r="58" spans="1:11" x14ac:dyDescent="0.35">
      <c r="A58" s="3" t="s">
        <v>274</v>
      </c>
      <c r="B58" s="6" t="s">
        <v>151</v>
      </c>
      <c r="C58" s="10">
        <v>1980</v>
      </c>
      <c r="D58" s="10">
        <v>370</v>
      </c>
      <c r="E58" s="10">
        <v>1545</v>
      </c>
      <c r="F58" s="10">
        <v>65</v>
      </c>
      <c r="G58" s="10">
        <v>0</v>
      </c>
      <c r="H58" s="11">
        <v>0.19</v>
      </c>
      <c r="I58" s="11">
        <v>0.78</v>
      </c>
      <c r="J58" s="11">
        <v>0.03</v>
      </c>
      <c r="K58" s="11">
        <v>0</v>
      </c>
    </row>
    <row r="59" spans="1:11" x14ac:dyDescent="0.35">
      <c r="A59" s="3" t="s">
        <v>274</v>
      </c>
      <c r="B59" s="6" t="s">
        <v>152</v>
      </c>
      <c r="C59" s="10">
        <v>28220</v>
      </c>
      <c r="D59" s="10">
        <v>12145</v>
      </c>
      <c r="E59" s="10">
        <v>15050</v>
      </c>
      <c r="F59" s="10">
        <v>975</v>
      </c>
      <c r="G59" s="10">
        <v>45</v>
      </c>
      <c r="H59" s="11">
        <v>0.43</v>
      </c>
      <c r="I59" s="11">
        <v>0.53</v>
      </c>
      <c r="J59" s="11">
        <v>0.03</v>
      </c>
      <c r="K59" s="11">
        <v>0</v>
      </c>
    </row>
    <row r="60" spans="1:11" x14ac:dyDescent="0.35">
      <c r="A60" s="3" t="s">
        <v>274</v>
      </c>
      <c r="B60" s="6" t="s">
        <v>153</v>
      </c>
      <c r="C60" s="10">
        <v>1675</v>
      </c>
      <c r="D60" s="10">
        <v>940</v>
      </c>
      <c r="E60" s="10">
        <v>625</v>
      </c>
      <c r="F60" s="10">
        <v>105</v>
      </c>
      <c r="G60" s="10">
        <v>5</v>
      </c>
      <c r="H60" s="11">
        <v>0.56000000000000005</v>
      </c>
      <c r="I60" s="11">
        <v>0.37</v>
      </c>
      <c r="J60" s="11">
        <v>0.06</v>
      </c>
      <c r="K60" s="11">
        <v>0</v>
      </c>
    </row>
    <row r="61" spans="1:11" x14ac:dyDescent="0.35">
      <c r="A61" s="3" t="s">
        <v>274</v>
      </c>
      <c r="B61" s="6" t="s">
        <v>154</v>
      </c>
      <c r="C61" s="10">
        <v>335</v>
      </c>
      <c r="D61" s="10">
        <v>70</v>
      </c>
      <c r="E61" s="10">
        <v>215</v>
      </c>
      <c r="F61" s="10">
        <v>30</v>
      </c>
      <c r="G61" s="10">
        <v>15</v>
      </c>
      <c r="H61" s="11">
        <v>0.21</v>
      </c>
      <c r="I61" s="11">
        <v>0.65</v>
      </c>
      <c r="J61" s="11">
        <v>0.09</v>
      </c>
      <c r="K61" s="11">
        <v>0.05</v>
      </c>
    </row>
    <row r="62" spans="1:11" x14ac:dyDescent="0.35">
      <c r="A62" s="3" t="s">
        <v>274</v>
      </c>
      <c r="B62" s="6" t="s">
        <v>155</v>
      </c>
      <c r="C62" s="10">
        <v>625</v>
      </c>
      <c r="D62" s="10">
        <v>45</v>
      </c>
      <c r="E62" s="10">
        <v>520</v>
      </c>
      <c r="F62" s="10">
        <v>50</v>
      </c>
      <c r="G62" s="10">
        <v>10</v>
      </c>
      <c r="H62" s="11">
        <v>7.0000000000000007E-2</v>
      </c>
      <c r="I62" s="11">
        <v>0.83</v>
      </c>
      <c r="J62" s="11">
        <v>0.08</v>
      </c>
      <c r="K62" s="11">
        <v>0.01</v>
      </c>
    </row>
    <row r="63" spans="1:11" x14ac:dyDescent="0.35">
      <c r="A63" s="3" t="s">
        <v>274</v>
      </c>
      <c r="B63" s="6" t="s">
        <v>156</v>
      </c>
      <c r="C63" s="10">
        <v>65</v>
      </c>
      <c r="D63" s="10">
        <v>35</v>
      </c>
      <c r="E63" s="10">
        <v>20</v>
      </c>
      <c r="F63" s="10">
        <v>5</v>
      </c>
      <c r="G63" s="10">
        <v>0</v>
      </c>
      <c r="H63" s="11">
        <v>0.56999999999999995</v>
      </c>
      <c r="I63" s="11">
        <v>0.33</v>
      </c>
      <c r="J63" s="11">
        <v>0.1</v>
      </c>
      <c r="K63" s="11">
        <v>0</v>
      </c>
    </row>
    <row r="64" spans="1:11" x14ac:dyDescent="0.35">
      <c r="A64" s="3" t="s">
        <v>274</v>
      </c>
      <c r="B64" s="6" t="s">
        <v>157</v>
      </c>
      <c r="C64" s="10">
        <v>190</v>
      </c>
      <c r="D64" s="10">
        <v>110</v>
      </c>
      <c r="E64" s="10">
        <v>60</v>
      </c>
      <c r="F64" s="10">
        <v>20</v>
      </c>
      <c r="G64" s="10">
        <v>0</v>
      </c>
      <c r="H64" s="11">
        <v>0.57999999999999996</v>
      </c>
      <c r="I64" s="11">
        <v>0.31</v>
      </c>
      <c r="J64" s="11">
        <v>0.11</v>
      </c>
      <c r="K64" s="11">
        <v>0</v>
      </c>
    </row>
    <row r="65" spans="1:11" x14ac:dyDescent="0.35">
      <c r="A65" s="3" t="s">
        <v>274</v>
      </c>
      <c r="B65" s="6" t="s">
        <v>158</v>
      </c>
      <c r="C65" s="10">
        <v>230</v>
      </c>
      <c r="D65" s="10">
        <v>120</v>
      </c>
      <c r="E65" s="10">
        <v>75</v>
      </c>
      <c r="F65" s="10">
        <v>30</v>
      </c>
      <c r="G65" s="10" t="s">
        <v>114</v>
      </c>
      <c r="H65" s="11">
        <v>0.53</v>
      </c>
      <c r="I65" s="11">
        <v>0.33</v>
      </c>
      <c r="J65" s="11" t="s">
        <v>114</v>
      </c>
      <c r="K65" s="11" t="s">
        <v>114</v>
      </c>
    </row>
    <row r="66" spans="1:11" x14ac:dyDescent="0.35">
      <c r="A66" s="3" t="s">
        <v>274</v>
      </c>
      <c r="B66" s="6" t="s">
        <v>159</v>
      </c>
      <c r="C66" s="10">
        <v>170</v>
      </c>
      <c r="D66" s="10">
        <v>80</v>
      </c>
      <c r="E66" s="10">
        <v>50</v>
      </c>
      <c r="F66" s="10">
        <v>40</v>
      </c>
      <c r="G66" s="10">
        <v>0</v>
      </c>
      <c r="H66" s="11">
        <v>0.47</v>
      </c>
      <c r="I66" s="11">
        <v>0.3</v>
      </c>
      <c r="J66" s="11">
        <v>0.23</v>
      </c>
      <c r="K66" s="11">
        <v>0</v>
      </c>
    </row>
    <row r="67" spans="1:11" x14ac:dyDescent="0.35">
      <c r="A67" s="3" t="s">
        <v>274</v>
      </c>
      <c r="B67" s="6" t="s">
        <v>160</v>
      </c>
      <c r="C67" s="10">
        <v>335</v>
      </c>
      <c r="D67" s="10">
        <v>145</v>
      </c>
      <c r="E67" s="10">
        <v>120</v>
      </c>
      <c r="F67" s="10">
        <v>70</v>
      </c>
      <c r="G67" s="10" t="s">
        <v>114</v>
      </c>
      <c r="H67" s="11">
        <v>0.43</v>
      </c>
      <c r="I67" s="11">
        <v>0.36</v>
      </c>
      <c r="J67" s="11" t="s">
        <v>114</v>
      </c>
      <c r="K67" s="11" t="s">
        <v>114</v>
      </c>
    </row>
    <row r="68" spans="1:11" x14ac:dyDescent="0.35">
      <c r="A68" s="3" t="s">
        <v>274</v>
      </c>
      <c r="B68" s="6" t="s">
        <v>161</v>
      </c>
      <c r="C68" s="10">
        <v>105</v>
      </c>
      <c r="D68" s="10">
        <v>60</v>
      </c>
      <c r="E68" s="10">
        <v>30</v>
      </c>
      <c r="F68" s="10">
        <v>15</v>
      </c>
      <c r="G68" s="10">
        <v>0</v>
      </c>
      <c r="H68" s="11">
        <v>0.56000000000000005</v>
      </c>
      <c r="I68" s="11">
        <v>0.3</v>
      </c>
      <c r="J68" s="11">
        <v>0.14000000000000001</v>
      </c>
      <c r="K68" s="11">
        <v>0</v>
      </c>
    </row>
    <row r="69" spans="1:11" x14ac:dyDescent="0.35">
      <c r="A69" s="3" t="s">
        <v>274</v>
      </c>
      <c r="B69" s="6" t="s">
        <v>162</v>
      </c>
      <c r="C69" s="10">
        <v>70</v>
      </c>
      <c r="D69" s="10">
        <v>55</v>
      </c>
      <c r="E69" s="10">
        <v>15</v>
      </c>
      <c r="F69" s="10">
        <v>5</v>
      </c>
      <c r="G69" s="10">
        <v>0</v>
      </c>
      <c r="H69" s="11">
        <v>0.75</v>
      </c>
      <c r="I69" s="11">
        <v>0.19</v>
      </c>
      <c r="J69" s="11">
        <v>0.06</v>
      </c>
      <c r="K69" s="11">
        <v>0</v>
      </c>
    </row>
    <row r="70" spans="1:11" x14ac:dyDescent="0.35">
      <c r="A70" s="3" t="s">
        <v>274</v>
      </c>
      <c r="B70" s="6" t="s">
        <v>163</v>
      </c>
      <c r="C70" s="10">
        <v>1535</v>
      </c>
      <c r="D70" s="10">
        <v>955</v>
      </c>
      <c r="E70" s="10">
        <v>520</v>
      </c>
      <c r="F70" s="10">
        <v>55</v>
      </c>
      <c r="G70" s="10" t="s">
        <v>114</v>
      </c>
      <c r="H70" s="11">
        <v>0.62</v>
      </c>
      <c r="I70" s="11">
        <v>0.34</v>
      </c>
      <c r="J70" s="11" t="s">
        <v>114</v>
      </c>
      <c r="K70" s="11" t="s">
        <v>114</v>
      </c>
    </row>
    <row r="71" spans="1:11" x14ac:dyDescent="0.35">
      <c r="A71" s="3" t="s">
        <v>274</v>
      </c>
      <c r="B71" s="6" t="s">
        <v>164</v>
      </c>
      <c r="C71" s="10">
        <v>120</v>
      </c>
      <c r="D71" s="10">
        <v>60</v>
      </c>
      <c r="E71" s="10">
        <v>55</v>
      </c>
      <c r="F71" s="10">
        <v>5</v>
      </c>
      <c r="G71" s="10">
        <v>0</v>
      </c>
      <c r="H71" s="11">
        <v>0.49</v>
      </c>
      <c r="I71" s="11">
        <v>0.45</v>
      </c>
      <c r="J71" s="11">
        <v>0.06</v>
      </c>
      <c r="K71" s="11">
        <v>0</v>
      </c>
    </row>
    <row r="72" spans="1:11" x14ac:dyDescent="0.35">
      <c r="A72" s="3" t="s">
        <v>274</v>
      </c>
      <c r="B72" s="6" t="s">
        <v>165</v>
      </c>
      <c r="C72" s="10">
        <v>105</v>
      </c>
      <c r="D72" s="10">
        <v>35</v>
      </c>
      <c r="E72" s="10">
        <v>60</v>
      </c>
      <c r="F72" s="10">
        <v>5</v>
      </c>
      <c r="G72" s="10" t="s">
        <v>114</v>
      </c>
      <c r="H72" s="11">
        <v>0.36</v>
      </c>
      <c r="I72" s="11">
        <v>0.56000000000000005</v>
      </c>
      <c r="J72" s="11" t="s">
        <v>114</v>
      </c>
      <c r="K72" s="11" t="s">
        <v>114</v>
      </c>
    </row>
    <row r="73" spans="1:11" x14ac:dyDescent="0.35">
      <c r="A73" s="3" t="s">
        <v>274</v>
      </c>
      <c r="B73" s="6" t="s">
        <v>167</v>
      </c>
      <c r="C73" s="10">
        <v>0</v>
      </c>
      <c r="D73" s="10">
        <v>0</v>
      </c>
      <c r="E73" s="10">
        <v>0</v>
      </c>
      <c r="F73" s="10">
        <v>0</v>
      </c>
      <c r="G73" s="10">
        <v>0</v>
      </c>
      <c r="H73" s="11">
        <v>0</v>
      </c>
      <c r="I73" s="11">
        <v>0</v>
      </c>
      <c r="J73" s="11">
        <v>0</v>
      </c>
      <c r="K73" s="11">
        <v>0</v>
      </c>
    </row>
    <row r="74" spans="1:11" x14ac:dyDescent="0.35">
      <c r="A74" s="3" t="s">
        <v>274</v>
      </c>
      <c r="B74" s="6" t="s">
        <v>166</v>
      </c>
      <c r="C74" s="10">
        <v>30</v>
      </c>
      <c r="D74" s="10">
        <v>15</v>
      </c>
      <c r="E74" s="10">
        <v>10</v>
      </c>
      <c r="F74" s="10">
        <v>10</v>
      </c>
      <c r="G74" s="10">
        <v>0</v>
      </c>
      <c r="H74" s="11">
        <v>0.45</v>
      </c>
      <c r="I74" s="11">
        <v>0.28000000000000003</v>
      </c>
      <c r="J74" s="11">
        <v>0.28000000000000003</v>
      </c>
      <c r="K74" s="11">
        <v>0</v>
      </c>
    </row>
    <row r="75" spans="1:11" x14ac:dyDescent="0.35">
      <c r="A75" s="3" t="s">
        <v>274</v>
      </c>
      <c r="B75" s="6" t="s">
        <v>168</v>
      </c>
      <c r="C75" s="10">
        <v>10</v>
      </c>
      <c r="D75" s="10">
        <v>5</v>
      </c>
      <c r="E75" s="10" t="s">
        <v>114</v>
      </c>
      <c r="F75" s="10">
        <v>0</v>
      </c>
      <c r="G75" s="10">
        <v>0</v>
      </c>
      <c r="H75" s="11" t="s">
        <v>114</v>
      </c>
      <c r="I75" s="11" t="s">
        <v>114</v>
      </c>
      <c r="J75" s="11">
        <v>0</v>
      </c>
      <c r="K75" s="11">
        <v>0</v>
      </c>
    </row>
    <row r="76" spans="1:11" x14ac:dyDescent="0.35">
      <c r="A76" s="3" t="s">
        <v>274</v>
      </c>
      <c r="B76" s="6" t="s">
        <v>169</v>
      </c>
      <c r="C76" s="10">
        <v>40</v>
      </c>
      <c r="D76" s="10">
        <v>20</v>
      </c>
      <c r="E76" s="10">
        <v>15</v>
      </c>
      <c r="F76" s="10" t="s">
        <v>114</v>
      </c>
      <c r="G76" s="10">
        <v>0</v>
      </c>
      <c r="H76" s="11">
        <v>0.55000000000000004</v>
      </c>
      <c r="I76" s="11" t="s">
        <v>114</v>
      </c>
      <c r="J76" s="11" t="s">
        <v>114</v>
      </c>
      <c r="K76" s="11">
        <v>0</v>
      </c>
    </row>
    <row r="78" spans="1:11" x14ac:dyDescent="0.35">
      <c r="A78" s="2" t="s">
        <v>359</v>
      </c>
    </row>
    <row r="79" spans="1:11" ht="77.5" x14ac:dyDescent="0.35">
      <c r="A79" s="56" t="s">
        <v>260</v>
      </c>
      <c r="B79" s="61" t="s">
        <v>141</v>
      </c>
      <c r="C79" s="57" t="s">
        <v>308</v>
      </c>
      <c r="D79" s="57" t="s">
        <v>354</v>
      </c>
      <c r="E79" s="57" t="s">
        <v>355</v>
      </c>
      <c r="F79" s="57" t="s">
        <v>356</v>
      </c>
      <c r="G79" s="57" t="s">
        <v>357</v>
      </c>
      <c r="H79" s="57" t="s">
        <v>298</v>
      </c>
      <c r="I79" s="57" t="s">
        <v>299</v>
      </c>
      <c r="J79" s="57" t="s">
        <v>300</v>
      </c>
      <c r="K79" s="57" t="s">
        <v>301</v>
      </c>
    </row>
    <row r="80" spans="1:11" x14ac:dyDescent="0.35">
      <c r="A80" s="14" t="s">
        <v>272</v>
      </c>
      <c r="B80" s="14" t="s">
        <v>64</v>
      </c>
      <c r="C80" s="15">
        <v>68335</v>
      </c>
      <c r="D80" s="15">
        <v>26070</v>
      </c>
      <c r="E80" s="15">
        <v>32330</v>
      </c>
      <c r="F80" s="15">
        <v>9750</v>
      </c>
      <c r="G80" s="15">
        <v>190</v>
      </c>
      <c r="H80" s="66">
        <v>0.38</v>
      </c>
      <c r="I80" s="66">
        <v>0.47</v>
      </c>
      <c r="J80" s="66">
        <v>0.14000000000000001</v>
      </c>
      <c r="K80" s="66">
        <v>0</v>
      </c>
    </row>
    <row r="81" spans="1:11" x14ac:dyDescent="0.35">
      <c r="A81" s="3" t="s">
        <v>272</v>
      </c>
      <c r="B81" t="s">
        <v>349</v>
      </c>
      <c r="C81" s="10">
        <v>38020</v>
      </c>
      <c r="D81" s="10">
        <v>14895</v>
      </c>
      <c r="E81" s="10">
        <v>18065</v>
      </c>
      <c r="F81" s="10">
        <v>4985</v>
      </c>
      <c r="G81" s="10">
        <v>75</v>
      </c>
      <c r="H81" s="11">
        <v>0.39</v>
      </c>
      <c r="I81" s="11">
        <v>0.48</v>
      </c>
      <c r="J81" s="11">
        <v>0.13</v>
      </c>
      <c r="K81" s="11">
        <v>0</v>
      </c>
    </row>
    <row r="82" spans="1:11" x14ac:dyDescent="0.35">
      <c r="A82" s="3" t="s">
        <v>272</v>
      </c>
      <c r="B82" t="s">
        <v>350</v>
      </c>
      <c r="C82" s="10">
        <v>11615</v>
      </c>
      <c r="D82" s="10">
        <v>3770</v>
      </c>
      <c r="E82" s="10">
        <v>5490</v>
      </c>
      <c r="F82" s="10">
        <v>2310</v>
      </c>
      <c r="G82" s="10">
        <v>40</v>
      </c>
      <c r="H82" s="11">
        <v>0.32</v>
      </c>
      <c r="I82" s="11">
        <v>0.47</v>
      </c>
      <c r="J82" s="11">
        <v>0.2</v>
      </c>
      <c r="K82" s="11">
        <v>0</v>
      </c>
    </row>
    <row r="83" spans="1:11" x14ac:dyDescent="0.35">
      <c r="A83" s="3" t="s">
        <v>272</v>
      </c>
      <c r="B83" t="s">
        <v>351</v>
      </c>
      <c r="C83" s="10">
        <v>18695</v>
      </c>
      <c r="D83" s="10">
        <v>7405</v>
      </c>
      <c r="E83" s="10">
        <v>8770</v>
      </c>
      <c r="F83" s="10">
        <v>2450</v>
      </c>
      <c r="G83" s="10">
        <v>70</v>
      </c>
      <c r="H83" s="11">
        <v>0.4</v>
      </c>
      <c r="I83" s="11">
        <v>0.47</v>
      </c>
      <c r="J83" s="11">
        <v>0.13</v>
      </c>
      <c r="K83" s="11">
        <v>0</v>
      </c>
    </row>
    <row r="84" spans="1:11" x14ac:dyDescent="0.35">
      <c r="A84" s="21" t="s">
        <v>273</v>
      </c>
      <c r="B84" s="39" t="s">
        <v>64</v>
      </c>
      <c r="C84" s="23">
        <v>40115</v>
      </c>
      <c r="D84" s="23">
        <v>13925</v>
      </c>
      <c r="E84" s="23">
        <v>17275</v>
      </c>
      <c r="F84" s="23">
        <v>8770</v>
      </c>
      <c r="G84" s="23">
        <v>145</v>
      </c>
      <c r="H84" s="66">
        <v>0.35</v>
      </c>
      <c r="I84" s="66">
        <v>0.43</v>
      </c>
      <c r="J84" s="66">
        <v>0.22</v>
      </c>
      <c r="K84" s="66">
        <v>0</v>
      </c>
    </row>
    <row r="85" spans="1:11" x14ac:dyDescent="0.35">
      <c r="A85" s="3" t="s">
        <v>273</v>
      </c>
      <c r="B85" t="s">
        <v>349</v>
      </c>
      <c r="C85" s="10">
        <v>23385</v>
      </c>
      <c r="D85" s="10">
        <v>8590</v>
      </c>
      <c r="E85" s="10">
        <v>10175</v>
      </c>
      <c r="F85" s="10">
        <v>4565</v>
      </c>
      <c r="G85" s="10">
        <v>55</v>
      </c>
      <c r="H85" s="11">
        <v>0.37</v>
      </c>
      <c r="I85" s="11">
        <v>0.44</v>
      </c>
      <c r="J85" s="11">
        <v>0.2</v>
      </c>
      <c r="K85" s="11">
        <v>0</v>
      </c>
    </row>
    <row r="86" spans="1:11" x14ac:dyDescent="0.35">
      <c r="A86" s="3" t="s">
        <v>273</v>
      </c>
      <c r="B86" t="s">
        <v>350</v>
      </c>
      <c r="C86" s="10">
        <v>8335</v>
      </c>
      <c r="D86" s="10">
        <v>2490</v>
      </c>
      <c r="E86" s="10">
        <v>3705</v>
      </c>
      <c r="F86" s="10">
        <v>2105</v>
      </c>
      <c r="G86" s="10">
        <v>35</v>
      </c>
      <c r="H86" s="11">
        <v>0.3</v>
      </c>
      <c r="I86" s="11">
        <v>0.44</v>
      </c>
      <c r="J86" s="11">
        <v>0.25</v>
      </c>
      <c r="K86" s="11">
        <v>0</v>
      </c>
    </row>
    <row r="87" spans="1:11" x14ac:dyDescent="0.35">
      <c r="A87" s="3" t="s">
        <v>273</v>
      </c>
      <c r="B87" t="s">
        <v>351</v>
      </c>
      <c r="C87" s="10">
        <v>8395</v>
      </c>
      <c r="D87" s="10">
        <v>2840</v>
      </c>
      <c r="E87" s="10">
        <v>3400</v>
      </c>
      <c r="F87" s="10">
        <v>2100</v>
      </c>
      <c r="G87" s="10">
        <v>50</v>
      </c>
      <c r="H87" s="11">
        <v>0.34</v>
      </c>
      <c r="I87" s="11">
        <v>0.4</v>
      </c>
      <c r="J87" s="11">
        <v>0.25</v>
      </c>
      <c r="K87" s="11">
        <v>0.01</v>
      </c>
    </row>
    <row r="88" spans="1:11" x14ac:dyDescent="0.35">
      <c r="A88" s="21" t="s">
        <v>274</v>
      </c>
      <c r="B88" s="39" t="s">
        <v>64</v>
      </c>
      <c r="C88" s="23">
        <v>28220</v>
      </c>
      <c r="D88" s="23">
        <v>12145</v>
      </c>
      <c r="E88" s="23">
        <v>15050</v>
      </c>
      <c r="F88" s="23">
        <v>975</v>
      </c>
      <c r="G88" s="23">
        <v>45</v>
      </c>
      <c r="H88" s="66">
        <v>0.43</v>
      </c>
      <c r="I88" s="66">
        <v>0.53</v>
      </c>
      <c r="J88" s="66">
        <v>0.03</v>
      </c>
      <c r="K88" s="66">
        <v>0</v>
      </c>
    </row>
    <row r="89" spans="1:11" x14ac:dyDescent="0.35">
      <c r="A89" s="3" t="s">
        <v>274</v>
      </c>
      <c r="B89" t="s">
        <v>349</v>
      </c>
      <c r="C89" s="10">
        <v>14640</v>
      </c>
      <c r="D89" s="10">
        <v>6305</v>
      </c>
      <c r="E89" s="10">
        <v>7895</v>
      </c>
      <c r="F89" s="10">
        <v>420</v>
      </c>
      <c r="G89" s="10">
        <v>20</v>
      </c>
      <c r="H89" s="11">
        <v>0.43</v>
      </c>
      <c r="I89" s="11">
        <v>0.54</v>
      </c>
      <c r="J89" s="11">
        <v>0.03</v>
      </c>
      <c r="K89" s="11">
        <v>0</v>
      </c>
    </row>
    <row r="90" spans="1:11" x14ac:dyDescent="0.35">
      <c r="A90" s="3" t="s">
        <v>274</v>
      </c>
      <c r="B90" t="s">
        <v>350</v>
      </c>
      <c r="C90" s="10">
        <v>3275</v>
      </c>
      <c r="D90" s="10">
        <v>1280</v>
      </c>
      <c r="E90" s="10">
        <v>1785</v>
      </c>
      <c r="F90" s="10">
        <v>210</v>
      </c>
      <c r="G90" s="10">
        <v>5</v>
      </c>
      <c r="H90" s="11">
        <v>0.39</v>
      </c>
      <c r="I90" s="11">
        <v>0.55000000000000004</v>
      </c>
      <c r="J90" s="11">
        <v>0.06</v>
      </c>
      <c r="K90" s="11">
        <v>0</v>
      </c>
    </row>
    <row r="91" spans="1:11" x14ac:dyDescent="0.35">
      <c r="A91" s="3" t="s">
        <v>274</v>
      </c>
      <c r="B91" t="s">
        <v>351</v>
      </c>
      <c r="C91" s="10">
        <v>10305</v>
      </c>
      <c r="D91" s="10">
        <v>4565</v>
      </c>
      <c r="E91" s="10">
        <v>5370</v>
      </c>
      <c r="F91" s="10">
        <v>350</v>
      </c>
      <c r="G91" s="10">
        <v>20</v>
      </c>
      <c r="H91" s="11">
        <v>0.44</v>
      </c>
      <c r="I91" s="11">
        <v>0.52</v>
      </c>
      <c r="J91" s="11">
        <v>0.03</v>
      </c>
      <c r="K91" s="11">
        <v>0</v>
      </c>
    </row>
    <row r="92" spans="1:11" x14ac:dyDescent="0.35">
      <c r="A92" t="s">
        <v>31</v>
      </c>
      <c r="B92" s="46" t="s">
        <v>423</v>
      </c>
    </row>
    <row r="93" spans="1:11" x14ac:dyDescent="0.35">
      <c r="A93" t="s">
        <v>32</v>
      </c>
      <c r="B93" t="s">
        <v>477</v>
      </c>
    </row>
    <row r="94" spans="1:11" x14ac:dyDescent="0.35">
      <c r="A94" t="s">
        <v>33</v>
      </c>
      <c r="B94" t="s">
        <v>469</v>
      </c>
    </row>
    <row r="95" spans="1:11" x14ac:dyDescent="0.35">
      <c r="A95" t="s">
        <v>34</v>
      </c>
      <c r="B95" t="s">
        <v>470</v>
      </c>
    </row>
    <row r="96" spans="1:11" x14ac:dyDescent="0.35">
      <c r="A96" t="s">
        <v>35</v>
      </c>
      <c r="B96" t="s">
        <v>480</v>
      </c>
    </row>
    <row r="97" spans="1:2" x14ac:dyDescent="0.35">
      <c r="A97" t="s">
        <v>36</v>
      </c>
      <c r="B97" t="s">
        <v>481</v>
      </c>
    </row>
    <row r="98" spans="1:2" x14ac:dyDescent="0.35">
      <c r="A98" t="s">
        <v>37</v>
      </c>
      <c r="B98" t="s">
        <v>472</v>
      </c>
    </row>
  </sheetData>
  <conditionalFormatting sqref="H8:H30">
    <cfRule type="dataBar" priority="3">
      <dataBar>
        <cfvo type="num" val="0"/>
        <cfvo type="num" val="1"/>
        <color rgb="FFB1A0C7"/>
      </dataBar>
      <extLst>
        <ext xmlns:x14="http://schemas.microsoft.com/office/spreadsheetml/2009/9/main" uri="{B025F937-C7B1-47D3-B67F-A62EFF666E3E}">
          <x14:id>{4E50D8FF-AEF4-4A94-87AD-88ACDF79A41B}</x14:id>
        </ext>
      </extLst>
    </cfRule>
  </conditionalFormatting>
  <conditionalFormatting sqref="H31:H53">
    <cfRule type="dataBar" priority="2">
      <dataBar>
        <cfvo type="num" val="0"/>
        <cfvo type="num" val="1"/>
        <color rgb="FFB1A0C7"/>
      </dataBar>
      <extLst>
        <ext xmlns:x14="http://schemas.microsoft.com/office/spreadsheetml/2009/9/main" uri="{B025F937-C7B1-47D3-B67F-A62EFF666E3E}">
          <x14:id>{F6DCDCF1-47A6-49D5-99EF-F85F0EFB7A0D}</x14:id>
        </ext>
      </extLst>
    </cfRule>
  </conditionalFormatting>
  <conditionalFormatting sqref="H54:H76">
    <cfRule type="dataBar" priority="1">
      <dataBar>
        <cfvo type="num" val="0"/>
        <cfvo type="num" val="1"/>
        <color rgb="FFB1A0C7"/>
      </dataBar>
      <extLst>
        <ext xmlns:x14="http://schemas.microsoft.com/office/spreadsheetml/2009/9/main" uri="{B025F937-C7B1-47D3-B67F-A62EFF666E3E}">
          <x14:id>{F90FB0A9-4919-4FE8-BF41-522037A2C186}</x14:id>
        </ext>
      </extLst>
    </cfRule>
  </conditionalFormatting>
  <conditionalFormatting sqref="H80:K80">
    <cfRule type="dataBar" priority="9">
      <dataBar>
        <cfvo type="num" val="0"/>
        <cfvo type="num" val="1"/>
        <color rgb="FFB1A0C7"/>
      </dataBar>
      <extLst>
        <ext xmlns:x14="http://schemas.microsoft.com/office/spreadsheetml/2009/9/main" uri="{B025F937-C7B1-47D3-B67F-A62EFF666E3E}">
          <x14:id>{877E13C7-90C4-4870-89EA-B5401C0D2D7F}</x14:id>
        </ext>
      </extLst>
    </cfRule>
  </conditionalFormatting>
  <conditionalFormatting sqref="H81:K83">
    <cfRule type="dataBar" priority="8">
      <dataBar>
        <cfvo type="num" val="0"/>
        <cfvo type="num" val="1"/>
        <color rgb="FFB1A0C7"/>
      </dataBar>
      <extLst>
        <ext xmlns:x14="http://schemas.microsoft.com/office/spreadsheetml/2009/9/main" uri="{B025F937-C7B1-47D3-B67F-A62EFF666E3E}">
          <x14:id>{09FE7BB9-177E-4424-AEB5-9931BFB6F310}</x14:id>
        </ext>
      </extLst>
    </cfRule>
  </conditionalFormatting>
  <conditionalFormatting sqref="H84:K84">
    <cfRule type="dataBar" priority="7">
      <dataBar>
        <cfvo type="num" val="0"/>
        <cfvo type="num" val="1"/>
        <color rgb="FFB1A0C7"/>
      </dataBar>
      <extLst>
        <ext xmlns:x14="http://schemas.microsoft.com/office/spreadsheetml/2009/9/main" uri="{B025F937-C7B1-47D3-B67F-A62EFF666E3E}">
          <x14:id>{056D58BB-5FA8-4D2F-9E6F-9A468E9F07EC}</x14:id>
        </ext>
      </extLst>
    </cfRule>
  </conditionalFormatting>
  <conditionalFormatting sqref="H85:K87">
    <cfRule type="dataBar" priority="6">
      <dataBar>
        <cfvo type="num" val="0"/>
        <cfvo type="num" val="1"/>
        <color rgb="FFB1A0C7"/>
      </dataBar>
      <extLst>
        <ext xmlns:x14="http://schemas.microsoft.com/office/spreadsheetml/2009/9/main" uri="{B025F937-C7B1-47D3-B67F-A62EFF666E3E}">
          <x14:id>{5C9ED58B-60F3-4437-9B6A-257AEBBE0088}</x14:id>
        </ext>
      </extLst>
    </cfRule>
  </conditionalFormatting>
  <conditionalFormatting sqref="H88:K88">
    <cfRule type="dataBar" priority="5">
      <dataBar>
        <cfvo type="num" val="0"/>
        <cfvo type="num" val="1"/>
        <color rgb="FFB1A0C7"/>
      </dataBar>
      <extLst>
        <ext xmlns:x14="http://schemas.microsoft.com/office/spreadsheetml/2009/9/main" uri="{B025F937-C7B1-47D3-B67F-A62EFF666E3E}">
          <x14:id>{FDC573AF-7585-4884-905D-FB53D6935D68}</x14:id>
        </ext>
      </extLst>
    </cfRule>
  </conditionalFormatting>
  <conditionalFormatting sqref="H89:K91">
    <cfRule type="dataBar" priority="4">
      <dataBar>
        <cfvo type="num" val="0"/>
        <cfvo type="num" val="1"/>
        <color rgb="FFB1A0C7"/>
      </dataBar>
      <extLst>
        <ext xmlns:x14="http://schemas.microsoft.com/office/spreadsheetml/2009/9/main" uri="{B025F937-C7B1-47D3-B67F-A62EFF666E3E}">
          <x14:id>{3A090373-2A85-4355-93EA-9190FE2551CF}</x14:id>
        </ext>
      </extLst>
    </cfRule>
  </conditionalFormatting>
  <conditionalFormatting sqref="I8:K30">
    <cfRule type="dataBar" priority="12">
      <dataBar>
        <cfvo type="num" val="0"/>
        <cfvo type="num" val="1"/>
        <color rgb="FFB1A0C7"/>
      </dataBar>
      <extLst>
        <ext xmlns:x14="http://schemas.microsoft.com/office/spreadsheetml/2009/9/main" uri="{B025F937-C7B1-47D3-B67F-A62EFF666E3E}">
          <x14:id>{F2EE0DC5-5532-4640-BC6D-ACBE6D1CF02B}</x14:id>
        </ext>
      </extLst>
    </cfRule>
  </conditionalFormatting>
  <conditionalFormatting sqref="I31:K53">
    <cfRule type="dataBar" priority="11">
      <dataBar>
        <cfvo type="num" val="0"/>
        <cfvo type="num" val="1"/>
        <color rgb="FFB1A0C7"/>
      </dataBar>
      <extLst>
        <ext xmlns:x14="http://schemas.microsoft.com/office/spreadsheetml/2009/9/main" uri="{B025F937-C7B1-47D3-B67F-A62EFF666E3E}">
          <x14:id>{5ED339E6-2A8E-49B5-A6B5-A37F3E4A6A16}</x14:id>
        </ext>
      </extLst>
    </cfRule>
  </conditionalFormatting>
  <conditionalFormatting sqref="I54:K76">
    <cfRule type="dataBar" priority="10">
      <dataBar>
        <cfvo type="num" val="0"/>
        <cfvo type="num" val="1"/>
        <color rgb="FFB1A0C7"/>
      </dataBar>
      <extLst>
        <ext xmlns:x14="http://schemas.microsoft.com/office/spreadsheetml/2009/9/main" uri="{B025F937-C7B1-47D3-B67F-A62EFF666E3E}">
          <x14:id>{A0EEC5A5-F6B2-402A-AC34-2C6B06197F33}</x14:id>
        </ext>
      </extLst>
    </cfRule>
  </conditionalFormatting>
  <pageMargins left="0.7" right="0.7" top="0.75" bottom="0.75" header="0.3" footer="0.3"/>
  <pageSetup paperSize="9" orientation="portrait" horizontalDpi="300" verticalDpi="300"/>
  <tableParts count="2">
    <tablePart r:id="rId1"/>
    <tablePart r:id="rId2"/>
  </tableParts>
  <extLst>
    <ext xmlns:x14="http://schemas.microsoft.com/office/spreadsheetml/2009/9/main" uri="{78C0D931-6437-407d-A8EE-F0AAD7539E65}">
      <x14:conditionalFormattings>
        <x14:conditionalFormatting xmlns:xm="http://schemas.microsoft.com/office/excel/2006/main">
          <x14:cfRule type="dataBar" id="{4E50D8FF-AEF4-4A94-87AD-88ACDF79A41B}">
            <x14:dataBar minLength="0" maxLength="100" gradient="0">
              <x14:cfvo type="num">
                <xm:f>0</xm:f>
              </x14:cfvo>
              <x14:cfvo type="num">
                <xm:f>1</xm:f>
              </x14:cfvo>
              <x14:negativeFillColor rgb="FFFF0000"/>
              <x14:axisColor rgb="FF000000"/>
            </x14:dataBar>
          </x14:cfRule>
          <xm:sqref>H8:H30</xm:sqref>
        </x14:conditionalFormatting>
        <x14:conditionalFormatting xmlns:xm="http://schemas.microsoft.com/office/excel/2006/main">
          <x14:cfRule type="dataBar" id="{F6DCDCF1-47A6-49D5-99EF-F85F0EFB7A0D}">
            <x14:dataBar minLength="0" maxLength="100" gradient="0">
              <x14:cfvo type="num">
                <xm:f>0</xm:f>
              </x14:cfvo>
              <x14:cfvo type="num">
                <xm:f>1</xm:f>
              </x14:cfvo>
              <x14:negativeFillColor rgb="FFFF0000"/>
              <x14:axisColor rgb="FF000000"/>
            </x14:dataBar>
          </x14:cfRule>
          <xm:sqref>H31:H53</xm:sqref>
        </x14:conditionalFormatting>
        <x14:conditionalFormatting xmlns:xm="http://schemas.microsoft.com/office/excel/2006/main">
          <x14:cfRule type="dataBar" id="{F90FB0A9-4919-4FE8-BF41-522037A2C186}">
            <x14:dataBar minLength="0" maxLength="100" gradient="0">
              <x14:cfvo type="num">
                <xm:f>0</xm:f>
              </x14:cfvo>
              <x14:cfvo type="num">
                <xm:f>1</xm:f>
              </x14:cfvo>
              <x14:negativeFillColor rgb="FFFF0000"/>
              <x14:axisColor rgb="FF000000"/>
            </x14:dataBar>
          </x14:cfRule>
          <xm:sqref>H54:H76</xm:sqref>
        </x14:conditionalFormatting>
        <x14:conditionalFormatting xmlns:xm="http://schemas.microsoft.com/office/excel/2006/main">
          <x14:cfRule type="dataBar" id="{877E13C7-90C4-4870-89EA-B5401C0D2D7F}">
            <x14:dataBar minLength="0" maxLength="100" gradient="0">
              <x14:cfvo type="num">
                <xm:f>0</xm:f>
              </x14:cfvo>
              <x14:cfvo type="num">
                <xm:f>1</xm:f>
              </x14:cfvo>
              <x14:negativeFillColor rgb="FFFF0000"/>
              <x14:axisColor rgb="FF000000"/>
            </x14:dataBar>
          </x14:cfRule>
          <xm:sqref>H80:K80</xm:sqref>
        </x14:conditionalFormatting>
        <x14:conditionalFormatting xmlns:xm="http://schemas.microsoft.com/office/excel/2006/main">
          <x14:cfRule type="dataBar" id="{09FE7BB9-177E-4424-AEB5-9931BFB6F310}">
            <x14:dataBar minLength="0" maxLength="100" gradient="0">
              <x14:cfvo type="num">
                <xm:f>0</xm:f>
              </x14:cfvo>
              <x14:cfvo type="num">
                <xm:f>1</xm:f>
              </x14:cfvo>
              <x14:negativeFillColor rgb="FFFF0000"/>
              <x14:axisColor rgb="FF000000"/>
            </x14:dataBar>
          </x14:cfRule>
          <xm:sqref>H81:K83</xm:sqref>
        </x14:conditionalFormatting>
        <x14:conditionalFormatting xmlns:xm="http://schemas.microsoft.com/office/excel/2006/main">
          <x14:cfRule type="dataBar" id="{056D58BB-5FA8-4D2F-9E6F-9A468E9F07EC}">
            <x14:dataBar minLength="0" maxLength="100" gradient="0">
              <x14:cfvo type="num">
                <xm:f>0</xm:f>
              </x14:cfvo>
              <x14:cfvo type="num">
                <xm:f>1</xm:f>
              </x14:cfvo>
              <x14:negativeFillColor rgb="FFFF0000"/>
              <x14:axisColor rgb="FF000000"/>
            </x14:dataBar>
          </x14:cfRule>
          <xm:sqref>H84:K84</xm:sqref>
        </x14:conditionalFormatting>
        <x14:conditionalFormatting xmlns:xm="http://schemas.microsoft.com/office/excel/2006/main">
          <x14:cfRule type="dataBar" id="{5C9ED58B-60F3-4437-9B6A-257AEBBE0088}">
            <x14:dataBar minLength="0" maxLength="100" gradient="0">
              <x14:cfvo type="num">
                <xm:f>0</xm:f>
              </x14:cfvo>
              <x14:cfvo type="num">
                <xm:f>1</xm:f>
              </x14:cfvo>
              <x14:negativeFillColor rgb="FFFF0000"/>
              <x14:axisColor rgb="FF000000"/>
            </x14:dataBar>
          </x14:cfRule>
          <xm:sqref>H85:K87</xm:sqref>
        </x14:conditionalFormatting>
        <x14:conditionalFormatting xmlns:xm="http://schemas.microsoft.com/office/excel/2006/main">
          <x14:cfRule type="dataBar" id="{FDC573AF-7585-4884-905D-FB53D6935D68}">
            <x14:dataBar minLength="0" maxLength="100" gradient="0">
              <x14:cfvo type="num">
                <xm:f>0</xm:f>
              </x14:cfvo>
              <x14:cfvo type="num">
                <xm:f>1</xm:f>
              </x14:cfvo>
              <x14:negativeFillColor rgb="FFFF0000"/>
              <x14:axisColor rgb="FF000000"/>
            </x14:dataBar>
          </x14:cfRule>
          <xm:sqref>H88:K88</xm:sqref>
        </x14:conditionalFormatting>
        <x14:conditionalFormatting xmlns:xm="http://schemas.microsoft.com/office/excel/2006/main">
          <x14:cfRule type="dataBar" id="{3A090373-2A85-4355-93EA-9190FE2551CF}">
            <x14:dataBar minLength="0" maxLength="100" gradient="0">
              <x14:cfvo type="num">
                <xm:f>0</xm:f>
              </x14:cfvo>
              <x14:cfvo type="num">
                <xm:f>1</xm:f>
              </x14:cfvo>
              <x14:negativeFillColor rgb="FFFF0000"/>
              <x14:axisColor rgb="FF000000"/>
            </x14:dataBar>
          </x14:cfRule>
          <xm:sqref>H89:K91</xm:sqref>
        </x14:conditionalFormatting>
        <x14:conditionalFormatting xmlns:xm="http://schemas.microsoft.com/office/excel/2006/main">
          <x14:cfRule type="dataBar" id="{F2EE0DC5-5532-4640-BC6D-ACBE6D1CF02B}">
            <x14:dataBar minLength="0" maxLength="100" gradient="0">
              <x14:cfvo type="num">
                <xm:f>0</xm:f>
              </x14:cfvo>
              <x14:cfvo type="num">
                <xm:f>1</xm:f>
              </x14:cfvo>
              <x14:negativeFillColor rgb="FFFF0000"/>
              <x14:axisColor rgb="FF000000"/>
            </x14:dataBar>
          </x14:cfRule>
          <xm:sqref>I8:K30</xm:sqref>
        </x14:conditionalFormatting>
        <x14:conditionalFormatting xmlns:xm="http://schemas.microsoft.com/office/excel/2006/main">
          <x14:cfRule type="dataBar" id="{5ED339E6-2A8E-49B5-A6B5-A37F3E4A6A16}">
            <x14:dataBar minLength="0" maxLength="100" gradient="0">
              <x14:cfvo type="num">
                <xm:f>0</xm:f>
              </x14:cfvo>
              <x14:cfvo type="num">
                <xm:f>1</xm:f>
              </x14:cfvo>
              <x14:negativeFillColor rgb="FFFF0000"/>
              <x14:axisColor rgb="FF000000"/>
            </x14:dataBar>
          </x14:cfRule>
          <xm:sqref>I31:K53</xm:sqref>
        </x14:conditionalFormatting>
        <x14:conditionalFormatting xmlns:xm="http://schemas.microsoft.com/office/excel/2006/main">
          <x14:cfRule type="dataBar" id="{A0EEC5A5-F6B2-402A-AC34-2C6B06197F33}">
            <x14:dataBar minLength="0" maxLength="100" gradient="0">
              <x14:cfvo type="num">
                <xm:f>0</xm:f>
              </x14:cfvo>
              <x14:cfvo type="num">
                <xm:f>1</xm:f>
              </x14:cfvo>
              <x14:negativeFillColor rgb="FFFF0000"/>
              <x14:axisColor rgb="FF000000"/>
            </x14:dataBar>
          </x14:cfRule>
          <xm:sqref>I54:K76</xm:sqref>
        </x14:conditionalFormatting>
      </x14:conditionalFormatting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98"/>
  <sheetViews>
    <sheetView showGridLines="0" workbookViewId="0"/>
  </sheetViews>
  <sheetFormatPr defaultColWidth="10.6640625" defaultRowHeight="15.5" x14ac:dyDescent="0.35"/>
  <cols>
    <col min="1" max="1" width="20.6640625" customWidth="1"/>
    <col min="2" max="2" width="94.5" customWidth="1"/>
    <col min="3" max="9" width="16.5" customWidth="1"/>
  </cols>
  <sheetData>
    <row r="1" spans="1:9" ht="19.5" x14ac:dyDescent="0.45">
      <c r="A1" s="1" t="s">
        <v>360</v>
      </c>
    </row>
    <row r="2" spans="1:9" x14ac:dyDescent="0.35">
      <c r="A2" t="s">
        <v>229</v>
      </c>
    </row>
    <row r="3" spans="1:9" x14ac:dyDescent="0.35">
      <c r="A3" t="s">
        <v>230</v>
      </c>
    </row>
    <row r="4" spans="1:9" x14ac:dyDescent="0.35">
      <c r="A4" t="s">
        <v>530</v>
      </c>
    </row>
    <row r="5" spans="1:9" x14ac:dyDescent="0.35">
      <c r="A5" t="s">
        <v>51</v>
      </c>
    </row>
    <row r="6" spans="1:9" x14ac:dyDescent="0.35">
      <c r="A6" s="2" t="s">
        <v>361</v>
      </c>
    </row>
    <row r="7" spans="1:9" ht="39.5" customHeight="1" x14ac:dyDescent="0.35">
      <c r="A7" s="56" t="s">
        <v>260</v>
      </c>
      <c r="B7" s="61" t="s">
        <v>141</v>
      </c>
      <c r="C7" s="57" t="s">
        <v>293</v>
      </c>
      <c r="D7" s="57" t="s">
        <v>303</v>
      </c>
      <c r="E7" s="57" t="s">
        <v>304</v>
      </c>
      <c r="F7" s="57" t="s">
        <v>297</v>
      </c>
      <c r="G7" s="57" t="s">
        <v>305</v>
      </c>
      <c r="H7" s="57" t="s">
        <v>306</v>
      </c>
      <c r="I7" s="57" t="s">
        <v>301</v>
      </c>
    </row>
    <row r="8" spans="1:9" x14ac:dyDescent="0.35">
      <c r="A8" s="14" t="s">
        <v>272</v>
      </c>
      <c r="B8" s="20" t="s">
        <v>64</v>
      </c>
      <c r="C8" s="15">
        <v>91875</v>
      </c>
      <c r="D8" s="15">
        <v>10805</v>
      </c>
      <c r="E8" s="15">
        <v>51150</v>
      </c>
      <c r="F8" s="15">
        <v>29925</v>
      </c>
      <c r="G8" s="62">
        <v>0.12</v>
      </c>
      <c r="H8" s="62">
        <v>0.56000000000000005</v>
      </c>
      <c r="I8" s="62">
        <v>0.33</v>
      </c>
    </row>
    <row r="9" spans="1:9" x14ac:dyDescent="0.35">
      <c r="A9" s="3" t="s">
        <v>272</v>
      </c>
      <c r="B9" t="s">
        <v>148</v>
      </c>
      <c r="C9" s="10">
        <v>25</v>
      </c>
      <c r="D9" s="10">
        <v>5</v>
      </c>
      <c r="E9" s="10">
        <v>10</v>
      </c>
      <c r="F9" s="10">
        <v>10</v>
      </c>
      <c r="G9" s="11">
        <v>0.28000000000000003</v>
      </c>
      <c r="H9" s="11">
        <v>0.4</v>
      </c>
      <c r="I9" s="11">
        <v>0.32</v>
      </c>
    </row>
    <row r="10" spans="1:9" x14ac:dyDescent="0.35">
      <c r="A10" s="3" t="s">
        <v>272</v>
      </c>
      <c r="B10" t="s">
        <v>149</v>
      </c>
      <c r="C10" s="10">
        <v>465</v>
      </c>
      <c r="D10" s="10">
        <v>315</v>
      </c>
      <c r="E10" s="10">
        <v>50</v>
      </c>
      <c r="F10" s="10">
        <v>100</v>
      </c>
      <c r="G10" s="11">
        <v>0.68</v>
      </c>
      <c r="H10" s="11">
        <v>0.1</v>
      </c>
      <c r="I10" s="11">
        <v>0.22</v>
      </c>
    </row>
    <row r="11" spans="1:9" x14ac:dyDescent="0.35">
      <c r="A11" s="3" t="s">
        <v>272</v>
      </c>
      <c r="B11" t="s">
        <v>150</v>
      </c>
      <c r="C11" s="10">
        <v>230</v>
      </c>
      <c r="D11" s="10">
        <v>40</v>
      </c>
      <c r="E11" s="10">
        <v>55</v>
      </c>
      <c r="F11" s="10">
        <v>135</v>
      </c>
      <c r="G11" s="11">
        <v>0.17</v>
      </c>
      <c r="H11" s="11">
        <v>0.24</v>
      </c>
      <c r="I11" s="11">
        <v>0.59</v>
      </c>
    </row>
    <row r="12" spans="1:9" x14ac:dyDescent="0.35">
      <c r="A12" s="3" t="s">
        <v>272</v>
      </c>
      <c r="B12" t="s">
        <v>151</v>
      </c>
      <c r="C12" s="10">
        <v>3400</v>
      </c>
      <c r="D12" s="10">
        <v>85</v>
      </c>
      <c r="E12" s="10">
        <v>575</v>
      </c>
      <c r="F12" s="10">
        <v>2740</v>
      </c>
      <c r="G12" s="11">
        <v>0.02</v>
      </c>
      <c r="H12" s="11">
        <v>0.17</v>
      </c>
      <c r="I12" s="11">
        <v>0.81</v>
      </c>
    </row>
    <row r="13" spans="1:9" x14ac:dyDescent="0.35">
      <c r="A13" s="3" t="s">
        <v>272</v>
      </c>
      <c r="B13" t="s">
        <v>152</v>
      </c>
      <c r="C13" s="10">
        <v>68335</v>
      </c>
      <c r="D13" s="10">
        <v>6285</v>
      </c>
      <c r="E13" s="10">
        <v>43595</v>
      </c>
      <c r="F13" s="10">
        <v>18450</v>
      </c>
      <c r="G13" s="11">
        <v>0.09</v>
      </c>
      <c r="H13" s="11">
        <v>0.64</v>
      </c>
      <c r="I13" s="11">
        <v>0.27</v>
      </c>
    </row>
    <row r="14" spans="1:9" x14ac:dyDescent="0.35">
      <c r="A14" s="3" t="s">
        <v>272</v>
      </c>
      <c r="B14" t="s">
        <v>153</v>
      </c>
      <c r="C14" s="10">
        <v>3065</v>
      </c>
      <c r="D14" s="10">
        <v>1335</v>
      </c>
      <c r="E14" s="10">
        <v>960</v>
      </c>
      <c r="F14" s="10">
        <v>775</v>
      </c>
      <c r="G14" s="11">
        <v>0.43</v>
      </c>
      <c r="H14" s="11">
        <v>0.31</v>
      </c>
      <c r="I14" s="11">
        <v>0.25</v>
      </c>
    </row>
    <row r="15" spans="1:9" x14ac:dyDescent="0.35">
      <c r="A15" s="3" t="s">
        <v>272</v>
      </c>
      <c r="B15" t="s">
        <v>154</v>
      </c>
      <c r="C15" s="10">
        <v>840</v>
      </c>
      <c r="D15" s="10">
        <v>230</v>
      </c>
      <c r="E15" s="10">
        <v>395</v>
      </c>
      <c r="F15" s="10">
        <v>215</v>
      </c>
      <c r="G15" s="11">
        <v>0.27</v>
      </c>
      <c r="H15" s="11">
        <v>0.47</v>
      </c>
      <c r="I15" s="11">
        <v>0.26</v>
      </c>
    </row>
    <row r="16" spans="1:9" x14ac:dyDescent="0.35">
      <c r="A16" s="3" t="s">
        <v>272</v>
      </c>
      <c r="B16" t="s">
        <v>155</v>
      </c>
      <c r="C16" s="10">
        <v>1435</v>
      </c>
      <c r="D16" s="10">
        <v>45</v>
      </c>
      <c r="E16" s="10">
        <v>755</v>
      </c>
      <c r="F16" s="10">
        <v>635</v>
      </c>
      <c r="G16" s="11">
        <v>0.03</v>
      </c>
      <c r="H16" s="11">
        <v>0.53</v>
      </c>
      <c r="I16" s="11">
        <v>0.44</v>
      </c>
    </row>
    <row r="17" spans="1:9" x14ac:dyDescent="0.35">
      <c r="A17" s="3" t="s">
        <v>272</v>
      </c>
      <c r="B17" t="s">
        <v>156</v>
      </c>
      <c r="C17" s="10">
        <v>285</v>
      </c>
      <c r="D17" s="10">
        <v>70</v>
      </c>
      <c r="E17" s="10">
        <v>75</v>
      </c>
      <c r="F17" s="10">
        <v>140</v>
      </c>
      <c r="G17" s="11">
        <v>0.24</v>
      </c>
      <c r="H17" s="11">
        <v>0.26</v>
      </c>
      <c r="I17" s="11">
        <v>0.5</v>
      </c>
    </row>
    <row r="18" spans="1:9" x14ac:dyDescent="0.35">
      <c r="A18" s="3" t="s">
        <v>272</v>
      </c>
      <c r="B18" t="s">
        <v>157</v>
      </c>
      <c r="C18" s="10">
        <v>1050</v>
      </c>
      <c r="D18" s="10">
        <v>115</v>
      </c>
      <c r="E18" s="10">
        <v>245</v>
      </c>
      <c r="F18" s="10">
        <v>690</v>
      </c>
      <c r="G18" s="11">
        <v>0.11</v>
      </c>
      <c r="H18" s="11">
        <v>0.23</v>
      </c>
      <c r="I18" s="11">
        <v>0.66</v>
      </c>
    </row>
    <row r="19" spans="1:9" x14ac:dyDescent="0.35">
      <c r="A19" s="3" t="s">
        <v>272</v>
      </c>
      <c r="B19" t="s">
        <v>158</v>
      </c>
      <c r="C19" s="10">
        <v>980</v>
      </c>
      <c r="D19" s="10">
        <v>60</v>
      </c>
      <c r="E19" s="10">
        <v>210</v>
      </c>
      <c r="F19" s="10">
        <v>710</v>
      </c>
      <c r="G19" s="11">
        <v>0.06</v>
      </c>
      <c r="H19" s="11">
        <v>0.21</v>
      </c>
      <c r="I19" s="11">
        <v>0.73</v>
      </c>
    </row>
    <row r="20" spans="1:9" x14ac:dyDescent="0.35">
      <c r="A20" s="3" t="s">
        <v>272</v>
      </c>
      <c r="B20" t="s">
        <v>159</v>
      </c>
      <c r="C20" s="10">
        <v>510</v>
      </c>
      <c r="D20" s="10">
        <v>30</v>
      </c>
      <c r="E20" s="10">
        <v>65</v>
      </c>
      <c r="F20" s="10">
        <v>415</v>
      </c>
      <c r="G20" s="11">
        <v>0.06</v>
      </c>
      <c r="H20" s="11">
        <v>0.13</v>
      </c>
      <c r="I20" s="11">
        <v>0.81</v>
      </c>
    </row>
    <row r="21" spans="1:9" x14ac:dyDescent="0.35">
      <c r="A21" s="3" t="s">
        <v>272</v>
      </c>
      <c r="B21" t="s">
        <v>160</v>
      </c>
      <c r="C21" s="10">
        <v>1145</v>
      </c>
      <c r="D21" s="10">
        <v>430</v>
      </c>
      <c r="E21" s="10">
        <v>355</v>
      </c>
      <c r="F21" s="10">
        <v>365</v>
      </c>
      <c r="G21" s="11">
        <v>0.37</v>
      </c>
      <c r="H21" s="11">
        <v>0.31</v>
      </c>
      <c r="I21" s="11">
        <v>0.32</v>
      </c>
    </row>
    <row r="22" spans="1:9" x14ac:dyDescent="0.35">
      <c r="A22" s="3" t="s">
        <v>272</v>
      </c>
      <c r="B22" t="s">
        <v>161</v>
      </c>
      <c r="C22" s="10">
        <v>440</v>
      </c>
      <c r="D22" s="10">
        <v>25</v>
      </c>
      <c r="E22" s="10">
        <v>90</v>
      </c>
      <c r="F22" s="10">
        <v>325</v>
      </c>
      <c r="G22" s="11">
        <v>0.06</v>
      </c>
      <c r="H22" s="11">
        <v>0.2</v>
      </c>
      <c r="I22" s="11">
        <v>0.74</v>
      </c>
    </row>
    <row r="23" spans="1:9" x14ac:dyDescent="0.35">
      <c r="A23" s="3" t="s">
        <v>272</v>
      </c>
      <c r="B23" t="s">
        <v>162</v>
      </c>
      <c r="C23" s="10">
        <v>130</v>
      </c>
      <c r="D23" s="10">
        <v>35</v>
      </c>
      <c r="E23" s="10">
        <v>10</v>
      </c>
      <c r="F23" s="10">
        <v>85</v>
      </c>
      <c r="G23" s="11">
        <v>0.26</v>
      </c>
      <c r="H23" s="11">
        <v>0.09</v>
      </c>
      <c r="I23" s="11">
        <v>0.65</v>
      </c>
    </row>
    <row r="24" spans="1:9" x14ac:dyDescent="0.35">
      <c r="A24" s="3" t="s">
        <v>272</v>
      </c>
      <c r="B24" t="s">
        <v>163</v>
      </c>
      <c r="C24" s="10">
        <v>2605</v>
      </c>
      <c r="D24" s="10">
        <v>1115</v>
      </c>
      <c r="E24" s="10">
        <v>655</v>
      </c>
      <c r="F24" s="10">
        <v>840</v>
      </c>
      <c r="G24" s="11">
        <v>0.43</v>
      </c>
      <c r="H24" s="11">
        <v>0.25</v>
      </c>
      <c r="I24" s="11">
        <v>0.32</v>
      </c>
    </row>
    <row r="25" spans="1:9" x14ac:dyDescent="0.35">
      <c r="A25" s="3" t="s">
        <v>272</v>
      </c>
      <c r="B25" t="s">
        <v>164</v>
      </c>
      <c r="C25" s="10">
        <v>4495</v>
      </c>
      <c r="D25" s="10">
        <v>270</v>
      </c>
      <c r="E25" s="10">
        <v>2060</v>
      </c>
      <c r="F25" s="10">
        <v>2165</v>
      </c>
      <c r="G25" s="11">
        <v>0.06</v>
      </c>
      <c r="H25" s="11">
        <v>0.46</v>
      </c>
      <c r="I25" s="11">
        <v>0.48</v>
      </c>
    </row>
    <row r="26" spans="1:9" x14ac:dyDescent="0.35">
      <c r="A26" s="3" t="s">
        <v>272</v>
      </c>
      <c r="B26" t="s">
        <v>165</v>
      </c>
      <c r="C26" s="10">
        <v>350</v>
      </c>
      <c r="D26" s="10">
        <v>55</v>
      </c>
      <c r="E26" s="10">
        <v>85</v>
      </c>
      <c r="F26" s="10">
        <v>215</v>
      </c>
      <c r="G26" s="11">
        <v>0.15</v>
      </c>
      <c r="H26" s="11">
        <v>0.24</v>
      </c>
      <c r="I26" s="11">
        <v>0.61</v>
      </c>
    </row>
    <row r="27" spans="1:9" x14ac:dyDescent="0.35">
      <c r="A27" s="3" t="s">
        <v>272</v>
      </c>
      <c r="B27" t="s">
        <v>167</v>
      </c>
      <c r="C27" s="10" t="s">
        <v>114</v>
      </c>
      <c r="D27" s="10" t="s">
        <v>114</v>
      </c>
      <c r="E27" s="10" t="s">
        <v>114</v>
      </c>
      <c r="F27" s="10" t="s">
        <v>114</v>
      </c>
      <c r="G27" s="11" t="s">
        <v>114</v>
      </c>
      <c r="H27" s="11" t="s">
        <v>114</v>
      </c>
      <c r="I27" s="11" t="s">
        <v>114</v>
      </c>
    </row>
    <row r="28" spans="1:9" x14ac:dyDescent="0.35">
      <c r="A28" s="3" t="s">
        <v>272</v>
      </c>
      <c r="B28" t="s">
        <v>166</v>
      </c>
      <c r="C28" s="10">
        <v>75</v>
      </c>
      <c r="D28" s="10">
        <v>15</v>
      </c>
      <c r="E28" s="10">
        <v>15</v>
      </c>
      <c r="F28" s="10">
        <v>40</v>
      </c>
      <c r="G28" s="11">
        <v>0.22</v>
      </c>
      <c r="H28" s="11">
        <v>0.23</v>
      </c>
      <c r="I28" s="11">
        <v>0.55000000000000004</v>
      </c>
    </row>
    <row r="29" spans="1:9" x14ac:dyDescent="0.35">
      <c r="A29" s="3" t="s">
        <v>272</v>
      </c>
      <c r="B29" t="s">
        <v>168</v>
      </c>
      <c r="C29" s="10">
        <v>160</v>
      </c>
      <c r="D29" s="10">
        <v>70</v>
      </c>
      <c r="E29" s="10">
        <v>15</v>
      </c>
      <c r="F29" s="10">
        <v>70</v>
      </c>
      <c r="G29" s="11">
        <v>0.45</v>
      </c>
      <c r="H29" s="11">
        <v>0.1</v>
      </c>
      <c r="I29" s="11">
        <v>0.45</v>
      </c>
    </row>
    <row r="30" spans="1:9" x14ac:dyDescent="0.35">
      <c r="A30" s="3" t="s">
        <v>272</v>
      </c>
      <c r="B30" t="s">
        <v>169</v>
      </c>
      <c r="C30" s="10">
        <v>1850</v>
      </c>
      <c r="D30" s="10">
        <v>180</v>
      </c>
      <c r="E30" s="10">
        <v>870</v>
      </c>
      <c r="F30" s="10">
        <v>800</v>
      </c>
      <c r="G30" s="11">
        <v>0.1</v>
      </c>
      <c r="H30" s="11">
        <v>0.47</v>
      </c>
      <c r="I30" s="11">
        <v>0.43</v>
      </c>
    </row>
    <row r="31" spans="1:9" x14ac:dyDescent="0.35">
      <c r="A31" s="21" t="s">
        <v>273</v>
      </c>
      <c r="B31" s="39" t="s">
        <v>64</v>
      </c>
      <c r="C31" s="23">
        <v>55765</v>
      </c>
      <c r="D31" s="23">
        <v>4770</v>
      </c>
      <c r="E31" s="23">
        <v>27435</v>
      </c>
      <c r="F31" s="23">
        <v>23560</v>
      </c>
      <c r="G31" s="66">
        <v>0.09</v>
      </c>
      <c r="H31" s="66">
        <v>0.49</v>
      </c>
      <c r="I31" s="66">
        <v>0.42</v>
      </c>
    </row>
    <row r="32" spans="1:9" x14ac:dyDescent="0.35">
      <c r="A32" s="3" t="s">
        <v>273</v>
      </c>
      <c r="B32" t="s">
        <v>148</v>
      </c>
      <c r="C32" s="10">
        <v>20</v>
      </c>
      <c r="D32" s="10">
        <v>5</v>
      </c>
      <c r="E32" s="10">
        <v>5</v>
      </c>
      <c r="F32" s="10">
        <v>10</v>
      </c>
      <c r="G32" s="11">
        <v>0.22</v>
      </c>
      <c r="H32" s="11">
        <v>0.33</v>
      </c>
      <c r="I32" s="11">
        <v>0.44</v>
      </c>
    </row>
    <row r="33" spans="1:9" x14ac:dyDescent="0.35">
      <c r="A33" s="3" t="s">
        <v>273</v>
      </c>
      <c r="B33" t="s">
        <v>149</v>
      </c>
      <c r="C33" s="10">
        <v>285</v>
      </c>
      <c r="D33" s="10">
        <v>185</v>
      </c>
      <c r="E33" s="10">
        <v>20</v>
      </c>
      <c r="F33" s="10">
        <v>80</v>
      </c>
      <c r="G33" s="11">
        <v>0.66</v>
      </c>
      <c r="H33" s="11">
        <v>7.0000000000000007E-2</v>
      </c>
      <c r="I33" s="11">
        <v>0.27</v>
      </c>
    </row>
    <row r="34" spans="1:9" x14ac:dyDescent="0.35">
      <c r="A34" s="3" t="s">
        <v>273</v>
      </c>
      <c r="B34" t="s">
        <v>150</v>
      </c>
      <c r="C34" s="10">
        <v>145</v>
      </c>
      <c r="D34" s="10">
        <v>20</v>
      </c>
      <c r="E34" s="10">
        <v>40</v>
      </c>
      <c r="F34" s="10">
        <v>85</v>
      </c>
      <c r="G34" s="11">
        <v>0.14000000000000001</v>
      </c>
      <c r="H34" s="11">
        <v>0.27</v>
      </c>
      <c r="I34" s="11">
        <v>0.59</v>
      </c>
    </row>
    <row r="35" spans="1:9" x14ac:dyDescent="0.35">
      <c r="A35" s="3" t="s">
        <v>273</v>
      </c>
      <c r="B35" t="s">
        <v>151</v>
      </c>
      <c r="C35" s="10">
        <v>1420</v>
      </c>
      <c r="D35" s="10">
        <v>40</v>
      </c>
      <c r="E35" s="10">
        <v>410</v>
      </c>
      <c r="F35" s="10">
        <v>970</v>
      </c>
      <c r="G35" s="11">
        <v>0.03</v>
      </c>
      <c r="H35" s="11">
        <v>0.28999999999999998</v>
      </c>
      <c r="I35" s="11">
        <v>0.68</v>
      </c>
    </row>
    <row r="36" spans="1:9" x14ac:dyDescent="0.35">
      <c r="A36" s="3" t="s">
        <v>273</v>
      </c>
      <c r="B36" t="s">
        <v>152</v>
      </c>
      <c r="C36" s="10">
        <v>40115</v>
      </c>
      <c r="D36" s="10">
        <v>2885</v>
      </c>
      <c r="E36" s="10">
        <v>21905</v>
      </c>
      <c r="F36" s="10">
        <v>15325</v>
      </c>
      <c r="G36" s="11">
        <v>7.0000000000000007E-2</v>
      </c>
      <c r="H36" s="11">
        <v>0.55000000000000004</v>
      </c>
      <c r="I36" s="11">
        <v>0.38</v>
      </c>
    </row>
    <row r="37" spans="1:9" x14ac:dyDescent="0.35">
      <c r="A37" s="3" t="s">
        <v>273</v>
      </c>
      <c r="B37" t="s">
        <v>153</v>
      </c>
      <c r="C37" s="10">
        <v>1390</v>
      </c>
      <c r="D37" s="10">
        <v>290</v>
      </c>
      <c r="E37" s="10">
        <v>510</v>
      </c>
      <c r="F37" s="10">
        <v>590</v>
      </c>
      <c r="G37" s="11">
        <v>0.21</v>
      </c>
      <c r="H37" s="11">
        <v>0.37</v>
      </c>
      <c r="I37" s="11">
        <v>0.42</v>
      </c>
    </row>
    <row r="38" spans="1:9" x14ac:dyDescent="0.35">
      <c r="A38" s="3" t="s">
        <v>273</v>
      </c>
      <c r="B38" t="s">
        <v>154</v>
      </c>
      <c r="C38" s="10">
        <v>505</v>
      </c>
      <c r="D38" s="10">
        <v>120</v>
      </c>
      <c r="E38" s="10">
        <v>210</v>
      </c>
      <c r="F38" s="10">
        <v>170</v>
      </c>
      <c r="G38" s="11">
        <v>0.24</v>
      </c>
      <c r="H38" s="11">
        <v>0.42</v>
      </c>
      <c r="I38" s="11">
        <v>0.34</v>
      </c>
    </row>
    <row r="39" spans="1:9" x14ac:dyDescent="0.35">
      <c r="A39" s="3" t="s">
        <v>273</v>
      </c>
      <c r="B39" t="s">
        <v>155</v>
      </c>
      <c r="C39" s="10">
        <v>810</v>
      </c>
      <c r="D39" s="10">
        <v>30</v>
      </c>
      <c r="E39" s="10">
        <v>335</v>
      </c>
      <c r="F39" s="10">
        <v>445</v>
      </c>
      <c r="G39" s="11">
        <v>0.04</v>
      </c>
      <c r="H39" s="11">
        <v>0.41</v>
      </c>
      <c r="I39" s="11">
        <v>0.55000000000000004</v>
      </c>
    </row>
    <row r="40" spans="1:9" x14ac:dyDescent="0.35">
      <c r="A40" s="3" t="s">
        <v>273</v>
      </c>
      <c r="B40" t="s">
        <v>156</v>
      </c>
      <c r="C40" s="10">
        <v>220</v>
      </c>
      <c r="D40" s="10">
        <v>40</v>
      </c>
      <c r="E40" s="10">
        <v>55</v>
      </c>
      <c r="F40" s="10">
        <v>125</v>
      </c>
      <c r="G40" s="11">
        <v>0.19</v>
      </c>
      <c r="H40" s="11">
        <v>0.25</v>
      </c>
      <c r="I40" s="11">
        <v>0.56000000000000005</v>
      </c>
    </row>
    <row r="41" spans="1:9" x14ac:dyDescent="0.35">
      <c r="A41" s="3" t="s">
        <v>273</v>
      </c>
      <c r="B41" t="s">
        <v>157</v>
      </c>
      <c r="C41" s="10">
        <v>860</v>
      </c>
      <c r="D41" s="10">
        <v>65</v>
      </c>
      <c r="E41" s="10">
        <v>205</v>
      </c>
      <c r="F41" s="10">
        <v>590</v>
      </c>
      <c r="G41" s="11">
        <v>7.0000000000000007E-2</v>
      </c>
      <c r="H41" s="11">
        <v>0.24</v>
      </c>
      <c r="I41" s="11">
        <v>0.69</v>
      </c>
    </row>
    <row r="42" spans="1:9" x14ac:dyDescent="0.35">
      <c r="A42" s="3" t="s">
        <v>273</v>
      </c>
      <c r="B42" t="s">
        <v>158</v>
      </c>
      <c r="C42" s="10">
        <v>750</v>
      </c>
      <c r="D42" s="10">
        <v>30</v>
      </c>
      <c r="E42" s="10">
        <v>165</v>
      </c>
      <c r="F42" s="10">
        <v>550</v>
      </c>
      <c r="G42" s="11">
        <v>0.04</v>
      </c>
      <c r="H42" s="11">
        <v>0.22</v>
      </c>
      <c r="I42" s="11">
        <v>0.73</v>
      </c>
    </row>
    <row r="43" spans="1:9" x14ac:dyDescent="0.35">
      <c r="A43" s="3" t="s">
        <v>273</v>
      </c>
      <c r="B43" t="s">
        <v>159</v>
      </c>
      <c r="C43" s="10">
        <v>340</v>
      </c>
      <c r="D43" s="10">
        <v>20</v>
      </c>
      <c r="E43" s="10">
        <v>45</v>
      </c>
      <c r="F43" s="10">
        <v>275</v>
      </c>
      <c r="G43" s="11">
        <v>0.05</v>
      </c>
      <c r="H43" s="11">
        <v>0.13</v>
      </c>
      <c r="I43" s="11">
        <v>0.81</v>
      </c>
    </row>
    <row r="44" spans="1:9" x14ac:dyDescent="0.35">
      <c r="A44" s="3" t="s">
        <v>273</v>
      </c>
      <c r="B44" t="s">
        <v>160</v>
      </c>
      <c r="C44" s="10">
        <v>810</v>
      </c>
      <c r="D44" s="10">
        <v>250</v>
      </c>
      <c r="E44" s="10">
        <v>285</v>
      </c>
      <c r="F44" s="10">
        <v>270</v>
      </c>
      <c r="G44" s="11">
        <v>0.31</v>
      </c>
      <c r="H44" s="11">
        <v>0.35</v>
      </c>
      <c r="I44" s="11">
        <v>0.33</v>
      </c>
    </row>
    <row r="45" spans="1:9" x14ac:dyDescent="0.35">
      <c r="A45" s="3" t="s">
        <v>273</v>
      </c>
      <c r="B45" t="s">
        <v>161</v>
      </c>
      <c r="C45" s="10">
        <v>330</v>
      </c>
      <c r="D45" s="10">
        <v>15</v>
      </c>
      <c r="E45" s="10">
        <v>65</v>
      </c>
      <c r="F45" s="10">
        <v>250</v>
      </c>
      <c r="G45" s="11">
        <v>0.04</v>
      </c>
      <c r="H45" s="11">
        <v>0.2</v>
      </c>
      <c r="I45" s="11">
        <v>0.76</v>
      </c>
    </row>
    <row r="46" spans="1:9" x14ac:dyDescent="0.35">
      <c r="A46" s="3" t="s">
        <v>273</v>
      </c>
      <c r="B46" t="s">
        <v>162</v>
      </c>
      <c r="C46" s="10">
        <v>60</v>
      </c>
      <c r="D46" s="10">
        <v>5</v>
      </c>
      <c r="E46" s="10" t="s">
        <v>114</v>
      </c>
      <c r="F46" s="10">
        <v>50</v>
      </c>
      <c r="G46" s="11" t="s">
        <v>114</v>
      </c>
      <c r="H46" s="11" t="s">
        <v>114</v>
      </c>
      <c r="I46" s="11">
        <v>0.88</v>
      </c>
    </row>
    <row r="47" spans="1:9" x14ac:dyDescent="0.35">
      <c r="A47" s="3" t="s">
        <v>273</v>
      </c>
      <c r="B47" t="s">
        <v>163</v>
      </c>
      <c r="C47" s="10">
        <v>1075</v>
      </c>
      <c r="D47" s="10">
        <v>255</v>
      </c>
      <c r="E47" s="10">
        <v>220</v>
      </c>
      <c r="F47" s="10">
        <v>600</v>
      </c>
      <c r="G47" s="11">
        <v>0.24</v>
      </c>
      <c r="H47" s="11">
        <v>0.2</v>
      </c>
      <c r="I47" s="11">
        <v>0.56000000000000005</v>
      </c>
    </row>
    <row r="48" spans="1:9" x14ac:dyDescent="0.35">
      <c r="A48" s="3" t="s">
        <v>273</v>
      </c>
      <c r="B48" t="s">
        <v>164</v>
      </c>
      <c r="C48" s="10">
        <v>4375</v>
      </c>
      <c r="D48" s="10">
        <v>240</v>
      </c>
      <c r="E48" s="10">
        <v>2015</v>
      </c>
      <c r="F48" s="10">
        <v>2120</v>
      </c>
      <c r="G48" s="11">
        <v>0.05</v>
      </c>
      <c r="H48" s="11">
        <v>0.46</v>
      </c>
      <c r="I48" s="11">
        <v>0.48</v>
      </c>
    </row>
    <row r="49" spans="1:9" x14ac:dyDescent="0.35">
      <c r="A49" s="3" t="s">
        <v>273</v>
      </c>
      <c r="B49" t="s">
        <v>165</v>
      </c>
      <c r="C49" s="10">
        <v>250</v>
      </c>
      <c r="D49" s="10">
        <v>30</v>
      </c>
      <c r="E49" s="10">
        <v>60</v>
      </c>
      <c r="F49" s="10">
        <v>160</v>
      </c>
      <c r="G49" s="11">
        <v>0.12</v>
      </c>
      <c r="H49" s="11">
        <v>0.23</v>
      </c>
      <c r="I49" s="11">
        <v>0.64</v>
      </c>
    </row>
    <row r="50" spans="1:9" x14ac:dyDescent="0.35">
      <c r="A50" s="3" t="s">
        <v>273</v>
      </c>
      <c r="B50" t="s">
        <v>167</v>
      </c>
      <c r="C50" s="10" t="s">
        <v>114</v>
      </c>
      <c r="D50" s="10" t="s">
        <v>114</v>
      </c>
      <c r="E50" s="10" t="s">
        <v>114</v>
      </c>
      <c r="F50" s="10" t="s">
        <v>114</v>
      </c>
      <c r="G50" s="11" t="s">
        <v>114</v>
      </c>
      <c r="H50" s="11" t="s">
        <v>114</v>
      </c>
      <c r="I50" s="11" t="s">
        <v>114</v>
      </c>
    </row>
    <row r="51" spans="1:9" x14ac:dyDescent="0.35">
      <c r="A51" s="3" t="s">
        <v>273</v>
      </c>
      <c r="B51" t="s">
        <v>166</v>
      </c>
      <c r="C51" s="10">
        <v>45</v>
      </c>
      <c r="D51" s="10">
        <v>5</v>
      </c>
      <c r="E51" s="10">
        <v>10</v>
      </c>
      <c r="F51" s="10">
        <v>30</v>
      </c>
      <c r="G51" s="11">
        <v>0.11</v>
      </c>
      <c r="H51" s="11">
        <v>0.23</v>
      </c>
      <c r="I51" s="11">
        <v>0.66</v>
      </c>
    </row>
    <row r="52" spans="1:9" x14ac:dyDescent="0.35">
      <c r="A52" s="3" t="s">
        <v>273</v>
      </c>
      <c r="B52" t="s">
        <v>168</v>
      </c>
      <c r="C52" s="10">
        <v>150</v>
      </c>
      <c r="D52" s="10">
        <v>65</v>
      </c>
      <c r="E52" s="10">
        <v>15</v>
      </c>
      <c r="F52" s="10">
        <v>70</v>
      </c>
      <c r="G52" s="11">
        <v>0.42</v>
      </c>
      <c r="H52" s="11">
        <v>0.1</v>
      </c>
      <c r="I52" s="11">
        <v>0.48</v>
      </c>
    </row>
    <row r="53" spans="1:9" x14ac:dyDescent="0.35">
      <c r="A53" s="3" t="s">
        <v>273</v>
      </c>
      <c r="B53" t="s">
        <v>169</v>
      </c>
      <c r="C53" s="10">
        <v>1815</v>
      </c>
      <c r="D53" s="10">
        <v>170</v>
      </c>
      <c r="E53" s="10">
        <v>855</v>
      </c>
      <c r="F53" s="10">
        <v>790</v>
      </c>
      <c r="G53" s="11">
        <v>0.09</v>
      </c>
      <c r="H53" s="11">
        <v>0.47</v>
      </c>
      <c r="I53" s="11">
        <v>0.44</v>
      </c>
    </row>
    <row r="54" spans="1:9" x14ac:dyDescent="0.35">
      <c r="A54" s="21" t="s">
        <v>274</v>
      </c>
      <c r="B54" s="39" t="s">
        <v>64</v>
      </c>
      <c r="C54" s="23">
        <v>36110</v>
      </c>
      <c r="D54" s="23">
        <v>6035</v>
      </c>
      <c r="E54" s="23">
        <v>23715</v>
      </c>
      <c r="F54" s="23">
        <v>6365</v>
      </c>
      <c r="G54" s="66">
        <v>0.17</v>
      </c>
      <c r="H54" s="66">
        <v>0.66</v>
      </c>
      <c r="I54" s="66">
        <v>0.18</v>
      </c>
    </row>
    <row r="55" spans="1:9" x14ac:dyDescent="0.35">
      <c r="A55" s="3" t="s">
        <v>274</v>
      </c>
      <c r="B55" t="s">
        <v>148</v>
      </c>
      <c r="C55" s="10">
        <v>5</v>
      </c>
      <c r="D55" s="10">
        <v>5</v>
      </c>
      <c r="E55" s="10">
        <v>5</v>
      </c>
      <c r="F55" s="10">
        <v>0</v>
      </c>
      <c r="G55" s="11">
        <v>0.43</v>
      </c>
      <c r="H55" s="11">
        <v>0.56999999999999995</v>
      </c>
      <c r="I55" s="11">
        <v>0</v>
      </c>
    </row>
    <row r="56" spans="1:9" x14ac:dyDescent="0.35">
      <c r="A56" s="3" t="s">
        <v>274</v>
      </c>
      <c r="B56" t="s">
        <v>149</v>
      </c>
      <c r="C56" s="10">
        <v>185</v>
      </c>
      <c r="D56" s="10">
        <v>130</v>
      </c>
      <c r="E56" s="10">
        <v>30</v>
      </c>
      <c r="F56" s="10">
        <v>25</v>
      </c>
      <c r="G56" s="11">
        <v>0.7</v>
      </c>
      <c r="H56" s="11">
        <v>0.16</v>
      </c>
      <c r="I56" s="11">
        <v>0.13</v>
      </c>
    </row>
    <row r="57" spans="1:9" x14ac:dyDescent="0.35">
      <c r="A57" s="3" t="s">
        <v>274</v>
      </c>
      <c r="B57" t="s">
        <v>150</v>
      </c>
      <c r="C57" s="10">
        <v>85</v>
      </c>
      <c r="D57" s="10">
        <v>20</v>
      </c>
      <c r="E57" s="10">
        <v>15</v>
      </c>
      <c r="F57" s="10">
        <v>50</v>
      </c>
      <c r="G57" s="11">
        <v>0.21</v>
      </c>
      <c r="H57" s="11">
        <v>0.2</v>
      </c>
      <c r="I57" s="11">
        <v>0.57999999999999996</v>
      </c>
    </row>
    <row r="58" spans="1:9" x14ac:dyDescent="0.35">
      <c r="A58" s="3" t="s">
        <v>274</v>
      </c>
      <c r="B58" t="s">
        <v>151</v>
      </c>
      <c r="C58" s="10">
        <v>1980</v>
      </c>
      <c r="D58" s="10">
        <v>45</v>
      </c>
      <c r="E58" s="10">
        <v>165</v>
      </c>
      <c r="F58" s="10">
        <v>1770</v>
      </c>
      <c r="G58" s="11">
        <v>0.02</v>
      </c>
      <c r="H58" s="11">
        <v>0.08</v>
      </c>
      <c r="I58" s="11">
        <v>0.9</v>
      </c>
    </row>
    <row r="59" spans="1:9" x14ac:dyDescent="0.35">
      <c r="A59" s="3" t="s">
        <v>274</v>
      </c>
      <c r="B59" t="s">
        <v>152</v>
      </c>
      <c r="C59" s="10">
        <v>28220</v>
      </c>
      <c r="D59" s="10">
        <v>3400</v>
      </c>
      <c r="E59" s="10">
        <v>21695</v>
      </c>
      <c r="F59" s="10">
        <v>3125</v>
      </c>
      <c r="G59" s="11">
        <v>0.12</v>
      </c>
      <c r="H59" s="11">
        <v>0.77</v>
      </c>
      <c r="I59" s="11">
        <v>0.11</v>
      </c>
    </row>
    <row r="60" spans="1:9" x14ac:dyDescent="0.35">
      <c r="A60" s="3" t="s">
        <v>274</v>
      </c>
      <c r="B60" t="s">
        <v>153</v>
      </c>
      <c r="C60" s="10">
        <v>1675</v>
      </c>
      <c r="D60" s="10">
        <v>1045</v>
      </c>
      <c r="E60" s="10">
        <v>450</v>
      </c>
      <c r="F60" s="10">
        <v>185</v>
      </c>
      <c r="G60" s="11">
        <v>0.62</v>
      </c>
      <c r="H60" s="11">
        <v>0.27</v>
      </c>
      <c r="I60" s="11">
        <v>0.11</v>
      </c>
    </row>
    <row r="61" spans="1:9" x14ac:dyDescent="0.35">
      <c r="A61" s="3" t="s">
        <v>274</v>
      </c>
      <c r="B61" t="s">
        <v>154</v>
      </c>
      <c r="C61" s="10">
        <v>335</v>
      </c>
      <c r="D61" s="10">
        <v>105</v>
      </c>
      <c r="E61" s="10">
        <v>185</v>
      </c>
      <c r="F61" s="10">
        <v>45</v>
      </c>
      <c r="G61" s="11">
        <v>0.32</v>
      </c>
      <c r="H61" s="11">
        <v>0.55000000000000004</v>
      </c>
      <c r="I61" s="11">
        <v>0.13</v>
      </c>
    </row>
    <row r="62" spans="1:9" x14ac:dyDescent="0.35">
      <c r="A62" s="3" t="s">
        <v>274</v>
      </c>
      <c r="B62" t="s">
        <v>155</v>
      </c>
      <c r="C62" s="10">
        <v>625</v>
      </c>
      <c r="D62" s="10">
        <v>15</v>
      </c>
      <c r="E62" s="10">
        <v>420</v>
      </c>
      <c r="F62" s="10">
        <v>190</v>
      </c>
      <c r="G62" s="11">
        <v>0.03</v>
      </c>
      <c r="H62" s="11">
        <v>0.67</v>
      </c>
      <c r="I62" s="11">
        <v>0.3</v>
      </c>
    </row>
    <row r="63" spans="1:9" x14ac:dyDescent="0.35">
      <c r="A63" s="3" t="s">
        <v>274</v>
      </c>
      <c r="B63" t="s">
        <v>156</v>
      </c>
      <c r="C63" s="10">
        <v>65</v>
      </c>
      <c r="D63" s="10">
        <v>25</v>
      </c>
      <c r="E63" s="10">
        <v>20</v>
      </c>
      <c r="F63" s="10">
        <v>20</v>
      </c>
      <c r="G63" s="11">
        <v>0.43</v>
      </c>
      <c r="H63" s="11">
        <v>0.28999999999999998</v>
      </c>
      <c r="I63" s="11">
        <v>0.28999999999999998</v>
      </c>
    </row>
    <row r="64" spans="1:9" x14ac:dyDescent="0.35">
      <c r="A64" s="3" t="s">
        <v>274</v>
      </c>
      <c r="B64" t="s">
        <v>157</v>
      </c>
      <c r="C64" s="10">
        <v>190</v>
      </c>
      <c r="D64" s="10">
        <v>50</v>
      </c>
      <c r="E64" s="10">
        <v>40</v>
      </c>
      <c r="F64" s="10">
        <v>100</v>
      </c>
      <c r="G64" s="11">
        <v>0.27</v>
      </c>
      <c r="H64" s="11">
        <v>0.2</v>
      </c>
      <c r="I64" s="11">
        <v>0.53</v>
      </c>
    </row>
    <row r="65" spans="1:9" x14ac:dyDescent="0.35">
      <c r="A65" s="3" t="s">
        <v>274</v>
      </c>
      <c r="B65" t="s">
        <v>158</v>
      </c>
      <c r="C65" s="10">
        <v>230</v>
      </c>
      <c r="D65" s="10">
        <v>25</v>
      </c>
      <c r="E65" s="10">
        <v>45</v>
      </c>
      <c r="F65" s="10">
        <v>160</v>
      </c>
      <c r="G65" s="11">
        <v>0.11</v>
      </c>
      <c r="H65" s="11">
        <v>0.19</v>
      </c>
      <c r="I65" s="11">
        <v>0.7</v>
      </c>
    </row>
    <row r="66" spans="1:9" x14ac:dyDescent="0.35">
      <c r="A66" s="3" t="s">
        <v>274</v>
      </c>
      <c r="B66" t="s">
        <v>159</v>
      </c>
      <c r="C66" s="10">
        <v>170</v>
      </c>
      <c r="D66" s="10">
        <v>10</v>
      </c>
      <c r="E66" s="10">
        <v>20</v>
      </c>
      <c r="F66" s="10">
        <v>135</v>
      </c>
      <c r="G66" s="11">
        <v>7.0000000000000007E-2</v>
      </c>
      <c r="H66" s="11">
        <v>0.13</v>
      </c>
      <c r="I66" s="11">
        <v>0.8</v>
      </c>
    </row>
    <row r="67" spans="1:9" x14ac:dyDescent="0.35">
      <c r="A67" s="3" t="s">
        <v>274</v>
      </c>
      <c r="B67" t="s">
        <v>160</v>
      </c>
      <c r="C67" s="10">
        <v>335</v>
      </c>
      <c r="D67" s="10">
        <v>175</v>
      </c>
      <c r="E67" s="10">
        <v>65</v>
      </c>
      <c r="F67" s="10">
        <v>95</v>
      </c>
      <c r="G67" s="11">
        <v>0.53</v>
      </c>
      <c r="H67" s="11">
        <v>0.2</v>
      </c>
      <c r="I67" s="11">
        <v>0.28000000000000003</v>
      </c>
    </row>
    <row r="68" spans="1:9" x14ac:dyDescent="0.35">
      <c r="A68" s="3" t="s">
        <v>274</v>
      </c>
      <c r="B68" t="s">
        <v>161</v>
      </c>
      <c r="C68" s="10">
        <v>105</v>
      </c>
      <c r="D68" s="10">
        <v>10</v>
      </c>
      <c r="E68" s="10">
        <v>20</v>
      </c>
      <c r="F68" s="10">
        <v>75</v>
      </c>
      <c r="G68" s="11">
        <v>0.11</v>
      </c>
      <c r="H68" s="11">
        <v>0.2</v>
      </c>
      <c r="I68" s="11">
        <v>0.69</v>
      </c>
    </row>
    <row r="69" spans="1:9" x14ac:dyDescent="0.35">
      <c r="A69" s="3" t="s">
        <v>274</v>
      </c>
      <c r="B69" t="s">
        <v>162</v>
      </c>
      <c r="C69" s="10">
        <v>70</v>
      </c>
      <c r="D69" s="10">
        <v>30</v>
      </c>
      <c r="E69" s="10">
        <v>10</v>
      </c>
      <c r="F69" s="10">
        <v>35</v>
      </c>
      <c r="G69" s="11">
        <v>0.39</v>
      </c>
      <c r="H69" s="11">
        <v>0.15</v>
      </c>
      <c r="I69" s="11">
        <v>0.46</v>
      </c>
    </row>
    <row r="70" spans="1:9" x14ac:dyDescent="0.35">
      <c r="A70" s="3" t="s">
        <v>274</v>
      </c>
      <c r="B70" t="s">
        <v>163</v>
      </c>
      <c r="C70" s="10">
        <v>1535</v>
      </c>
      <c r="D70" s="10">
        <v>860</v>
      </c>
      <c r="E70" s="10">
        <v>435</v>
      </c>
      <c r="F70" s="10">
        <v>235</v>
      </c>
      <c r="G70" s="11">
        <v>0.56000000000000005</v>
      </c>
      <c r="H70" s="11">
        <v>0.28000000000000003</v>
      </c>
      <c r="I70" s="11">
        <v>0.15</v>
      </c>
    </row>
    <row r="71" spans="1:9" x14ac:dyDescent="0.35">
      <c r="A71" s="3" t="s">
        <v>274</v>
      </c>
      <c r="B71" t="s">
        <v>164</v>
      </c>
      <c r="C71" s="10">
        <v>120</v>
      </c>
      <c r="D71" s="10">
        <v>30</v>
      </c>
      <c r="E71" s="10">
        <v>45</v>
      </c>
      <c r="F71" s="10">
        <v>45</v>
      </c>
      <c r="G71" s="11">
        <v>0.24</v>
      </c>
      <c r="H71" s="11">
        <v>0.38</v>
      </c>
      <c r="I71" s="11">
        <v>0.38</v>
      </c>
    </row>
    <row r="72" spans="1:9" x14ac:dyDescent="0.35">
      <c r="A72" s="3" t="s">
        <v>274</v>
      </c>
      <c r="B72" t="s">
        <v>165</v>
      </c>
      <c r="C72" s="10">
        <v>105</v>
      </c>
      <c r="D72" s="10">
        <v>20</v>
      </c>
      <c r="E72" s="10">
        <v>25</v>
      </c>
      <c r="F72" s="10">
        <v>55</v>
      </c>
      <c r="G72" s="11">
        <v>0.21</v>
      </c>
      <c r="H72" s="11">
        <v>0.25</v>
      </c>
      <c r="I72" s="11">
        <v>0.53</v>
      </c>
    </row>
    <row r="73" spans="1:9" x14ac:dyDescent="0.35">
      <c r="A73" s="3" t="s">
        <v>274</v>
      </c>
      <c r="B73" t="s">
        <v>167</v>
      </c>
      <c r="C73" s="10">
        <v>0</v>
      </c>
      <c r="D73" s="10">
        <v>0</v>
      </c>
      <c r="E73" s="10">
        <v>0</v>
      </c>
      <c r="F73" s="10">
        <v>0</v>
      </c>
      <c r="G73" s="11">
        <v>0</v>
      </c>
      <c r="H73" s="11">
        <v>0</v>
      </c>
      <c r="I73" s="11">
        <v>0</v>
      </c>
    </row>
    <row r="74" spans="1:9" x14ac:dyDescent="0.35">
      <c r="A74" s="3" t="s">
        <v>274</v>
      </c>
      <c r="B74" t="s">
        <v>166</v>
      </c>
      <c r="C74" s="10">
        <v>30</v>
      </c>
      <c r="D74" s="10">
        <v>10</v>
      </c>
      <c r="E74" s="10">
        <v>5</v>
      </c>
      <c r="F74" s="10">
        <v>10</v>
      </c>
      <c r="G74" s="11">
        <v>0.38</v>
      </c>
      <c r="H74" s="11">
        <v>0.24</v>
      </c>
      <c r="I74" s="11">
        <v>0.38</v>
      </c>
    </row>
    <row r="75" spans="1:9" x14ac:dyDescent="0.35">
      <c r="A75" s="3" t="s">
        <v>274</v>
      </c>
      <c r="B75" t="s">
        <v>168</v>
      </c>
      <c r="C75" s="10">
        <v>10</v>
      </c>
      <c r="D75" s="10">
        <v>5</v>
      </c>
      <c r="E75" s="10" t="s">
        <v>114</v>
      </c>
      <c r="F75" s="10">
        <v>0</v>
      </c>
      <c r="G75" s="11" t="s">
        <v>114</v>
      </c>
      <c r="H75" s="11" t="s">
        <v>114</v>
      </c>
      <c r="I75" s="11">
        <v>0</v>
      </c>
    </row>
    <row r="76" spans="1:9" x14ac:dyDescent="0.35">
      <c r="A76" s="40" t="s">
        <v>274</v>
      </c>
      <c r="B76" t="s">
        <v>169</v>
      </c>
      <c r="C76" s="10">
        <v>40</v>
      </c>
      <c r="D76" s="10">
        <v>10</v>
      </c>
      <c r="E76" s="10">
        <v>20</v>
      </c>
      <c r="F76" s="10">
        <v>10</v>
      </c>
      <c r="G76" s="11">
        <v>0.26</v>
      </c>
      <c r="H76" s="11">
        <v>0.47</v>
      </c>
      <c r="I76" s="11">
        <v>0.26</v>
      </c>
    </row>
    <row r="78" spans="1:9" x14ac:dyDescent="0.35">
      <c r="A78" s="2" t="s">
        <v>362</v>
      </c>
    </row>
    <row r="79" spans="1:9" ht="35.5" customHeight="1" x14ac:dyDescent="0.35">
      <c r="A79" s="56" t="s">
        <v>260</v>
      </c>
      <c r="B79" s="57" t="s">
        <v>141</v>
      </c>
      <c r="C79" s="57" t="s">
        <v>293</v>
      </c>
      <c r="D79" s="57" t="s">
        <v>303</v>
      </c>
      <c r="E79" s="57" t="s">
        <v>304</v>
      </c>
      <c r="F79" s="57" t="s">
        <v>297</v>
      </c>
      <c r="G79" s="57" t="s">
        <v>305</v>
      </c>
      <c r="H79" s="57" t="s">
        <v>306</v>
      </c>
      <c r="I79" s="57" t="s">
        <v>301</v>
      </c>
    </row>
    <row r="80" spans="1:9" x14ac:dyDescent="0.35">
      <c r="A80" s="14" t="s">
        <v>272</v>
      </c>
      <c r="B80" s="18" t="s">
        <v>64</v>
      </c>
      <c r="C80" s="15">
        <v>68335</v>
      </c>
      <c r="D80" s="15">
        <v>6285</v>
      </c>
      <c r="E80" s="15">
        <v>43595</v>
      </c>
      <c r="F80" s="15">
        <v>18450</v>
      </c>
      <c r="G80" s="66">
        <v>0.09</v>
      </c>
      <c r="H80" s="66">
        <v>0.64</v>
      </c>
      <c r="I80" s="66">
        <v>0.27</v>
      </c>
    </row>
    <row r="81" spans="1:9" x14ac:dyDescent="0.35">
      <c r="A81" s="3" t="s">
        <v>272</v>
      </c>
      <c r="B81" s="6" t="s">
        <v>349</v>
      </c>
      <c r="C81" s="10">
        <v>38020</v>
      </c>
      <c r="D81" s="10">
        <v>3675</v>
      </c>
      <c r="E81" s="10">
        <v>24200</v>
      </c>
      <c r="F81" s="10">
        <v>10145</v>
      </c>
      <c r="G81" s="11">
        <v>0.1</v>
      </c>
      <c r="H81" s="11">
        <v>0.64</v>
      </c>
      <c r="I81" s="11">
        <v>0.27</v>
      </c>
    </row>
    <row r="82" spans="1:9" x14ac:dyDescent="0.35">
      <c r="A82" s="3" t="s">
        <v>272</v>
      </c>
      <c r="B82" s="6" t="s">
        <v>350</v>
      </c>
      <c r="C82" s="10">
        <v>11615</v>
      </c>
      <c r="D82" s="10">
        <v>380</v>
      </c>
      <c r="E82" s="10">
        <v>7970</v>
      </c>
      <c r="F82" s="10">
        <v>3265</v>
      </c>
      <c r="G82" s="11">
        <v>0.03</v>
      </c>
      <c r="H82" s="11">
        <v>0.69</v>
      </c>
      <c r="I82" s="11">
        <v>0.28000000000000003</v>
      </c>
    </row>
    <row r="83" spans="1:9" x14ac:dyDescent="0.35">
      <c r="A83" s="3" t="s">
        <v>272</v>
      </c>
      <c r="B83" s="6" t="s">
        <v>351</v>
      </c>
      <c r="C83" s="10">
        <v>18695</v>
      </c>
      <c r="D83" s="10">
        <v>2230</v>
      </c>
      <c r="E83" s="10">
        <v>11425</v>
      </c>
      <c r="F83" s="10">
        <v>5040</v>
      </c>
      <c r="G83" s="11">
        <v>0.12</v>
      </c>
      <c r="H83" s="11">
        <v>0.61</v>
      </c>
      <c r="I83" s="11">
        <v>0.27</v>
      </c>
    </row>
    <row r="84" spans="1:9" x14ac:dyDescent="0.35">
      <c r="A84" s="21" t="s">
        <v>273</v>
      </c>
      <c r="B84" s="22" t="s">
        <v>64</v>
      </c>
      <c r="C84" s="23">
        <v>40115</v>
      </c>
      <c r="D84" s="23">
        <v>2885</v>
      </c>
      <c r="E84" s="23">
        <v>21905</v>
      </c>
      <c r="F84" s="23">
        <v>15325</v>
      </c>
      <c r="G84" s="66">
        <v>7.0000000000000007E-2</v>
      </c>
      <c r="H84" s="66">
        <v>0.55000000000000004</v>
      </c>
      <c r="I84" s="66">
        <v>0.38</v>
      </c>
    </row>
    <row r="85" spans="1:9" x14ac:dyDescent="0.35">
      <c r="A85" s="3" t="s">
        <v>273</v>
      </c>
      <c r="B85" s="6" t="s">
        <v>349</v>
      </c>
      <c r="C85" s="10">
        <v>23385</v>
      </c>
      <c r="D85" s="10">
        <v>2045</v>
      </c>
      <c r="E85" s="10">
        <v>12745</v>
      </c>
      <c r="F85" s="10">
        <v>8595</v>
      </c>
      <c r="G85" s="11">
        <v>0.09</v>
      </c>
      <c r="H85" s="11">
        <v>0.54</v>
      </c>
      <c r="I85" s="11">
        <v>0.37</v>
      </c>
    </row>
    <row r="86" spans="1:9" x14ac:dyDescent="0.35">
      <c r="A86" s="3" t="s">
        <v>273</v>
      </c>
      <c r="B86" s="6" t="s">
        <v>350</v>
      </c>
      <c r="C86" s="10">
        <v>8335</v>
      </c>
      <c r="D86" s="10">
        <v>295</v>
      </c>
      <c r="E86" s="10">
        <v>4985</v>
      </c>
      <c r="F86" s="10">
        <v>3060</v>
      </c>
      <c r="G86" s="11">
        <v>0.04</v>
      </c>
      <c r="H86" s="11">
        <v>0.6</v>
      </c>
      <c r="I86" s="11">
        <v>0.37</v>
      </c>
    </row>
    <row r="87" spans="1:9" x14ac:dyDescent="0.35">
      <c r="A87" s="3" t="s">
        <v>273</v>
      </c>
      <c r="B87" s="6" t="s">
        <v>351</v>
      </c>
      <c r="C87" s="10">
        <v>8395</v>
      </c>
      <c r="D87" s="10">
        <v>550</v>
      </c>
      <c r="E87" s="10">
        <v>4175</v>
      </c>
      <c r="F87" s="10">
        <v>3670</v>
      </c>
      <c r="G87" s="11">
        <v>7.0000000000000007E-2</v>
      </c>
      <c r="H87" s="11">
        <v>0.5</v>
      </c>
      <c r="I87" s="11">
        <v>0.44</v>
      </c>
    </row>
    <row r="88" spans="1:9" x14ac:dyDescent="0.35">
      <c r="A88" s="21" t="s">
        <v>274</v>
      </c>
      <c r="B88" s="22" t="s">
        <v>64</v>
      </c>
      <c r="C88" s="23">
        <v>28220</v>
      </c>
      <c r="D88" s="23">
        <v>3400</v>
      </c>
      <c r="E88" s="23">
        <v>21695</v>
      </c>
      <c r="F88" s="23">
        <v>3125</v>
      </c>
      <c r="G88" s="66">
        <v>0.12</v>
      </c>
      <c r="H88" s="66">
        <v>0.77</v>
      </c>
      <c r="I88" s="66">
        <v>0.11</v>
      </c>
    </row>
    <row r="89" spans="1:9" x14ac:dyDescent="0.35">
      <c r="A89" s="3" t="s">
        <v>274</v>
      </c>
      <c r="B89" s="6" t="s">
        <v>349</v>
      </c>
      <c r="C89" s="10">
        <v>14640</v>
      </c>
      <c r="D89" s="10">
        <v>1630</v>
      </c>
      <c r="E89" s="10">
        <v>11460</v>
      </c>
      <c r="F89" s="10">
        <v>1550</v>
      </c>
      <c r="G89" s="11">
        <v>0.11</v>
      </c>
      <c r="H89" s="11">
        <v>0.78</v>
      </c>
      <c r="I89" s="11">
        <v>0.11</v>
      </c>
    </row>
    <row r="90" spans="1:9" x14ac:dyDescent="0.35">
      <c r="A90" s="3" t="s">
        <v>274</v>
      </c>
      <c r="B90" s="6" t="s">
        <v>350</v>
      </c>
      <c r="C90" s="10">
        <v>3275</v>
      </c>
      <c r="D90" s="10">
        <v>85</v>
      </c>
      <c r="E90" s="10">
        <v>2985</v>
      </c>
      <c r="F90" s="10">
        <v>205</v>
      </c>
      <c r="G90" s="11">
        <v>0.03</v>
      </c>
      <c r="H90" s="11">
        <v>0.91</v>
      </c>
      <c r="I90" s="11">
        <v>0.06</v>
      </c>
    </row>
    <row r="91" spans="1:9" x14ac:dyDescent="0.35">
      <c r="A91" s="3" t="s">
        <v>274</v>
      </c>
      <c r="B91" s="6" t="s">
        <v>351</v>
      </c>
      <c r="C91" s="10">
        <v>10305</v>
      </c>
      <c r="D91" s="10">
        <v>1685</v>
      </c>
      <c r="E91" s="10">
        <v>7250</v>
      </c>
      <c r="F91" s="10">
        <v>1370</v>
      </c>
      <c r="G91" s="11">
        <v>0.16</v>
      </c>
      <c r="H91" s="11">
        <v>0.7</v>
      </c>
      <c r="I91" s="11">
        <v>0.13</v>
      </c>
    </row>
    <row r="92" spans="1:9" x14ac:dyDescent="0.35">
      <c r="A92" t="s">
        <v>31</v>
      </c>
      <c r="B92" s="46" t="s">
        <v>423</v>
      </c>
    </row>
    <row r="93" spans="1:9" x14ac:dyDescent="0.35">
      <c r="A93" t="s">
        <v>32</v>
      </c>
      <c r="B93" t="s">
        <v>477</v>
      </c>
    </row>
    <row r="94" spans="1:9" x14ac:dyDescent="0.35">
      <c r="A94" t="s">
        <v>33</v>
      </c>
      <c r="B94" t="s">
        <v>469</v>
      </c>
    </row>
    <row r="95" spans="1:9" x14ac:dyDescent="0.35">
      <c r="A95" t="s">
        <v>34</v>
      </c>
      <c r="B95" t="s">
        <v>470</v>
      </c>
    </row>
    <row r="96" spans="1:9" x14ac:dyDescent="0.35">
      <c r="A96" t="s">
        <v>35</v>
      </c>
      <c r="B96" t="s">
        <v>480</v>
      </c>
    </row>
    <row r="97" spans="1:2" x14ac:dyDescent="0.35">
      <c r="A97" t="s">
        <v>36</v>
      </c>
      <c r="B97" t="s">
        <v>437</v>
      </c>
    </row>
    <row r="98" spans="1:2" x14ac:dyDescent="0.35">
      <c r="A98" t="s">
        <v>37</v>
      </c>
      <c r="B98" t="s">
        <v>472</v>
      </c>
    </row>
  </sheetData>
  <conditionalFormatting sqref="G8:G30">
    <cfRule type="dataBar" priority="9">
      <dataBar>
        <cfvo type="num" val="0"/>
        <cfvo type="num" val="1"/>
        <color rgb="FFB1A0C7"/>
      </dataBar>
      <extLst>
        <ext xmlns:x14="http://schemas.microsoft.com/office/spreadsheetml/2009/9/main" uri="{B025F937-C7B1-47D3-B67F-A62EFF666E3E}">
          <x14:id>{EC6AE3A5-3B9A-4AEA-A5B4-1E5AE379539A}</x14:id>
        </ext>
      </extLst>
    </cfRule>
  </conditionalFormatting>
  <conditionalFormatting sqref="G31:G53">
    <cfRule type="dataBar" priority="8">
      <dataBar>
        <cfvo type="num" val="0"/>
        <cfvo type="num" val="1"/>
        <color rgb="FFB1A0C7"/>
      </dataBar>
      <extLst>
        <ext xmlns:x14="http://schemas.microsoft.com/office/spreadsheetml/2009/9/main" uri="{B025F937-C7B1-47D3-B67F-A62EFF666E3E}">
          <x14:id>{EC82EDCD-9D1F-4109-8DB7-C809D50614CC}</x14:id>
        </ext>
      </extLst>
    </cfRule>
  </conditionalFormatting>
  <conditionalFormatting sqref="G54:G76">
    <cfRule type="dataBar" priority="7">
      <dataBar>
        <cfvo type="num" val="0"/>
        <cfvo type="num" val="1"/>
        <color rgb="FFB1A0C7"/>
      </dataBar>
      <extLst>
        <ext xmlns:x14="http://schemas.microsoft.com/office/spreadsheetml/2009/9/main" uri="{B025F937-C7B1-47D3-B67F-A62EFF666E3E}">
          <x14:id>{72077DA6-2D98-4FEE-8AB7-759FAB808485}</x14:id>
        </ext>
      </extLst>
    </cfRule>
  </conditionalFormatting>
  <conditionalFormatting sqref="G80:I80">
    <cfRule type="dataBar" priority="6">
      <dataBar>
        <cfvo type="num" val="0"/>
        <cfvo type="num" val="1"/>
        <color rgb="FFB1A0C7"/>
      </dataBar>
      <extLst>
        <ext xmlns:x14="http://schemas.microsoft.com/office/spreadsheetml/2009/9/main" uri="{B025F937-C7B1-47D3-B67F-A62EFF666E3E}">
          <x14:id>{080B73E1-F6A8-477E-826C-EA1D55A7D1CD}</x14:id>
        </ext>
      </extLst>
    </cfRule>
  </conditionalFormatting>
  <conditionalFormatting sqref="G81:I83">
    <cfRule type="dataBar" priority="5">
      <dataBar>
        <cfvo type="num" val="0"/>
        <cfvo type="num" val="1"/>
        <color rgb="FFB1A0C7"/>
      </dataBar>
      <extLst>
        <ext xmlns:x14="http://schemas.microsoft.com/office/spreadsheetml/2009/9/main" uri="{B025F937-C7B1-47D3-B67F-A62EFF666E3E}">
          <x14:id>{921CF784-F343-4B52-9023-BEEE8D0EC0EA}</x14:id>
        </ext>
      </extLst>
    </cfRule>
  </conditionalFormatting>
  <conditionalFormatting sqref="G84:I84">
    <cfRule type="dataBar" priority="4">
      <dataBar>
        <cfvo type="num" val="0"/>
        <cfvo type="num" val="1"/>
        <color rgb="FFB1A0C7"/>
      </dataBar>
      <extLst>
        <ext xmlns:x14="http://schemas.microsoft.com/office/spreadsheetml/2009/9/main" uri="{B025F937-C7B1-47D3-B67F-A62EFF666E3E}">
          <x14:id>{9687C3D5-5868-4296-9771-72A52EA5AE6B}</x14:id>
        </ext>
      </extLst>
    </cfRule>
  </conditionalFormatting>
  <conditionalFormatting sqref="G85:I87">
    <cfRule type="dataBar" priority="3">
      <dataBar>
        <cfvo type="num" val="0"/>
        <cfvo type="num" val="1"/>
        <color rgb="FFB1A0C7"/>
      </dataBar>
      <extLst>
        <ext xmlns:x14="http://schemas.microsoft.com/office/spreadsheetml/2009/9/main" uri="{B025F937-C7B1-47D3-B67F-A62EFF666E3E}">
          <x14:id>{CA76A4A8-DB31-48A2-A976-3B6A7CB1C276}</x14:id>
        </ext>
      </extLst>
    </cfRule>
  </conditionalFormatting>
  <conditionalFormatting sqref="G88:I88">
    <cfRule type="dataBar" priority="2">
      <dataBar>
        <cfvo type="num" val="0"/>
        <cfvo type="num" val="1"/>
        <color rgb="FFB1A0C7"/>
      </dataBar>
      <extLst>
        <ext xmlns:x14="http://schemas.microsoft.com/office/spreadsheetml/2009/9/main" uri="{B025F937-C7B1-47D3-B67F-A62EFF666E3E}">
          <x14:id>{2588FD5F-2B5D-4FFE-82C2-C67EE18D599E}</x14:id>
        </ext>
      </extLst>
    </cfRule>
  </conditionalFormatting>
  <conditionalFormatting sqref="G89:I91">
    <cfRule type="dataBar" priority="1">
      <dataBar>
        <cfvo type="num" val="0"/>
        <cfvo type="num" val="1"/>
        <color rgb="FFB1A0C7"/>
      </dataBar>
      <extLst>
        <ext xmlns:x14="http://schemas.microsoft.com/office/spreadsheetml/2009/9/main" uri="{B025F937-C7B1-47D3-B67F-A62EFF666E3E}">
          <x14:id>{51C29862-432B-4139-9DC7-8DB58E498411}</x14:id>
        </ext>
      </extLst>
    </cfRule>
  </conditionalFormatting>
  <conditionalFormatting sqref="H8:I30">
    <cfRule type="dataBar" priority="12">
      <dataBar>
        <cfvo type="num" val="0"/>
        <cfvo type="num" val="1"/>
        <color rgb="FFB1A0C7"/>
      </dataBar>
      <extLst>
        <ext xmlns:x14="http://schemas.microsoft.com/office/spreadsheetml/2009/9/main" uri="{B025F937-C7B1-47D3-B67F-A62EFF666E3E}">
          <x14:id>{EC1D3B17-E84F-408E-B1DB-ED78AF671214}</x14:id>
        </ext>
      </extLst>
    </cfRule>
  </conditionalFormatting>
  <conditionalFormatting sqref="H31:I53">
    <cfRule type="dataBar" priority="11">
      <dataBar>
        <cfvo type="num" val="0"/>
        <cfvo type="num" val="1"/>
        <color rgb="FFB1A0C7"/>
      </dataBar>
      <extLst>
        <ext xmlns:x14="http://schemas.microsoft.com/office/spreadsheetml/2009/9/main" uri="{B025F937-C7B1-47D3-B67F-A62EFF666E3E}">
          <x14:id>{4EB1BCBF-9325-490F-9A03-CEF899FFDFAA}</x14:id>
        </ext>
      </extLst>
    </cfRule>
  </conditionalFormatting>
  <conditionalFormatting sqref="H54:I76">
    <cfRule type="dataBar" priority="10">
      <dataBar>
        <cfvo type="num" val="0"/>
        <cfvo type="num" val="1"/>
        <color rgb="FFB1A0C7"/>
      </dataBar>
      <extLst>
        <ext xmlns:x14="http://schemas.microsoft.com/office/spreadsheetml/2009/9/main" uri="{B025F937-C7B1-47D3-B67F-A62EFF666E3E}">
          <x14:id>{434FB778-AFBB-4E0E-A364-1316B820BDC1}</x14:id>
        </ext>
      </extLst>
    </cfRule>
  </conditionalFormatting>
  <pageMargins left="0.7" right="0.7" top="0.75" bottom="0.75" header="0.3" footer="0.3"/>
  <pageSetup paperSize="9" orientation="portrait" horizontalDpi="300" verticalDpi="300"/>
  <tableParts count="2">
    <tablePart r:id="rId1"/>
    <tablePart r:id="rId2"/>
  </tableParts>
  <extLst>
    <ext xmlns:x14="http://schemas.microsoft.com/office/spreadsheetml/2009/9/main" uri="{78C0D931-6437-407d-A8EE-F0AAD7539E65}">
      <x14:conditionalFormattings>
        <x14:conditionalFormatting xmlns:xm="http://schemas.microsoft.com/office/excel/2006/main">
          <x14:cfRule type="dataBar" id="{EC6AE3A5-3B9A-4AEA-A5B4-1E5AE379539A}">
            <x14:dataBar minLength="0" maxLength="100" gradient="0">
              <x14:cfvo type="num">
                <xm:f>0</xm:f>
              </x14:cfvo>
              <x14:cfvo type="num">
                <xm:f>1</xm:f>
              </x14:cfvo>
              <x14:negativeFillColor rgb="FFFF0000"/>
              <x14:axisColor rgb="FF000000"/>
            </x14:dataBar>
          </x14:cfRule>
          <xm:sqref>G8:G30</xm:sqref>
        </x14:conditionalFormatting>
        <x14:conditionalFormatting xmlns:xm="http://schemas.microsoft.com/office/excel/2006/main">
          <x14:cfRule type="dataBar" id="{EC82EDCD-9D1F-4109-8DB7-C809D50614CC}">
            <x14:dataBar minLength="0" maxLength="100" gradient="0">
              <x14:cfvo type="num">
                <xm:f>0</xm:f>
              </x14:cfvo>
              <x14:cfvo type="num">
                <xm:f>1</xm:f>
              </x14:cfvo>
              <x14:negativeFillColor rgb="FFFF0000"/>
              <x14:axisColor rgb="FF000000"/>
            </x14:dataBar>
          </x14:cfRule>
          <xm:sqref>G31:G53</xm:sqref>
        </x14:conditionalFormatting>
        <x14:conditionalFormatting xmlns:xm="http://schemas.microsoft.com/office/excel/2006/main">
          <x14:cfRule type="dataBar" id="{72077DA6-2D98-4FEE-8AB7-759FAB808485}">
            <x14:dataBar minLength="0" maxLength="100" gradient="0">
              <x14:cfvo type="num">
                <xm:f>0</xm:f>
              </x14:cfvo>
              <x14:cfvo type="num">
                <xm:f>1</xm:f>
              </x14:cfvo>
              <x14:negativeFillColor rgb="FFFF0000"/>
              <x14:axisColor rgb="FF000000"/>
            </x14:dataBar>
          </x14:cfRule>
          <xm:sqref>G54:G76</xm:sqref>
        </x14:conditionalFormatting>
        <x14:conditionalFormatting xmlns:xm="http://schemas.microsoft.com/office/excel/2006/main">
          <x14:cfRule type="dataBar" id="{080B73E1-F6A8-477E-826C-EA1D55A7D1CD}">
            <x14:dataBar minLength="0" maxLength="100" gradient="0">
              <x14:cfvo type="num">
                <xm:f>0</xm:f>
              </x14:cfvo>
              <x14:cfvo type="num">
                <xm:f>1</xm:f>
              </x14:cfvo>
              <x14:negativeFillColor rgb="FFFF0000"/>
              <x14:axisColor rgb="FF000000"/>
            </x14:dataBar>
          </x14:cfRule>
          <xm:sqref>G80:I80</xm:sqref>
        </x14:conditionalFormatting>
        <x14:conditionalFormatting xmlns:xm="http://schemas.microsoft.com/office/excel/2006/main">
          <x14:cfRule type="dataBar" id="{921CF784-F343-4B52-9023-BEEE8D0EC0EA}">
            <x14:dataBar minLength="0" maxLength="100" gradient="0">
              <x14:cfvo type="num">
                <xm:f>0</xm:f>
              </x14:cfvo>
              <x14:cfvo type="num">
                <xm:f>1</xm:f>
              </x14:cfvo>
              <x14:negativeFillColor rgb="FFFF0000"/>
              <x14:axisColor rgb="FF000000"/>
            </x14:dataBar>
          </x14:cfRule>
          <xm:sqref>G81:I83</xm:sqref>
        </x14:conditionalFormatting>
        <x14:conditionalFormatting xmlns:xm="http://schemas.microsoft.com/office/excel/2006/main">
          <x14:cfRule type="dataBar" id="{9687C3D5-5868-4296-9771-72A52EA5AE6B}">
            <x14:dataBar minLength="0" maxLength="100" gradient="0">
              <x14:cfvo type="num">
                <xm:f>0</xm:f>
              </x14:cfvo>
              <x14:cfvo type="num">
                <xm:f>1</xm:f>
              </x14:cfvo>
              <x14:negativeFillColor rgb="FFFF0000"/>
              <x14:axisColor rgb="FF000000"/>
            </x14:dataBar>
          </x14:cfRule>
          <xm:sqref>G84:I84</xm:sqref>
        </x14:conditionalFormatting>
        <x14:conditionalFormatting xmlns:xm="http://schemas.microsoft.com/office/excel/2006/main">
          <x14:cfRule type="dataBar" id="{CA76A4A8-DB31-48A2-A976-3B6A7CB1C276}">
            <x14:dataBar minLength="0" maxLength="100" gradient="0">
              <x14:cfvo type="num">
                <xm:f>0</xm:f>
              </x14:cfvo>
              <x14:cfvo type="num">
                <xm:f>1</xm:f>
              </x14:cfvo>
              <x14:negativeFillColor rgb="FFFF0000"/>
              <x14:axisColor rgb="FF000000"/>
            </x14:dataBar>
          </x14:cfRule>
          <xm:sqref>G85:I87</xm:sqref>
        </x14:conditionalFormatting>
        <x14:conditionalFormatting xmlns:xm="http://schemas.microsoft.com/office/excel/2006/main">
          <x14:cfRule type="dataBar" id="{2588FD5F-2B5D-4FFE-82C2-C67EE18D599E}">
            <x14:dataBar minLength="0" maxLength="100" gradient="0">
              <x14:cfvo type="num">
                <xm:f>0</xm:f>
              </x14:cfvo>
              <x14:cfvo type="num">
                <xm:f>1</xm:f>
              </x14:cfvo>
              <x14:negativeFillColor rgb="FFFF0000"/>
              <x14:axisColor rgb="FF000000"/>
            </x14:dataBar>
          </x14:cfRule>
          <xm:sqref>G88:I88</xm:sqref>
        </x14:conditionalFormatting>
        <x14:conditionalFormatting xmlns:xm="http://schemas.microsoft.com/office/excel/2006/main">
          <x14:cfRule type="dataBar" id="{51C29862-432B-4139-9DC7-8DB58E498411}">
            <x14:dataBar minLength="0" maxLength="100" gradient="0">
              <x14:cfvo type="num">
                <xm:f>0</xm:f>
              </x14:cfvo>
              <x14:cfvo type="num">
                <xm:f>1</xm:f>
              </x14:cfvo>
              <x14:negativeFillColor rgb="FFFF0000"/>
              <x14:axisColor rgb="FF000000"/>
            </x14:dataBar>
          </x14:cfRule>
          <xm:sqref>G89:I91</xm:sqref>
        </x14:conditionalFormatting>
        <x14:conditionalFormatting xmlns:xm="http://schemas.microsoft.com/office/excel/2006/main">
          <x14:cfRule type="dataBar" id="{EC1D3B17-E84F-408E-B1DB-ED78AF671214}">
            <x14:dataBar minLength="0" maxLength="100" gradient="0">
              <x14:cfvo type="num">
                <xm:f>0</xm:f>
              </x14:cfvo>
              <x14:cfvo type="num">
                <xm:f>1</xm:f>
              </x14:cfvo>
              <x14:negativeFillColor rgb="FFFF0000"/>
              <x14:axisColor rgb="FF000000"/>
            </x14:dataBar>
          </x14:cfRule>
          <xm:sqref>H8:I30</xm:sqref>
        </x14:conditionalFormatting>
        <x14:conditionalFormatting xmlns:xm="http://schemas.microsoft.com/office/excel/2006/main">
          <x14:cfRule type="dataBar" id="{4EB1BCBF-9325-490F-9A03-CEF899FFDFAA}">
            <x14:dataBar minLength="0" maxLength="100" gradient="0">
              <x14:cfvo type="num">
                <xm:f>0</xm:f>
              </x14:cfvo>
              <x14:cfvo type="num">
                <xm:f>1</xm:f>
              </x14:cfvo>
              <x14:negativeFillColor rgb="FFFF0000"/>
              <x14:axisColor rgb="FF000000"/>
            </x14:dataBar>
          </x14:cfRule>
          <xm:sqref>H31:I53</xm:sqref>
        </x14:conditionalFormatting>
        <x14:conditionalFormatting xmlns:xm="http://schemas.microsoft.com/office/excel/2006/main">
          <x14:cfRule type="dataBar" id="{434FB778-AFBB-4E0E-A364-1316B820BDC1}">
            <x14:dataBar minLength="0" maxLength="100" gradient="0">
              <x14:cfvo type="num">
                <xm:f>0</xm:f>
              </x14:cfvo>
              <x14:cfvo type="num">
                <xm:f>1</xm:f>
              </x14:cfvo>
              <x14:negativeFillColor rgb="FFFF0000"/>
              <x14:axisColor rgb="FF000000"/>
            </x14:dataBar>
          </x14:cfRule>
          <xm:sqref>H54:I76</xm:sqref>
        </x14:conditionalFormatting>
      </x14:conditionalFormatting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C13"/>
  <sheetViews>
    <sheetView showGridLines="0" workbookViewId="0"/>
  </sheetViews>
  <sheetFormatPr defaultColWidth="10.6640625" defaultRowHeight="15.5" x14ac:dyDescent="0.35"/>
  <cols>
    <col min="1" max="1" width="38.83203125" customWidth="1"/>
    <col min="2" max="3" width="19" customWidth="1"/>
  </cols>
  <sheetData>
    <row r="1" spans="1:3" ht="19.5" x14ac:dyDescent="0.45">
      <c r="A1" s="1" t="s">
        <v>363</v>
      </c>
    </row>
    <row r="2" spans="1:3" x14ac:dyDescent="0.35">
      <c r="A2" t="s">
        <v>48</v>
      </c>
    </row>
    <row r="3" spans="1:3" x14ac:dyDescent="0.35">
      <c r="A3" t="s">
        <v>49</v>
      </c>
    </row>
    <row r="4" spans="1:3" x14ac:dyDescent="0.35">
      <c r="A4" t="s">
        <v>364</v>
      </c>
    </row>
    <row r="5" spans="1:3" x14ac:dyDescent="0.35">
      <c r="A5" t="s">
        <v>51</v>
      </c>
    </row>
    <row r="6" spans="1:3" ht="62" x14ac:dyDescent="0.35">
      <c r="A6" s="56" t="s">
        <v>365</v>
      </c>
      <c r="B6" s="57" t="s">
        <v>366</v>
      </c>
      <c r="C6" s="57" t="s">
        <v>344</v>
      </c>
    </row>
    <row r="7" spans="1:3" x14ac:dyDescent="0.35">
      <c r="A7" s="42" t="s">
        <v>272</v>
      </c>
      <c r="B7" s="43">
        <v>91875</v>
      </c>
      <c r="C7" s="62">
        <v>1</v>
      </c>
    </row>
    <row r="8" spans="1:3" x14ac:dyDescent="0.35">
      <c r="A8" s="3" t="s">
        <v>367</v>
      </c>
      <c r="B8" s="10">
        <v>215</v>
      </c>
      <c r="C8" s="67">
        <v>2E-3</v>
      </c>
    </row>
    <row r="9" spans="1:3" x14ac:dyDescent="0.35">
      <c r="A9" s="3" t="s">
        <v>368</v>
      </c>
      <c r="B9" s="10">
        <v>91660</v>
      </c>
      <c r="C9" s="67">
        <v>0.998</v>
      </c>
    </row>
    <row r="10" spans="1:3" x14ac:dyDescent="0.35">
      <c r="A10" t="s">
        <v>31</v>
      </c>
      <c r="B10" s="46" t="s">
        <v>423</v>
      </c>
    </row>
    <row r="11" spans="1:3" x14ac:dyDescent="0.35">
      <c r="A11" t="s">
        <v>32</v>
      </c>
      <c r="B11" t="s">
        <v>477</v>
      </c>
    </row>
    <row r="12" spans="1:3" x14ac:dyDescent="0.35">
      <c r="A12" t="s">
        <v>33</v>
      </c>
      <c r="B12" t="s">
        <v>469</v>
      </c>
    </row>
    <row r="13" spans="1:3" x14ac:dyDescent="0.35">
      <c r="A13" t="s">
        <v>34</v>
      </c>
      <c r="B13" t="s">
        <v>470</v>
      </c>
    </row>
  </sheetData>
  <conditionalFormatting sqref="C7">
    <cfRule type="dataBar" priority="1">
      <dataBar>
        <cfvo type="num" val="0"/>
        <cfvo type="num" val="1"/>
        <color rgb="FFB1A0C7"/>
      </dataBar>
      <extLst>
        <ext xmlns:x14="http://schemas.microsoft.com/office/spreadsheetml/2009/9/main" uri="{B025F937-C7B1-47D3-B67F-A62EFF666E3E}">
          <x14:id>{E761E70A-3AB4-47A6-8BC7-2C7CD6A56A27}</x14:id>
        </ext>
      </extLst>
    </cfRule>
  </conditionalFormatting>
  <conditionalFormatting sqref="C8:C9">
    <cfRule type="dataBar" priority="2">
      <dataBar>
        <cfvo type="num" val="0"/>
        <cfvo type="num" val="1"/>
        <color rgb="FFB1A0C7"/>
      </dataBar>
      <extLst>
        <ext xmlns:x14="http://schemas.microsoft.com/office/spreadsheetml/2009/9/main" uri="{B025F937-C7B1-47D3-B67F-A62EFF666E3E}">
          <x14:id>{EC9556C6-0940-4138-BD44-17719BBFBE45}</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E761E70A-3AB4-47A6-8BC7-2C7CD6A56A27}">
            <x14:dataBar minLength="0" maxLength="100" gradient="0">
              <x14:cfvo type="num">
                <xm:f>0</xm:f>
              </x14:cfvo>
              <x14:cfvo type="num">
                <xm:f>1</xm:f>
              </x14:cfvo>
              <x14:negativeFillColor rgb="FFFF0000"/>
              <x14:axisColor rgb="FF000000"/>
            </x14:dataBar>
          </x14:cfRule>
          <xm:sqref>C7</xm:sqref>
        </x14:conditionalFormatting>
        <x14:conditionalFormatting xmlns:xm="http://schemas.microsoft.com/office/excel/2006/main">
          <x14:cfRule type="dataBar" id="{EC9556C6-0940-4138-BD44-17719BBFBE45}">
            <x14:dataBar minLength="0" maxLength="100" gradient="0">
              <x14:cfvo type="num">
                <xm:f>0</xm:f>
              </x14:cfvo>
              <x14:cfvo type="num">
                <xm:f>1</xm:f>
              </x14:cfvo>
              <x14:negativeFillColor rgb="FFFF0000"/>
              <x14:axisColor rgb="FF000000"/>
            </x14:dataBar>
          </x14:cfRule>
          <xm:sqref>C8:C9</xm:sqref>
        </x14:conditionalFormatting>
      </x14:conditionalFormatting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C21"/>
  <sheetViews>
    <sheetView showGridLines="0" workbookViewId="0"/>
  </sheetViews>
  <sheetFormatPr defaultColWidth="10.6640625" defaultRowHeight="15.5" x14ac:dyDescent="0.35"/>
  <cols>
    <col min="1" max="1" width="22.6640625" customWidth="1"/>
    <col min="2" max="3" width="20.6640625" customWidth="1"/>
  </cols>
  <sheetData>
    <row r="1" spans="1:3" ht="19.5" x14ac:dyDescent="0.45">
      <c r="A1" s="1" t="s">
        <v>369</v>
      </c>
    </row>
    <row r="2" spans="1:3" x14ac:dyDescent="0.35">
      <c r="A2" t="s">
        <v>48</v>
      </c>
    </row>
    <row r="3" spans="1:3" x14ac:dyDescent="0.35">
      <c r="A3" t="s">
        <v>49</v>
      </c>
    </row>
    <row r="4" spans="1:3" x14ac:dyDescent="0.35">
      <c r="A4" t="s">
        <v>370</v>
      </c>
    </row>
    <row r="5" spans="1:3" x14ac:dyDescent="0.35">
      <c r="A5" t="s">
        <v>51</v>
      </c>
    </row>
    <row r="6" spans="1:3" ht="46.5" x14ac:dyDescent="0.35">
      <c r="A6" s="56" t="s">
        <v>371</v>
      </c>
      <c r="B6" s="57" t="s">
        <v>372</v>
      </c>
      <c r="C6" s="57" t="s">
        <v>344</v>
      </c>
    </row>
    <row r="7" spans="1:3" x14ac:dyDescent="0.35">
      <c r="A7" s="14" t="s">
        <v>64</v>
      </c>
      <c r="B7" s="15">
        <v>91875</v>
      </c>
      <c r="C7" s="62">
        <v>1</v>
      </c>
    </row>
    <row r="8" spans="1:3" x14ac:dyDescent="0.35">
      <c r="A8" s="3" t="s">
        <v>373</v>
      </c>
      <c r="B8" s="10">
        <v>4045</v>
      </c>
      <c r="C8" s="11">
        <v>0.04</v>
      </c>
    </row>
    <row r="9" spans="1:3" x14ac:dyDescent="0.35">
      <c r="A9" s="3" t="s">
        <v>374</v>
      </c>
      <c r="B9" s="10">
        <v>3780</v>
      </c>
      <c r="C9" s="11">
        <v>0.04</v>
      </c>
    </row>
    <row r="10" spans="1:3" x14ac:dyDescent="0.35">
      <c r="A10" s="3" t="s">
        <v>375</v>
      </c>
      <c r="B10" s="10">
        <v>6830</v>
      </c>
      <c r="C10" s="11">
        <v>7.0000000000000007E-2</v>
      </c>
    </row>
    <row r="11" spans="1:3" x14ac:dyDescent="0.35">
      <c r="A11" s="3" t="s">
        <v>376</v>
      </c>
      <c r="B11" s="10">
        <v>21905</v>
      </c>
      <c r="C11" s="11">
        <v>0.24</v>
      </c>
    </row>
    <row r="12" spans="1:3" x14ac:dyDescent="0.35">
      <c r="A12" s="3" t="s">
        <v>377</v>
      </c>
      <c r="B12" s="10">
        <v>46930</v>
      </c>
      <c r="C12" s="11">
        <v>0.51</v>
      </c>
    </row>
    <row r="13" spans="1:3" x14ac:dyDescent="0.35">
      <c r="A13" s="3" t="s">
        <v>378</v>
      </c>
      <c r="B13" s="10">
        <v>8380</v>
      </c>
      <c r="C13" s="11">
        <v>0.09</v>
      </c>
    </row>
    <row r="14" spans="1:3" x14ac:dyDescent="0.35">
      <c r="A14" s="3" t="s">
        <v>379</v>
      </c>
      <c r="B14" s="10">
        <v>0</v>
      </c>
      <c r="C14" s="11">
        <v>0</v>
      </c>
    </row>
    <row r="15" spans="1:3" x14ac:dyDescent="0.35">
      <c r="A15" s="3" t="s">
        <v>380</v>
      </c>
      <c r="B15" s="10">
        <v>0</v>
      </c>
      <c r="C15" s="11">
        <v>0</v>
      </c>
    </row>
    <row r="16" spans="1:3" x14ac:dyDescent="0.35">
      <c r="A16" t="s">
        <v>31</v>
      </c>
      <c r="B16" s="46" t="s">
        <v>423</v>
      </c>
    </row>
    <row r="17" spans="1:2" x14ac:dyDescent="0.35">
      <c r="A17" t="s">
        <v>32</v>
      </c>
      <c r="B17" t="s">
        <v>425</v>
      </c>
    </row>
    <row r="18" spans="1:2" x14ac:dyDescent="0.35">
      <c r="A18" t="s">
        <v>33</v>
      </c>
      <c r="B18" t="s">
        <v>477</v>
      </c>
    </row>
    <row r="19" spans="1:2" x14ac:dyDescent="0.35">
      <c r="A19" t="s">
        <v>34</v>
      </c>
      <c r="B19" t="s">
        <v>469</v>
      </c>
    </row>
    <row r="20" spans="1:2" x14ac:dyDescent="0.35">
      <c r="A20" t="s">
        <v>35</v>
      </c>
      <c r="B20" t="s">
        <v>470</v>
      </c>
    </row>
    <row r="21" spans="1:2" x14ac:dyDescent="0.35">
      <c r="A21" t="s">
        <v>36</v>
      </c>
      <c r="B21" t="s">
        <v>482</v>
      </c>
    </row>
  </sheetData>
  <conditionalFormatting sqref="C7:C15">
    <cfRule type="dataBar" priority="1">
      <dataBar>
        <cfvo type="num" val="0"/>
        <cfvo type="num" val="1"/>
        <color rgb="FFB1A0C7"/>
      </dataBar>
      <extLst>
        <ext xmlns:x14="http://schemas.microsoft.com/office/spreadsheetml/2009/9/main" uri="{B025F937-C7B1-47D3-B67F-A62EFF666E3E}">
          <x14:id>{2E5B0679-A104-466D-9FDB-C5EE69B6D00F}</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2E5B0679-A104-466D-9FDB-C5EE69B6D00F}">
            <x14:dataBar minLength="0" maxLength="100" gradient="0">
              <x14:cfvo type="num">
                <xm:f>0</xm:f>
              </x14:cfvo>
              <x14:cfvo type="num">
                <xm:f>1</xm:f>
              </x14:cfvo>
              <x14:negativeFillColor rgb="FFFF0000"/>
              <x14:axisColor rgb="FF000000"/>
            </x14:dataBar>
          </x14:cfRule>
          <xm:sqref>C7:C15</xm:sqref>
        </x14:conditionalFormatting>
      </x14:conditionalFormatting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C46"/>
  <sheetViews>
    <sheetView showGridLines="0" workbookViewId="0"/>
  </sheetViews>
  <sheetFormatPr defaultColWidth="10.6640625" defaultRowHeight="15.5" x14ac:dyDescent="0.35"/>
  <cols>
    <col min="1" max="3" width="20.6640625" customWidth="1"/>
  </cols>
  <sheetData>
    <row r="1" spans="1:3" ht="19.5" x14ac:dyDescent="0.45">
      <c r="A1" s="1" t="s">
        <v>381</v>
      </c>
    </row>
    <row r="2" spans="1:3" x14ac:dyDescent="0.35">
      <c r="A2" t="s">
        <v>48</v>
      </c>
    </row>
    <row r="3" spans="1:3" x14ac:dyDescent="0.35">
      <c r="A3" t="s">
        <v>49</v>
      </c>
    </row>
    <row r="4" spans="1:3" x14ac:dyDescent="0.35">
      <c r="A4" t="s">
        <v>193</v>
      </c>
    </row>
    <row r="5" spans="1:3" x14ac:dyDescent="0.35">
      <c r="A5" t="s">
        <v>51</v>
      </c>
    </row>
    <row r="6" spans="1:3" ht="62" x14ac:dyDescent="0.35">
      <c r="A6" s="56" t="s">
        <v>382</v>
      </c>
      <c r="B6" s="57" t="s">
        <v>383</v>
      </c>
      <c r="C6" s="57" t="s">
        <v>344</v>
      </c>
    </row>
    <row r="7" spans="1:3" x14ac:dyDescent="0.35">
      <c r="A7" s="14" t="s">
        <v>64</v>
      </c>
      <c r="B7" s="15">
        <v>91875</v>
      </c>
      <c r="C7" s="62">
        <v>1</v>
      </c>
    </row>
    <row r="8" spans="1:3" x14ac:dyDescent="0.35">
      <c r="A8" s="3" t="s">
        <v>196</v>
      </c>
      <c r="B8" s="10">
        <v>2805</v>
      </c>
      <c r="C8" s="11">
        <v>0.03</v>
      </c>
    </row>
    <row r="9" spans="1:3" x14ac:dyDescent="0.35">
      <c r="A9" s="3" t="s">
        <v>197</v>
      </c>
      <c r="B9" s="10">
        <v>3505</v>
      </c>
      <c r="C9" s="11">
        <v>0.04</v>
      </c>
    </row>
    <row r="10" spans="1:3" x14ac:dyDescent="0.35">
      <c r="A10" s="3" t="s">
        <v>198</v>
      </c>
      <c r="B10" s="10">
        <v>1725</v>
      </c>
      <c r="C10" s="11">
        <v>0.02</v>
      </c>
    </row>
    <row r="11" spans="1:3" x14ac:dyDescent="0.35">
      <c r="A11" s="3" t="s">
        <v>199</v>
      </c>
      <c r="B11" s="10">
        <v>1240</v>
      </c>
      <c r="C11" s="11">
        <v>0.01</v>
      </c>
    </row>
    <row r="12" spans="1:3" x14ac:dyDescent="0.35">
      <c r="A12" s="3" t="s">
        <v>200</v>
      </c>
      <c r="B12" s="10">
        <v>985</v>
      </c>
      <c r="C12" s="11">
        <v>0.01</v>
      </c>
    </row>
    <row r="13" spans="1:3" x14ac:dyDescent="0.35">
      <c r="A13" s="3" t="s">
        <v>201</v>
      </c>
      <c r="B13" s="10">
        <v>2675</v>
      </c>
      <c r="C13" s="11">
        <v>0.03</v>
      </c>
    </row>
    <row r="14" spans="1:3" x14ac:dyDescent="0.35">
      <c r="A14" s="3" t="s">
        <v>202</v>
      </c>
      <c r="B14" s="10">
        <v>2645</v>
      </c>
      <c r="C14" s="11">
        <v>0.03</v>
      </c>
    </row>
    <row r="15" spans="1:3" x14ac:dyDescent="0.35">
      <c r="A15" s="3" t="s">
        <v>203</v>
      </c>
      <c r="B15" s="10">
        <v>2220</v>
      </c>
      <c r="C15" s="11">
        <v>0.02</v>
      </c>
    </row>
    <row r="16" spans="1:3" x14ac:dyDescent="0.35">
      <c r="A16" s="3" t="s">
        <v>204</v>
      </c>
      <c r="B16" s="10">
        <v>1520</v>
      </c>
      <c r="C16" s="11">
        <v>0.02</v>
      </c>
    </row>
    <row r="17" spans="1:3" x14ac:dyDescent="0.35">
      <c r="A17" s="3" t="s">
        <v>205</v>
      </c>
      <c r="B17" s="10">
        <v>1815</v>
      </c>
      <c r="C17" s="11">
        <v>0.02</v>
      </c>
    </row>
    <row r="18" spans="1:3" x14ac:dyDescent="0.35">
      <c r="A18" s="3" t="s">
        <v>206</v>
      </c>
      <c r="B18" s="10">
        <v>1500</v>
      </c>
      <c r="C18" s="11">
        <v>0.02</v>
      </c>
    </row>
    <row r="19" spans="1:3" x14ac:dyDescent="0.35">
      <c r="A19" s="3" t="s">
        <v>207</v>
      </c>
      <c r="B19" s="10">
        <v>5895</v>
      </c>
      <c r="C19" s="11">
        <v>0.06</v>
      </c>
    </row>
    <row r="20" spans="1:3" x14ac:dyDescent="0.35">
      <c r="A20" s="3" t="s">
        <v>208</v>
      </c>
      <c r="B20" s="10">
        <v>2865</v>
      </c>
      <c r="C20" s="11">
        <v>0.03</v>
      </c>
    </row>
    <row r="21" spans="1:3" x14ac:dyDescent="0.35">
      <c r="A21" s="3" t="s">
        <v>209</v>
      </c>
      <c r="B21" s="10">
        <v>6860</v>
      </c>
      <c r="C21" s="11">
        <v>7.0000000000000007E-2</v>
      </c>
    </row>
    <row r="22" spans="1:3" x14ac:dyDescent="0.35">
      <c r="A22" s="3" t="s">
        <v>210</v>
      </c>
      <c r="B22" s="10">
        <v>12915</v>
      </c>
      <c r="C22" s="11">
        <v>0.14000000000000001</v>
      </c>
    </row>
    <row r="23" spans="1:3" x14ac:dyDescent="0.35">
      <c r="A23" s="3" t="s">
        <v>211</v>
      </c>
      <c r="B23" s="10">
        <v>3255</v>
      </c>
      <c r="C23" s="11">
        <v>0.04</v>
      </c>
    </row>
    <row r="24" spans="1:3" x14ac:dyDescent="0.35">
      <c r="A24" s="3" t="s">
        <v>212</v>
      </c>
      <c r="B24" s="10">
        <v>1545</v>
      </c>
      <c r="C24" s="11">
        <v>0.02</v>
      </c>
    </row>
    <row r="25" spans="1:3" x14ac:dyDescent="0.35">
      <c r="A25" s="3" t="s">
        <v>213</v>
      </c>
      <c r="B25" s="10">
        <v>2310</v>
      </c>
      <c r="C25" s="11">
        <v>0.03</v>
      </c>
    </row>
    <row r="26" spans="1:3" x14ac:dyDescent="0.35">
      <c r="A26" s="3" t="s">
        <v>214</v>
      </c>
      <c r="B26" s="10">
        <v>1450</v>
      </c>
      <c r="C26" s="11">
        <v>0.02</v>
      </c>
    </row>
    <row r="27" spans="1:3" x14ac:dyDescent="0.35">
      <c r="A27" s="3" t="s">
        <v>215</v>
      </c>
      <c r="B27" s="10">
        <v>205</v>
      </c>
      <c r="C27" s="11">
        <v>0</v>
      </c>
    </row>
    <row r="28" spans="1:3" x14ac:dyDescent="0.35">
      <c r="A28" s="3" t="s">
        <v>216</v>
      </c>
      <c r="B28" s="10">
        <v>2460</v>
      </c>
      <c r="C28" s="11">
        <v>0.03</v>
      </c>
    </row>
    <row r="29" spans="1:3" x14ac:dyDescent="0.35">
      <c r="A29" s="3" t="s">
        <v>217</v>
      </c>
      <c r="B29" s="10">
        <v>6710</v>
      </c>
      <c r="C29" s="11">
        <v>7.0000000000000007E-2</v>
      </c>
    </row>
    <row r="30" spans="1:3" x14ac:dyDescent="0.35">
      <c r="A30" s="3" t="s">
        <v>218</v>
      </c>
      <c r="B30" s="10">
        <v>250</v>
      </c>
      <c r="C30" s="11">
        <v>0</v>
      </c>
    </row>
    <row r="31" spans="1:3" x14ac:dyDescent="0.35">
      <c r="A31" s="3" t="s">
        <v>219</v>
      </c>
      <c r="B31" s="10">
        <v>2450</v>
      </c>
      <c r="C31" s="11">
        <v>0.03</v>
      </c>
    </row>
    <row r="32" spans="1:3" x14ac:dyDescent="0.35">
      <c r="A32" s="3" t="s">
        <v>220</v>
      </c>
      <c r="B32" s="10">
        <v>2825</v>
      </c>
      <c r="C32" s="11">
        <v>0.03</v>
      </c>
    </row>
    <row r="33" spans="1:3" x14ac:dyDescent="0.35">
      <c r="A33" s="3" t="s">
        <v>221</v>
      </c>
      <c r="B33" s="10">
        <v>1450</v>
      </c>
      <c r="C33" s="11">
        <v>0.02</v>
      </c>
    </row>
    <row r="34" spans="1:3" x14ac:dyDescent="0.35">
      <c r="A34" s="3" t="s">
        <v>222</v>
      </c>
      <c r="B34" s="10">
        <v>320</v>
      </c>
      <c r="C34" s="11">
        <v>0</v>
      </c>
    </row>
    <row r="35" spans="1:3" x14ac:dyDescent="0.35">
      <c r="A35" s="3" t="s">
        <v>223</v>
      </c>
      <c r="B35" s="10">
        <v>1655</v>
      </c>
      <c r="C35" s="11">
        <v>0.02</v>
      </c>
    </row>
    <row r="36" spans="1:3" x14ac:dyDescent="0.35">
      <c r="A36" s="3" t="s">
        <v>224</v>
      </c>
      <c r="B36" s="10">
        <v>6495</v>
      </c>
      <c r="C36" s="11">
        <v>7.0000000000000007E-2</v>
      </c>
    </row>
    <row r="37" spans="1:3" x14ac:dyDescent="0.35">
      <c r="A37" s="3" t="s">
        <v>225</v>
      </c>
      <c r="B37" s="10">
        <v>1235</v>
      </c>
      <c r="C37" s="11">
        <v>0.01</v>
      </c>
    </row>
    <row r="38" spans="1:3" x14ac:dyDescent="0.35">
      <c r="A38" s="3" t="s">
        <v>226</v>
      </c>
      <c r="B38" s="10">
        <v>1890</v>
      </c>
      <c r="C38" s="11">
        <v>0.02</v>
      </c>
    </row>
    <row r="39" spans="1:3" x14ac:dyDescent="0.35">
      <c r="A39" s="3" t="s">
        <v>227</v>
      </c>
      <c r="B39" s="10">
        <v>4015</v>
      </c>
      <c r="C39" s="11">
        <v>0.04</v>
      </c>
    </row>
    <row r="40" spans="1:3" x14ac:dyDescent="0.35">
      <c r="A40" s="3" t="s">
        <v>228</v>
      </c>
      <c r="B40" s="10">
        <v>185</v>
      </c>
      <c r="C40" s="11">
        <v>0</v>
      </c>
    </row>
    <row r="41" spans="1:3" x14ac:dyDescent="0.35">
      <c r="A41" t="s">
        <v>31</v>
      </c>
      <c r="B41" s="46" t="s">
        <v>423</v>
      </c>
    </row>
    <row r="42" spans="1:3" x14ac:dyDescent="0.35">
      <c r="A42" t="s">
        <v>32</v>
      </c>
      <c r="B42" t="s">
        <v>425</v>
      </c>
    </row>
    <row r="43" spans="1:3" x14ac:dyDescent="0.35">
      <c r="A43" t="s">
        <v>33</v>
      </c>
      <c r="B43" t="s">
        <v>462</v>
      </c>
    </row>
    <row r="44" spans="1:3" x14ac:dyDescent="0.35">
      <c r="A44" t="s">
        <v>34</v>
      </c>
      <c r="B44" t="s">
        <v>477</v>
      </c>
    </row>
    <row r="45" spans="1:3" x14ac:dyDescent="0.35">
      <c r="A45" t="s">
        <v>35</v>
      </c>
      <c r="B45" t="s">
        <v>469</v>
      </c>
    </row>
    <row r="46" spans="1:3" x14ac:dyDescent="0.35">
      <c r="A46" t="s">
        <v>36</v>
      </c>
      <c r="B46" t="s">
        <v>470</v>
      </c>
    </row>
  </sheetData>
  <conditionalFormatting sqref="C7:C8">
    <cfRule type="dataBar" priority="1">
      <dataBar>
        <cfvo type="num" val="0"/>
        <cfvo type="num" val="1"/>
        <color rgb="FFB1A0C7"/>
      </dataBar>
      <extLst>
        <ext xmlns:x14="http://schemas.microsoft.com/office/spreadsheetml/2009/9/main" uri="{B025F937-C7B1-47D3-B67F-A62EFF666E3E}">
          <x14:id>{DE89FFB1-F2FA-4D0D-B83A-46CCDCEC3EF6}</x14:id>
        </ext>
      </extLst>
    </cfRule>
  </conditionalFormatting>
  <conditionalFormatting sqref="C9:C40">
    <cfRule type="dataBar" priority="2">
      <dataBar>
        <cfvo type="num" val="0"/>
        <cfvo type="num" val="1"/>
        <color rgb="FFB1A0C7"/>
      </dataBar>
      <extLst>
        <ext xmlns:x14="http://schemas.microsoft.com/office/spreadsheetml/2009/9/main" uri="{B025F937-C7B1-47D3-B67F-A62EFF666E3E}">
          <x14:id>{3E760074-422D-4A39-B29D-48799B802C85}</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DE89FFB1-F2FA-4D0D-B83A-46CCDCEC3EF6}">
            <x14:dataBar minLength="0" maxLength="100" gradient="0">
              <x14:cfvo type="num">
                <xm:f>0</xm:f>
              </x14:cfvo>
              <x14:cfvo type="num">
                <xm:f>1</xm:f>
              </x14:cfvo>
              <x14:negativeFillColor rgb="FFFF0000"/>
              <x14:axisColor rgb="FF000000"/>
            </x14:dataBar>
          </x14:cfRule>
          <xm:sqref>C7:C8</xm:sqref>
        </x14:conditionalFormatting>
        <x14:conditionalFormatting xmlns:xm="http://schemas.microsoft.com/office/excel/2006/main">
          <x14:cfRule type="dataBar" id="{3E760074-422D-4A39-B29D-48799B802C85}">
            <x14:dataBar minLength="0" maxLength="100" gradient="0">
              <x14:cfvo type="num">
                <xm:f>0</xm:f>
              </x14:cfvo>
              <x14:cfvo type="num">
                <xm:f>1</xm:f>
              </x14:cfvo>
              <x14:negativeFillColor rgb="FFFF0000"/>
              <x14:axisColor rgb="FF000000"/>
            </x14:dataBar>
          </x14:cfRule>
          <xm:sqref>C9:C40</xm:sqref>
        </x14:conditionalFormatting>
      </x14:conditionalFormatting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L179"/>
  <sheetViews>
    <sheetView showGridLines="0" workbookViewId="0"/>
  </sheetViews>
  <sheetFormatPr defaultColWidth="10.6640625" defaultRowHeight="15.5" x14ac:dyDescent="0.35"/>
  <cols>
    <col min="1" max="1" width="20.6640625" customWidth="1"/>
    <col min="2" max="2" width="25.9140625" customWidth="1"/>
    <col min="3" max="12" width="17.33203125" customWidth="1"/>
  </cols>
  <sheetData>
    <row r="1" spans="1:12" ht="19.5" x14ac:dyDescent="0.45">
      <c r="A1" s="1" t="s">
        <v>539</v>
      </c>
    </row>
    <row r="2" spans="1:12" x14ac:dyDescent="0.35">
      <c r="A2" t="s">
        <v>48</v>
      </c>
    </row>
    <row r="3" spans="1:12" x14ac:dyDescent="0.35">
      <c r="A3" t="s">
        <v>49</v>
      </c>
    </row>
    <row r="4" spans="1:12" x14ac:dyDescent="0.35">
      <c r="A4" t="s">
        <v>384</v>
      </c>
    </row>
    <row r="5" spans="1:12" x14ac:dyDescent="0.35">
      <c r="A5" t="s">
        <v>51</v>
      </c>
    </row>
    <row r="6" spans="1:12" ht="100.5" customHeight="1" x14ac:dyDescent="0.35">
      <c r="A6" s="56" t="s">
        <v>260</v>
      </c>
      <c r="B6" s="57" t="s">
        <v>385</v>
      </c>
      <c r="C6" s="59" t="s">
        <v>538</v>
      </c>
      <c r="D6" s="59" t="s">
        <v>532</v>
      </c>
      <c r="E6" s="59" t="s">
        <v>533</v>
      </c>
      <c r="F6" s="59" t="s">
        <v>534</v>
      </c>
      <c r="G6" s="59" t="s">
        <v>535</v>
      </c>
      <c r="H6" s="57" t="s">
        <v>386</v>
      </c>
      <c r="I6" s="57" t="s">
        <v>387</v>
      </c>
      <c r="J6" s="57" t="s">
        <v>388</v>
      </c>
      <c r="K6" s="59" t="s">
        <v>536</v>
      </c>
      <c r="L6" s="59" t="s">
        <v>537</v>
      </c>
    </row>
    <row r="7" spans="1:12" x14ac:dyDescent="0.35">
      <c r="A7" s="14" t="s">
        <v>272</v>
      </c>
      <c r="B7" s="18" t="s">
        <v>64</v>
      </c>
      <c r="C7" s="15">
        <v>7810</v>
      </c>
      <c r="D7" s="15">
        <v>7385</v>
      </c>
      <c r="E7" s="15">
        <v>2875</v>
      </c>
      <c r="F7" s="15">
        <v>4150</v>
      </c>
      <c r="G7" s="15">
        <v>355</v>
      </c>
      <c r="H7" s="62">
        <v>0.39</v>
      </c>
      <c r="I7" s="62">
        <v>0.56000000000000005</v>
      </c>
      <c r="J7" s="62">
        <v>0.05</v>
      </c>
      <c r="K7" s="15">
        <v>47</v>
      </c>
      <c r="L7" s="62">
        <v>0.89</v>
      </c>
    </row>
    <row r="8" spans="1:12" x14ac:dyDescent="0.35">
      <c r="A8" s="3" t="s">
        <v>272</v>
      </c>
      <c r="B8" s="6" t="s">
        <v>68</v>
      </c>
      <c r="C8" s="10">
        <v>5</v>
      </c>
      <c r="D8" s="10">
        <v>0</v>
      </c>
      <c r="E8" s="10">
        <v>0</v>
      </c>
      <c r="F8" s="10">
        <v>0</v>
      </c>
      <c r="G8" s="10">
        <v>0</v>
      </c>
      <c r="H8" s="11" t="s">
        <v>66</v>
      </c>
      <c r="I8" s="11" t="s">
        <v>66</v>
      </c>
      <c r="J8" s="11" t="s">
        <v>66</v>
      </c>
      <c r="K8" s="10" t="s">
        <v>66</v>
      </c>
      <c r="L8" s="11" t="s">
        <v>66</v>
      </c>
    </row>
    <row r="9" spans="1:12" x14ac:dyDescent="0.35">
      <c r="A9" s="3" t="s">
        <v>272</v>
      </c>
      <c r="B9" s="6" t="s">
        <v>69</v>
      </c>
      <c r="C9" s="10">
        <v>5</v>
      </c>
      <c r="D9" s="10" t="s">
        <v>114</v>
      </c>
      <c r="E9" s="10">
        <v>0</v>
      </c>
      <c r="F9" s="10" t="s">
        <v>114</v>
      </c>
      <c r="G9" s="10">
        <v>0</v>
      </c>
      <c r="H9" s="11">
        <v>0</v>
      </c>
      <c r="I9" s="11" t="s">
        <v>114</v>
      </c>
      <c r="J9" s="11">
        <v>0</v>
      </c>
      <c r="K9" s="10">
        <v>34</v>
      </c>
      <c r="L9" s="11">
        <v>1</v>
      </c>
    </row>
    <row r="10" spans="1:12" x14ac:dyDescent="0.35">
      <c r="A10" s="3" t="s">
        <v>272</v>
      </c>
      <c r="B10" s="6" t="s">
        <v>70</v>
      </c>
      <c r="C10" s="10">
        <v>5</v>
      </c>
      <c r="D10" s="10">
        <v>10</v>
      </c>
      <c r="E10" s="10">
        <v>5</v>
      </c>
      <c r="F10" s="10">
        <v>5</v>
      </c>
      <c r="G10" s="10">
        <v>0</v>
      </c>
      <c r="H10" s="11">
        <v>0.3</v>
      </c>
      <c r="I10" s="11">
        <v>0.7</v>
      </c>
      <c r="J10" s="11">
        <v>0</v>
      </c>
      <c r="K10" s="10">
        <v>38</v>
      </c>
      <c r="L10" s="11">
        <v>1</v>
      </c>
    </row>
    <row r="11" spans="1:12" x14ac:dyDescent="0.35">
      <c r="A11" s="3" t="s">
        <v>272</v>
      </c>
      <c r="B11" s="6" t="s">
        <v>71</v>
      </c>
      <c r="C11" s="10">
        <v>5</v>
      </c>
      <c r="D11" s="10">
        <v>5</v>
      </c>
      <c r="E11" s="10">
        <v>0</v>
      </c>
      <c r="F11" s="10">
        <v>5</v>
      </c>
      <c r="G11" s="10">
        <v>0</v>
      </c>
      <c r="H11" s="11">
        <v>0</v>
      </c>
      <c r="I11" s="11">
        <v>1</v>
      </c>
      <c r="J11" s="11">
        <v>0</v>
      </c>
      <c r="K11" s="10">
        <v>35</v>
      </c>
      <c r="L11" s="11">
        <v>1</v>
      </c>
    </row>
    <row r="12" spans="1:12" x14ac:dyDescent="0.35">
      <c r="A12" s="3" t="s">
        <v>272</v>
      </c>
      <c r="B12" s="6" t="s">
        <v>72</v>
      </c>
      <c r="C12" s="10">
        <v>15</v>
      </c>
      <c r="D12" s="10">
        <v>5</v>
      </c>
      <c r="E12" s="10" t="s">
        <v>114</v>
      </c>
      <c r="F12" s="10">
        <v>5</v>
      </c>
      <c r="G12" s="10" t="s">
        <v>114</v>
      </c>
      <c r="H12" s="11" t="s">
        <v>114</v>
      </c>
      <c r="I12" s="11" t="s">
        <v>114</v>
      </c>
      <c r="J12" s="11" t="s">
        <v>114</v>
      </c>
      <c r="K12" s="10">
        <v>39</v>
      </c>
      <c r="L12" s="11">
        <v>1</v>
      </c>
    </row>
    <row r="13" spans="1:12" x14ac:dyDescent="0.35">
      <c r="A13" s="3" t="s">
        <v>272</v>
      </c>
      <c r="B13" s="6" t="s">
        <v>73</v>
      </c>
      <c r="C13" s="10">
        <v>45</v>
      </c>
      <c r="D13" s="10">
        <v>10</v>
      </c>
      <c r="E13" s="10" t="s">
        <v>114</v>
      </c>
      <c r="F13" s="10">
        <v>10</v>
      </c>
      <c r="G13" s="10">
        <v>0</v>
      </c>
      <c r="H13" s="11" t="s">
        <v>114</v>
      </c>
      <c r="I13" s="11" t="s">
        <v>114</v>
      </c>
      <c r="J13" s="11">
        <v>0</v>
      </c>
      <c r="K13" s="10">
        <v>25</v>
      </c>
      <c r="L13" s="11">
        <v>0.82</v>
      </c>
    </row>
    <row r="14" spans="1:12" x14ac:dyDescent="0.35">
      <c r="A14" s="3" t="s">
        <v>272</v>
      </c>
      <c r="B14" s="6" t="s">
        <v>74</v>
      </c>
      <c r="C14" s="10">
        <v>70</v>
      </c>
      <c r="D14" s="10">
        <v>40</v>
      </c>
      <c r="E14" s="10">
        <v>5</v>
      </c>
      <c r="F14" s="10">
        <v>35</v>
      </c>
      <c r="G14" s="10">
        <v>0</v>
      </c>
      <c r="H14" s="11">
        <v>0.1</v>
      </c>
      <c r="I14" s="11">
        <v>0.9</v>
      </c>
      <c r="J14" s="11">
        <v>0</v>
      </c>
      <c r="K14" s="10">
        <v>30</v>
      </c>
      <c r="L14" s="11">
        <v>0.95</v>
      </c>
    </row>
    <row r="15" spans="1:12" x14ac:dyDescent="0.35">
      <c r="A15" s="3" t="s">
        <v>272</v>
      </c>
      <c r="B15" s="6" t="s">
        <v>75</v>
      </c>
      <c r="C15" s="10">
        <v>50</v>
      </c>
      <c r="D15" s="10">
        <v>50</v>
      </c>
      <c r="E15" s="10" t="s">
        <v>114</v>
      </c>
      <c r="F15" s="10">
        <v>50</v>
      </c>
      <c r="G15" s="10" t="s">
        <v>114</v>
      </c>
      <c r="H15" s="11" t="s">
        <v>114</v>
      </c>
      <c r="I15" s="11" t="s">
        <v>114</v>
      </c>
      <c r="J15" s="11" t="s">
        <v>114</v>
      </c>
      <c r="K15" s="10">
        <v>33</v>
      </c>
      <c r="L15" s="11">
        <v>0.9</v>
      </c>
    </row>
    <row r="16" spans="1:12" x14ac:dyDescent="0.35">
      <c r="A16" s="3" t="s">
        <v>272</v>
      </c>
      <c r="B16" s="6" t="s">
        <v>76</v>
      </c>
      <c r="C16" s="10">
        <v>65</v>
      </c>
      <c r="D16" s="10">
        <v>70</v>
      </c>
      <c r="E16" s="10">
        <v>5</v>
      </c>
      <c r="F16" s="10">
        <v>60</v>
      </c>
      <c r="G16" s="10" t="s">
        <v>114</v>
      </c>
      <c r="H16" s="11" t="s">
        <v>114</v>
      </c>
      <c r="I16" s="11">
        <v>0.87</v>
      </c>
      <c r="J16" s="11" t="s">
        <v>114</v>
      </c>
      <c r="K16" s="10">
        <v>44</v>
      </c>
      <c r="L16" s="11">
        <v>0.86</v>
      </c>
    </row>
    <row r="17" spans="1:12" x14ac:dyDescent="0.35">
      <c r="A17" s="3" t="s">
        <v>272</v>
      </c>
      <c r="B17" s="6" t="s">
        <v>77</v>
      </c>
      <c r="C17" s="10">
        <v>80</v>
      </c>
      <c r="D17" s="10">
        <v>55</v>
      </c>
      <c r="E17" s="10">
        <v>5</v>
      </c>
      <c r="F17" s="10">
        <v>45</v>
      </c>
      <c r="G17" s="10">
        <v>5</v>
      </c>
      <c r="H17" s="11">
        <v>7.0000000000000007E-2</v>
      </c>
      <c r="I17" s="11">
        <v>0.81</v>
      </c>
      <c r="J17" s="11">
        <v>0.12</v>
      </c>
      <c r="K17" s="10">
        <v>34</v>
      </c>
      <c r="L17" s="11">
        <v>0.98</v>
      </c>
    </row>
    <row r="18" spans="1:12" x14ac:dyDescent="0.35">
      <c r="A18" s="3" t="s">
        <v>272</v>
      </c>
      <c r="B18" s="6" t="s">
        <v>78</v>
      </c>
      <c r="C18" s="10">
        <v>80</v>
      </c>
      <c r="D18" s="10">
        <v>85</v>
      </c>
      <c r="E18" s="10">
        <v>5</v>
      </c>
      <c r="F18" s="10">
        <v>75</v>
      </c>
      <c r="G18" s="10">
        <v>5</v>
      </c>
      <c r="H18" s="11">
        <v>0.05</v>
      </c>
      <c r="I18" s="11">
        <v>0.88</v>
      </c>
      <c r="J18" s="11">
        <v>7.0000000000000007E-2</v>
      </c>
      <c r="K18" s="10">
        <v>29</v>
      </c>
      <c r="L18" s="11">
        <v>0.99</v>
      </c>
    </row>
    <row r="19" spans="1:12" x14ac:dyDescent="0.35">
      <c r="A19" s="3" t="s">
        <v>272</v>
      </c>
      <c r="B19" s="6" t="s">
        <v>79</v>
      </c>
      <c r="C19" s="10">
        <v>100</v>
      </c>
      <c r="D19" s="10">
        <v>95</v>
      </c>
      <c r="E19" s="10">
        <v>10</v>
      </c>
      <c r="F19" s="10">
        <v>85</v>
      </c>
      <c r="G19" s="10">
        <v>5</v>
      </c>
      <c r="H19" s="11">
        <v>0.1</v>
      </c>
      <c r="I19" s="11">
        <v>0.86</v>
      </c>
      <c r="J19" s="11">
        <v>0.04</v>
      </c>
      <c r="K19" s="10">
        <v>34</v>
      </c>
      <c r="L19" s="11">
        <v>0.98</v>
      </c>
    </row>
    <row r="20" spans="1:12" x14ac:dyDescent="0.35">
      <c r="A20" s="3" t="s">
        <v>272</v>
      </c>
      <c r="B20" s="6" t="s">
        <v>80</v>
      </c>
      <c r="C20" s="10">
        <v>125</v>
      </c>
      <c r="D20" s="10">
        <v>75</v>
      </c>
      <c r="E20" s="10">
        <v>5</v>
      </c>
      <c r="F20" s="10">
        <v>70</v>
      </c>
      <c r="G20" s="10">
        <v>0</v>
      </c>
      <c r="H20" s="11">
        <v>0.08</v>
      </c>
      <c r="I20" s="11">
        <v>0.92</v>
      </c>
      <c r="J20" s="11">
        <v>0</v>
      </c>
      <c r="K20" s="10">
        <v>27</v>
      </c>
      <c r="L20" s="11">
        <v>0.99</v>
      </c>
    </row>
    <row r="21" spans="1:12" x14ac:dyDescent="0.35">
      <c r="A21" s="3" t="s">
        <v>272</v>
      </c>
      <c r="B21" s="6" t="s">
        <v>81</v>
      </c>
      <c r="C21" s="10">
        <v>125</v>
      </c>
      <c r="D21" s="10">
        <v>120</v>
      </c>
      <c r="E21" s="10">
        <v>10</v>
      </c>
      <c r="F21" s="10">
        <v>100</v>
      </c>
      <c r="G21" s="10">
        <v>5</v>
      </c>
      <c r="H21" s="11">
        <v>0.1</v>
      </c>
      <c r="I21" s="11">
        <v>0.86</v>
      </c>
      <c r="J21" s="11">
        <v>0.03</v>
      </c>
      <c r="K21" s="10">
        <v>38</v>
      </c>
      <c r="L21" s="11">
        <v>0.96</v>
      </c>
    </row>
    <row r="22" spans="1:12" x14ac:dyDescent="0.35">
      <c r="A22" s="3" t="s">
        <v>272</v>
      </c>
      <c r="B22" s="6" t="s">
        <v>82</v>
      </c>
      <c r="C22" s="10">
        <v>115</v>
      </c>
      <c r="D22" s="10">
        <v>120</v>
      </c>
      <c r="E22" s="10">
        <v>20</v>
      </c>
      <c r="F22" s="10">
        <v>95</v>
      </c>
      <c r="G22" s="10">
        <v>5</v>
      </c>
      <c r="H22" s="11">
        <v>0.18</v>
      </c>
      <c r="I22" s="11">
        <v>0.8</v>
      </c>
      <c r="J22" s="11">
        <v>0.02</v>
      </c>
      <c r="K22" s="10">
        <v>38</v>
      </c>
      <c r="L22" s="11">
        <v>0.95</v>
      </c>
    </row>
    <row r="23" spans="1:12" x14ac:dyDescent="0.35">
      <c r="A23" s="3" t="s">
        <v>272</v>
      </c>
      <c r="B23" s="6" t="s">
        <v>83</v>
      </c>
      <c r="C23" s="10">
        <v>65</v>
      </c>
      <c r="D23" s="10">
        <v>115</v>
      </c>
      <c r="E23" s="10">
        <v>20</v>
      </c>
      <c r="F23" s="10">
        <v>95</v>
      </c>
      <c r="G23" s="10" t="s">
        <v>114</v>
      </c>
      <c r="H23" s="11" t="s">
        <v>114</v>
      </c>
      <c r="I23" s="11">
        <v>0.83</v>
      </c>
      <c r="J23" s="11" t="s">
        <v>114</v>
      </c>
      <c r="K23" s="10">
        <v>42</v>
      </c>
      <c r="L23" s="11">
        <v>0.98</v>
      </c>
    </row>
    <row r="24" spans="1:12" x14ac:dyDescent="0.35">
      <c r="A24" s="3" t="s">
        <v>272</v>
      </c>
      <c r="B24" s="6" t="s">
        <v>84</v>
      </c>
      <c r="C24" s="10">
        <v>80</v>
      </c>
      <c r="D24" s="10">
        <v>70</v>
      </c>
      <c r="E24" s="10">
        <v>15</v>
      </c>
      <c r="F24" s="10">
        <v>55</v>
      </c>
      <c r="G24" s="10">
        <v>5</v>
      </c>
      <c r="H24" s="11">
        <v>0.19</v>
      </c>
      <c r="I24" s="11">
        <v>0.76</v>
      </c>
      <c r="J24" s="11">
        <v>0.04</v>
      </c>
      <c r="K24" s="10">
        <v>41</v>
      </c>
      <c r="L24" s="11">
        <v>0.96</v>
      </c>
    </row>
    <row r="25" spans="1:12" x14ac:dyDescent="0.35">
      <c r="A25" s="3" t="s">
        <v>272</v>
      </c>
      <c r="B25" s="6" t="s">
        <v>85</v>
      </c>
      <c r="C25" s="10">
        <v>115</v>
      </c>
      <c r="D25" s="10">
        <v>85</v>
      </c>
      <c r="E25" s="10">
        <v>5</v>
      </c>
      <c r="F25" s="10">
        <v>65</v>
      </c>
      <c r="G25" s="10">
        <v>10</v>
      </c>
      <c r="H25" s="11">
        <v>0.08</v>
      </c>
      <c r="I25" s="11">
        <v>0.81</v>
      </c>
      <c r="J25" s="11">
        <v>0.11</v>
      </c>
      <c r="K25" s="10">
        <v>39</v>
      </c>
      <c r="L25" s="11">
        <v>0.95</v>
      </c>
    </row>
    <row r="26" spans="1:12" x14ac:dyDescent="0.35">
      <c r="A26" s="3" t="s">
        <v>272</v>
      </c>
      <c r="B26" s="6" t="s">
        <v>86</v>
      </c>
      <c r="C26" s="10">
        <v>120</v>
      </c>
      <c r="D26" s="10">
        <v>100</v>
      </c>
      <c r="E26" s="10">
        <v>10</v>
      </c>
      <c r="F26" s="10">
        <v>75</v>
      </c>
      <c r="G26" s="10">
        <v>10</v>
      </c>
      <c r="H26" s="11">
        <v>0.11</v>
      </c>
      <c r="I26" s="11">
        <v>0.77</v>
      </c>
      <c r="J26" s="11">
        <v>0.12</v>
      </c>
      <c r="K26" s="10">
        <v>34</v>
      </c>
      <c r="L26" s="11">
        <v>0.98</v>
      </c>
    </row>
    <row r="27" spans="1:12" x14ac:dyDescent="0.35">
      <c r="A27" s="3" t="s">
        <v>272</v>
      </c>
      <c r="B27" s="6" t="s">
        <v>87</v>
      </c>
      <c r="C27" s="10">
        <v>100</v>
      </c>
      <c r="D27" s="10">
        <v>95</v>
      </c>
      <c r="E27" s="10">
        <v>15</v>
      </c>
      <c r="F27" s="10">
        <v>75</v>
      </c>
      <c r="G27" s="10">
        <v>5</v>
      </c>
      <c r="H27" s="11">
        <v>0.17</v>
      </c>
      <c r="I27" s="11">
        <v>0.8</v>
      </c>
      <c r="J27" s="11">
        <v>0.03</v>
      </c>
      <c r="K27" s="10">
        <v>43</v>
      </c>
      <c r="L27" s="11">
        <v>0.99</v>
      </c>
    </row>
    <row r="28" spans="1:12" x14ac:dyDescent="0.35">
      <c r="A28" s="3" t="s">
        <v>272</v>
      </c>
      <c r="B28" s="6" t="s">
        <v>88</v>
      </c>
      <c r="C28" s="10">
        <v>150</v>
      </c>
      <c r="D28" s="10">
        <v>115</v>
      </c>
      <c r="E28" s="10">
        <v>25</v>
      </c>
      <c r="F28" s="10">
        <v>90</v>
      </c>
      <c r="G28" s="10" t="s">
        <v>114</v>
      </c>
      <c r="H28" s="11" t="s">
        <v>114</v>
      </c>
      <c r="I28" s="11">
        <v>0.79</v>
      </c>
      <c r="J28" s="11" t="s">
        <v>114</v>
      </c>
      <c r="K28" s="10">
        <v>45</v>
      </c>
      <c r="L28" s="11">
        <v>1</v>
      </c>
    </row>
    <row r="29" spans="1:12" x14ac:dyDescent="0.35">
      <c r="A29" s="3" t="s">
        <v>272</v>
      </c>
      <c r="B29" s="6" t="s">
        <v>89</v>
      </c>
      <c r="C29" s="10">
        <v>200</v>
      </c>
      <c r="D29" s="10">
        <v>125</v>
      </c>
      <c r="E29" s="10">
        <v>20</v>
      </c>
      <c r="F29" s="10">
        <v>100</v>
      </c>
      <c r="G29" s="10">
        <v>10</v>
      </c>
      <c r="H29" s="11">
        <v>0.15</v>
      </c>
      <c r="I29" s="11">
        <v>0.77</v>
      </c>
      <c r="J29" s="11">
        <v>0.08</v>
      </c>
      <c r="K29" s="10">
        <v>46</v>
      </c>
      <c r="L29" s="11">
        <v>0.96</v>
      </c>
    </row>
    <row r="30" spans="1:12" x14ac:dyDescent="0.35">
      <c r="A30" s="3" t="s">
        <v>272</v>
      </c>
      <c r="B30" s="6" t="s">
        <v>90</v>
      </c>
      <c r="C30" s="10">
        <v>205</v>
      </c>
      <c r="D30" s="10">
        <v>210</v>
      </c>
      <c r="E30" s="10">
        <v>50</v>
      </c>
      <c r="F30" s="10">
        <v>150</v>
      </c>
      <c r="G30" s="10">
        <v>10</v>
      </c>
      <c r="H30" s="11">
        <v>0.23</v>
      </c>
      <c r="I30" s="11">
        <v>0.72</v>
      </c>
      <c r="J30" s="11">
        <v>0.05</v>
      </c>
      <c r="K30" s="10">
        <v>42</v>
      </c>
      <c r="L30" s="11">
        <v>0.99</v>
      </c>
    </row>
    <row r="31" spans="1:12" x14ac:dyDescent="0.35">
      <c r="A31" s="3" t="s">
        <v>272</v>
      </c>
      <c r="B31" s="6" t="s">
        <v>91</v>
      </c>
      <c r="C31" s="10">
        <v>225</v>
      </c>
      <c r="D31" s="10">
        <v>200</v>
      </c>
      <c r="E31" s="10">
        <v>60</v>
      </c>
      <c r="F31" s="10">
        <v>130</v>
      </c>
      <c r="G31" s="10">
        <v>15</v>
      </c>
      <c r="H31" s="11">
        <v>0.3</v>
      </c>
      <c r="I31" s="11">
        <v>0.64</v>
      </c>
      <c r="J31" s="11">
        <v>7.0000000000000007E-2</v>
      </c>
      <c r="K31" s="10">
        <v>45</v>
      </c>
      <c r="L31" s="11">
        <v>0.97</v>
      </c>
    </row>
    <row r="32" spans="1:12" x14ac:dyDescent="0.35">
      <c r="A32" s="3" t="s">
        <v>272</v>
      </c>
      <c r="B32" s="6" t="s">
        <v>92</v>
      </c>
      <c r="C32" s="10">
        <v>190</v>
      </c>
      <c r="D32" s="10">
        <v>200</v>
      </c>
      <c r="E32" s="10">
        <v>55</v>
      </c>
      <c r="F32" s="10">
        <v>125</v>
      </c>
      <c r="G32" s="10">
        <v>15</v>
      </c>
      <c r="H32" s="11">
        <v>0.28000000000000003</v>
      </c>
      <c r="I32" s="11">
        <v>0.64</v>
      </c>
      <c r="J32" s="11">
        <v>0.09</v>
      </c>
      <c r="K32" s="10">
        <v>49</v>
      </c>
      <c r="L32" s="11">
        <v>0.98</v>
      </c>
    </row>
    <row r="33" spans="1:12" x14ac:dyDescent="0.35">
      <c r="A33" s="3" t="s">
        <v>272</v>
      </c>
      <c r="B33" s="6" t="s">
        <v>93</v>
      </c>
      <c r="C33" s="10">
        <v>225</v>
      </c>
      <c r="D33" s="10">
        <v>215</v>
      </c>
      <c r="E33" s="10">
        <v>60</v>
      </c>
      <c r="F33" s="10">
        <v>135</v>
      </c>
      <c r="G33" s="10">
        <v>15</v>
      </c>
      <c r="H33" s="11">
        <v>0.28999999999999998</v>
      </c>
      <c r="I33" s="11">
        <v>0.64</v>
      </c>
      <c r="J33" s="11">
        <v>0.08</v>
      </c>
      <c r="K33" s="10">
        <v>49</v>
      </c>
      <c r="L33" s="11">
        <v>0.92</v>
      </c>
    </row>
    <row r="34" spans="1:12" x14ac:dyDescent="0.35">
      <c r="A34" s="3" t="s">
        <v>272</v>
      </c>
      <c r="B34" s="6" t="s">
        <v>94</v>
      </c>
      <c r="C34" s="10">
        <v>240</v>
      </c>
      <c r="D34" s="10">
        <v>235</v>
      </c>
      <c r="E34" s="10">
        <v>60</v>
      </c>
      <c r="F34" s="10">
        <v>165</v>
      </c>
      <c r="G34" s="10">
        <v>10</v>
      </c>
      <c r="H34" s="11">
        <v>0.26</v>
      </c>
      <c r="I34" s="11">
        <v>0.7</v>
      </c>
      <c r="J34" s="11">
        <v>0.04</v>
      </c>
      <c r="K34" s="10">
        <v>42</v>
      </c>
      <c r="L34" s="11">
        <v>0.94</v>
      </c>
    </row>
    <row r="35" spans="1:12" x14ac:dyDescent="0.35">
      <c r="A35" s="3" t="s">
        <v>272</v>
      </c>
      <c r="B35" s="6" t="s">
        <v>95</v>
      </c>
      <c r="C35" s="10">
        <v>210</v>
      </c>
      <c r="D35" s="10">
        <v>140</v>
      </c>
      <c r="E35" s="10">
        <v>45</v>
      </c>
      <c r="F35" s="10">
        <v>85</v>
      </c>
      <c r="G35" s="10">
        <v>10</v>
      </c>
      <c r="H35" s="11">
        <v>0.33</v>
      </c>
      <c r="I35" s="11">
        <v>0.61</v>
      </c>
      <c r="J35" s="11">
        <v>0.06</v>
      </c>
      <c r="K35" s="10">
        <v>48</v>
      </c>
      <c r="L35" s="11">
        <v>0.87</v>
      </c>
    </row>
    <row r="36" spans="1:12" x14ac:dyDescent="0.35">
      <c r="A36" s="3" t="s">
        <v>272</v>
      </c>
      <c r="B36" s="6" t="s">
        <v>96</v>
      </c>
      <c r="C36" s="10">
        <v>235</v>
      </c>
      <c r="D36" s="10">
        <v>145</v>
      </c>
      <c r="E36" s="10">
        <v>50</v>
      </c>
      <c r="F36" s="10">
        <v>85</v>
      </c>
      <c r="G36" s="10">
        <v>5</v>
      </c>
      <c r="H36" s="11">
        <v>0.36</v>
      </c>
      <c r="I36" s="11">
        <v>0.61</v>
      </c>
      <c r="J36" s="11">
        <v>0.03</v>
      </c>
      <c r="K36" s="10">
        <v>57</v>
      </c>
      <c r="L36" s="11">
        <v>0.48</v>
      </c>
    </row>
    <row r="37" spans="1:12" x14ac:dyDescent="0.35">
      <c r="A37" s="3" t="s">
        <v>272</v>
      </c>
      <c r="B37" s="6" t="s">
        <v>97</v>
      </c>
      <c r="C37" s="10">
        <v>290</v>
      </c>
      <c r="D37" s="10">
        <v>255</v>
      </c>
      <c r="E37" s="10">
        <v>90</v>
      </c>
      <c r="F37" s="10">
        <v>145</v>
      </c>
      <c r="G37" s="10">
        <v>20</v>
      </c>
      <c r="H37" s="11">
        <v>0.36</v>
      </c>
      <c r="I37" s="11">
        <v>0.56999999999999995</v>
      </c>
      <c r="J37" s="11">
        <v>7.0000000000000007E-2</v>
      </c>
      <c r="K37" s="10">
        <v>56</v>
      </c>
      <c r="L37" s="11">
        <v>0.54</v>
      </c>
    </row>
    <row r="38" spans="1:12" x14ac:dyDescent="0.35">
      <c r="A38" s="3" t="s">
        <v>272</v>
      </c>
      <c r="B38" s="6" t="s">
        <v>98</v>
      </c>
      <c r="C38" s="10">
        <v>260</v>
      </c>
      <c r="D38" s="10">
        <v>245</v>
      </c>
      <c r="E38" s="10">
        <v>110</v>
      </c>
      <c r="F38" s="10">
        <v>125</v>
      </c>
      <c r="G38" s="10">
        <v>5</v>
      </c>
      <c r="H38" s="11">
        <v>0.46</v>
      </c>
      <c r="I38" s="11">
        <v>0.52</v>
      </c>
      <c r="J38" s="11">
        <v>0.03</v>
      </c>
      <c r="K38" s="10">
        <v>54</v>
      </c>
      <c r="L38" s="11">
        <v>0.72</v>
      </c>
    </row>
    <row r="39" spans="1:12" x14ac:dyDescent="0.35">
      <c r="A39" s="3" t="s">
        <v>272</v>
      </c>
      <c r="B39" s="6" t="s">
        <v>99</v>
      </c>
      <c r="C39" s="10">
        <v>300</v>
      </c>
      <c r="D39" s="10">
        <v>355</v>
      </c>
      <c r="E39" s="10">
        <v>170</v>
      </c>
      <c r="F39" s="10">
        <v>175</v>
      </c>
      <c r="G39" s="10">
        <v>10</v>
      </c>
      <c r="H39" s="11">
        <v>0.47</v>
      </c>
      <c r="I39" s="11">
        <v>0.5</v>
      </c>
      <c r="J39" s="11">
        <v>0.03</v>
      </c>
      <c r="K39" s="10">
        <v>54</v>
      </c>
      <c r="L39" s="11">
        <v>0.75</v>
      </c>
    </row>
    <row r="40" spans="1:12" x14ac:dyDescent="0.35">
      <c r="A40" s="3" t="s">
        <v>272</v>
      </c>
      <c r="B40" s="6" t="s">
        <v>100</v>
      </c>
      <c r="C40" s="10">
        <v>290</v>
      </c>
      <c r="D40" s="10">
        <v>285</v>
      </c>
      <c r="E40" s="10">
        <v>145</v>
      </c>
      <c r="F40" s="10">
        <v>125</v>
      </c>
      <c r="G40" s="10">
        <v>15</v>
      </c>
      <c r="H40" s="11">
        <v>0.52</v>
      </c>
      <c r="I40" s="11">
        <v>0.44</v>
      </c>
      <c r="J40" s="11">
        <v>0.05</v>
      </c>
      <c r="K40" s="10">
        <v>53</v>
      </c>
      <c r="L40" s="11">
        <v>0.77</v>
      </c>
    </row>
    <row r="41" spans="1:12" x14ac:dyDescent="0.35">
      <c r="A41" s="3" t="s">
        <v>272</v>
      </c>
      <c r="B41" s="6" t="s">
        <v>101</v>
      </c>
      <c r="C41" s="10">
        <v>300</v>
      </c>
      <c r="D41" s="10">
        <v>360</v>
      </c>
      <c r="E41" s="10">
        <v>180</v>
      </c>
      <c r="F41" s="10">
        <v>165</v>
      </c>
      <c r="G41" s="10">
        <v>15</v>
      </c>
      <c r="H41" s="11">
        <v>0.5</v>
      </c>
      <c r="I41" s="11">
        <v>0.45</v>
      </c>
      <c r="J41" s="11">
        <v>0.04</v>
      </c>
      <c r="K41" s="10">
        <v>46</v>
      </c>
      <c r="L41" s="11">
        <v>0.86</v>
      </c>
    </row>
    <row r="42" spans="1:12" x14ac:dyDescent="0.35">
      <c r="A42" s="3" t="s">
        <v>272</v>
      </c>
      <c r="B42" s="6" t="s">
        <v>102</v>
      </c>
      <c r="C42" s="10">
        <v>270</v>
      </c>
      <c r="D42" s="10">
        <v>300</v>
      </c>
      <c r="E42" s="10">
        <v>160</v>
      </c>
      <c r="F42" s="10">
        <v>125</v>
      </c>
      <c r="G42" s="10">
        <v>15</v>
      </c>
      <c r="H42" s="11">
        <v>0.53</v>
      </c>
      <c r="I42" s="11">
        <v>0.42</v>
      </c>
      <c r="J42" s="11">
        <v>0.05</v>
      </c>
      <c r="K42" s="10">
        <v>45</v>
      </c>
      <c r="L42" s="11">
        <v>0.93</v>
      </c>
    </row>
    <row r="43" spans="1:12" x14ac:dyDescent="0.35">
      <c r="A43" s="3" t="s">
        <v>272</v>
      </c>
      <c r="B43" s="6" t="s">
        <v>103</v>
      </c>
      <c r="C43" s="10">
        <v>220</v>
      </c>
      <c r="D43" s="10">
        <v>255</v>
      </c>
      <c r="E43" s="10">
        <v>140</v>
      </c>
      <c r="F43" s="10">
        <v>95</v>
      </c>
      <c r="G43" s="10">
        <v>20</v>
      </c>
      <c r="H43" s="11">
        <v>0.55000000000000004</v>
      </c>
      <c r="I43" s="11">
        <v>0.37</v>
      </c>
      <c r="J43" s="11">
        <v>0.08</v>
      </c>
      <c r="K43" s="10">
        <v>47</v>
      </c>
      <c r="L43" s="11">
        <v>0.95</v>
      </c>
    </row>
    <row r="44" spans="1:12" x14ac:dyDescent="0.35">
      <c r="A44" s="3" t="s">
        <v>272</v>
      </c>
      <c r="B44" s="6" t="s">
        <v>104</v>
      </c>
      <c r="C44" s="10">
        <v>210</v>
      </c>
      <c r="D44" s="10">
        <v>265</v>
      </c>
      <c r="E44" s="10">
        <v>145</v>
      </c>
      <c r="F44" s="10">
        <v>110</v>
      </c>
      <c r="G44" s="10">
        <v>10</v>
      </c>
      <c r="H44" s="11">
        <v>0.54</v>
      </c>
      <c r="I44" s="11">
        <v>0.42</v>
      </c>
      <c r="J44" s="11">
        <v>0.04</v>
      </c>
      <c r="K44" s="10">
        <v>45</v>
      </c>
      <c r="L44" s="11">
        <v>0.89</v>
      </c>
    </row>
    <row r="45" spans="1:12" x14ac:dyDescent="0.35">
      <c r="A45" s="3" t="s">
        <v>272</v>
      </c>
      <c r="B45" s="6" t="s">
        <v>105</v>
      </c>
      <c r="C45" s="10">
        <v>190</v>
      </c>
      <c r="D45" s="10">
        <v>240</v>
      </c>
      <c r="E45" s="10">
        <v>125</v>
      </c>
      <c r="F45" s="10">
        <v>105</v>
      </c>
      <c r="G45" s="10">
        <v>10</v>
      </c>
      <c r="H45" s="11">
        <v>0.52</v>
      </c>
      <c r="I45" s="11">
        <v>0.44</v>
      </c>
      <c r="J45" s="11">
        <v>0.04</v>
      </c>
      <c r="K45" s="10">
        <v>47</v>
      </c>
      <c r="L45" s="11">
        <v>0.86</v>
      </c>
    </row>
    <row r="46" spans="1:12" x14ac:dyDescent="0.35">
      <c r="A46" s="3" t="s">
        <v>272</v>
      </c>
      <c r="B46" s="6" t="s">
        <v>106</v>
      </c>
      <c r="C46" s="10">
        <v>230</v>
      </c>
      <c r="D46" s="10">
        <v>210</v>
      </c>
      <c r="E46" s="10">
        <v>120</v>
      </c>
      <c r="F46" s="10">
        <v>80</v>
      </c>
      <c r="G46" s="10">
        <v>10</v>
      </c>
      <c r="H46" s="11">
        <v>0.56999999999999995</v>
      </c>
      <c r="I46" s="11">
        <v>0.39</v>
      </c>
      <c r="J46" s="11">
        <v>0.04</v>
      </c>
      <c r="K46" s="10">
        <v>35</v>
      </c>
      <c r="L46" s="11">
        <v>0.95</v>
      </c>
    </row>
    <row r="47" spans="1:12" x14ac:dyDescent="0.35">
      <c r="A47" s="3" t="s">
        <v>272</v>
      </c>
      <c r="B47" s="6" t="s">
        <v>107</v>
      </c>
      <c r="C47" s="10">
        <v>165</v>
      </c>
      <c r="D47" s="10">
        <v>170</v>
      </c>
      <c r="E47" s="10">
        <v>85</v>
      </c>
      <c r="F47" s="10">
        <v>85</v>
      </c>
      <c r="G47" s="10">
        <v>5</v>
      </c>
      <c r="H47" s="11">
        <v>0.49</v>
      </c>
      <c r="I47" s="11">
        <v>0.49</v>
      </c>
      <c r="J47" s="11">
        <v>0.02</v>
      </c>
      <c r="K47" s="10">
        <v>37</v>
      </c>
      <c r="L47" s="11">
        <v>0.97</v>
      </c>
    </row>
    <row r="48" spans="1:12" x14ac:dyDescent="0.35">
      <c r="A48" s="3" t="s">
        <v>272</v>
      </c>
      <c r="B48" s="6" t="s">
        <v>108</v>
      </c>
      <c r="C48" s="10">
        <v>235</v>
      </c>
      <c r="D48" s="10">
        <v>210</v>
      </c>
      <c r="E48" s="10">
        <v>105</v>
      </c>
      <c r="F48" s="10">
        <v>95</v>
      </c>
      <c r="G48" s="10">
        <v>10</v>
      </c>
      <c r="H48" s="11">
        <v>0.5</v>
      </c>
      <c r="I48" s="11">
        <v>0.45</v>
      </c>
      <c r="J48" s="11">
        <v>0.05</v>
      </c>
      <c r="K48" s="10">
        <v>51</v>
      </c>
      <c r="L48" s="11">
        <v>0.93</v>
      </c>
    </row>
    <row r="49" spans="1:12" x14ac:dyDescent="0.35">
      <c r="A49" s="3" t="s">
        <v>272</v>
      </c>
      <c r="B49" s="6" t="s">
        <v>109</v>
      </c>
      <c r="C49" s="10">
        <v>270</v>
      </c>
      <c r="D49" s="10">
        <v>180</v>
      </c>
      <c r="E49" s="10">
        <v>95</v>
      </c>
      <c r="F49" s="10">
        <v>75</v>
      </c>
      <c r="G49" s="10">
        <v>10</v>
      </c>
      <c r="H49" s="11">
        <v>0.53</v>
      </c>
      <c r="I49" s="11">
        <v>0.41</v>
      </c>
      <c r="J49" s="11">
        <v>0.06</v>
      </c>
      <c r="K49" s="10">
        <v>35</v>
      </c>
      <c r="L49" s="11">
        <v>0.97</v>
      </c>
    </row>
    <row r="50" spans="1:12" x14ac:dyDescent="0.35">
      <c r="A50" s="3" t="s">
        <v>272</v>
      </c>
      <c r="B50" s="6" t="s">
        <v>110</v>
      </c>
      <c r="C50" s="10">
        <v>330</v>
      </c>
      <c r="D50" s="10">
        <v>215</v>
      </c>
      <c r="E50" s="10">
        <v>115</v>
      </c>
      <c r="F50" s="10">
        <v>90</v>
      </c>
      <c r="G50" s="10">
        <v>10</v>
      </c>
      <c r="H50" s="11">
        <v>0.54</v>
      </c>
      <c r="I50" s="11">
        <v>0.41</v>
      </c>
      <c r="J50" s="11">
        <v>0.05</v>
      </c>
      <c r="K50" s="10">
        <v>47</v>
      </c>
      <c r="L50" s="11">
        <v>0.93</v>
      </c>
    </row>
    <row r="51" spans="1:12" x14ac:dyDescent="0.35">
      <c r="A51" s="3" t="s">
        <v>272</v>
      </c>
      <c r="B51" s="6" t="s">
        <v>111</v>
      </c>
      <c r="C51" s="10">
        <v>310</v>
      </c>
      <c r="D51" s="10">
        <v>300</v>
      </c>
      <c r="E51" s="10">
        <v>145</v>
      </c>
      <c r="F51" s="10">
        <v>140</v>
      </c>
      <c r="G51" s="10">
        <v>15</v>
      </c>
      <c r="H51" s="11">
        <v>0.49</v>
      </c>
      <c r="I51" s="11">
        <v>0.47</v>
      </c>
      <c r="J51" s="11">
        <v>0.05</v>
      </c>
      <c r="K51" s="10">
        <v>50</v>
      </c>
      <c r="L51" s="11">
        <v>0.93</v>
      </c>
    </row>
    <row r="52" spans="1:12" x14ac:dyDescent="0.35">
      <c r="A52" s="3" t="s">
        <v>272</v>
      </c>
      <c r="B52" s="6" t="s">
        <v>112</v>
      </c>
      <c r="C52" s="10">
        <v>370</v>
      </c>
      <c r="D52" s="10">
        <v>395</v>
      </c>
      <c r="E52" s="10">
        <v>195</v>
      </c>
      <c r="F52" s="10">
        <v>185</v>
      </c>
      <c r="G52" s="10">
        <v>15</v>
      </c>
      <c r="H52" s="11">
        <v>0.49</v>
      </c>
      <c r="I52" s="11">
        <v>0.47</v>
      </c>
      <c r="J52" s="11">
        <v>0.03</v>
      </c>
      <c r="K52" s="10">
        <v>46</v>
      </c>
      <c r="L52" s="11">
        <v>0.92</v>
      </c>
    </row>
    <row r="53" spans="1:12" x14ac:dyDescent="0.35">
      <c r="A53" s="3" t="s">
        <v>272</v>
      </c>
      <c r="B53" s="6" t="s">
        <v>113</v>
      </c>
      <c r="C53" s="10">
        <v>315</v>
      </c>
      <c r="D53" s="10">
        <v>345</v>
      </c>
      <c r="E53" s="10">
        <v>180</v>
      </c>
      <c r="F53" s="10">
        <v>150</v>
      </c>
      <c r="G53" s="10">
        <v>20</v>
      </c>
      <c r="H53" s="11">
        <v>0.52</v>
      </c>
      <c r="I53" s="11">
        <v>0.43</v>
      </c>
      <c r="J53" s="11">
        <v>0.05</v>
      </c>
      <c r="K53" s="10">
        <v>42</v>
      </c>
      <c r="L53" s="11">
        <v>0.95</v>
      </c>
    </row>
    <row r="54" spans="1:12" x14ac:dyDescent="0.35">
      <c r="A54" s="21" t="s">
        <v>273</v>
      </c>
      <c r="B54" s="22" t="s">
        <v>64</v>
      </c>
      <c r="C54" s="23">
        <v>6195</v>
      </c>
      <c r="D54" s="23">
        <v>5850</v>
      </c>
      <c r="E54" s="23">
        <v>2275</v>
      </c>
      <c r="F54" s="23">
        <v>3325</v>
      </c>
      <c r="G54" s="23">
        <v>250</v>
      </c>
      <c r="H54" s="66">
        <v>0.39</v>
      </c>
      <c r="I54" s="66">
        <v>0.56999999999999995</v>
      </c>
      <c r="J54" s="66">
        <v>0.04</v>
      </c>
      <c r="K54" s="23">
        <v>47</v>
      </c>
      <c r="L54" s="66">
        <v>0.89</v>
      </c>
    </row>
    <row r="55" spans="1:12" x14ac:dyDescent="0.35">
      <c r="A55" s="3" t="s">
        <v>273</v>
      </c>
      <c r="B55" s="6" t="s">
        <v>68</v>
      </c>
      <c r="C55" s="10">
        <v>5</v>
      </c>
      <c r="D55" s="10">
        <v>0</v>
      </c>
      <c r="E55" s="10">
        <v>0</v>
      </c>
      <c r="F55" s="10">
        <v>0</v>
      </c>
      <c r="G55" s="10">
        <v>0</v>
      </c>
      <c r="H55" s="11" t="s">
        <v>66</v>
      </c>
      <c r="I55" s="11" t="s">
        <v>66</v>
      </c>
      <c r="J55" s="11" t="s">
        <v>66</v>
      </c>
      <c r="K55" s="10" t="s">
        <v>66</v>
      </c>
      <c r="L55" s="11" t="s">
        <v>66</v>
      </c>
    </row>
    <row r="56" spans="1:12" x14ac:dyDescent="0.35">
      <c r="A56" s="3" t="s">
        <v>273</v>
      </c>
      <c r="B56" s="6" t="s">
        <v>69</v>
      </c>
      <c r="C56" s="10">
        <v>5</v>
      </c>
      <c r="D56" s="10" t="s">
        <v>114</v>
      </c>
      <c r="E56" s="10">
        <v>0</v>
      </c>
      <c r="F56" s="10" t="s">
        <v>114</v>
      </c>
      <c r="G56" s="10">
        <v>0</v>
      </c>
      <c r="H56" s="11">
        <v>0</v>
      </c>
      <c r="I56" s="11" t="s">
        <v>114</v>
      </c>
      <c r="J56" s="11">
        <v>0</v>
      </c>
      <c r="K56" s="10">
        <v>34</v>
      </c>
      <c r="L56" s="11">
        <v>1</v>
      </c>
    </row>
    <row r="57" spans="1:12" x14ac:dyDescent="0.35">
      <c r="A57" s="3" t="s">
        <v>273</v>
      </c>
      <c r="B57" s="6" t="s">
        <v>70</v>
      </c>
      <c r="C57" s="10">
        <v>5</v>
      </c>
      <c r="D57" s="10">
        <v>10</v>
      </c>
      <c r="E57" s="10">
        <v>5</v>
      </c>
      <c r="F57" s="10">
        <v>5</v>
      </c>
      <c r="G57" s="10">
        <v>0</v>
      </c>
      <c r="H57" s="11">
        <v>0.3</v>
      </c>
      <c r="I57" s="11">
        <v>0.7</v>
      </c>
      <c r="J57" s="11">
        <v>0</v>
      </c>
      <c r="K57" s="10">
        <v>38</v>
      </c>
      <c r="L57" s="11">
        <v>1</v>
      </c>
    </row>
    <row r="58" spans="1:12" x14ac:dyDescent="0.35">
      <c r="A58" s="3" t="s">
        <v>273</v>
      </c>
      <c r="B58" s="6" t="s">
        <v>71</v>
      </c>
      <c r="C58" s="10">
        <v>5</v>
      </c>
      <c r="D58" s="10">
        <v>5</v>
      </c>
      <c r="E58" s="10">
        <v>0</v>
      </c>
      <c r="F58" s="10">
        <v>5</v>
      </c>
      <c r="G58" s="10">
        <v>0</v>
      </c>
      <c r="H58" s="11">
        <v>0</v>
      </c>
      <c r="I58" s="11">
        <v>1</v>
      </c>
      <c r="J58" s="11">
        <v>0</v>
      </c>
      <c r="K58" s="10">
        <v>35</v>
      </c>
      <c r="L58" s="11">
        <v>1</v>
      </c>
    </row>
    <row r="59" spans="1:12" x14ac:dyDescent="0.35">
      <c r="A59" s="3" t="s">
        <v>273</v>
      </c>
      <c r="B59" s="6" t="s">
        <v>72</v>
      </c>
      <c r="C59" s="10">
        <v>15</v>
      </c>
      <c r="D59" s="10">
        <v>5</v>
      </c>
      <c r="E59" s="10" t="s">
        <v>114</v>
      </c>
      <c r="F59" s="10">
        <v>5</v>
      </c>
      <c r="G59" s="10" t="s">
        <v>114</v>
      </c>
      <c r="H59" s="11" t="s">
        <v>114</v>
      </c>
      <c r="I59" s="11" t="s">
        <v>114</v>
      </c>
      <c r="J59" s="11" t="s">
        <v>114</v>
      </c>
      <c r="K59" s="10">
        <v>39</v>
      </c>
      <c r="L59" s="11">
        <v>1</v>
      </c>
    </row>
    <row r="60" spans="1:12" x14ac:dyDescent="0.35">
      <c r="A60" s="3" t="s">
        <v>273</v>
      </c>
      <c r="B60" s="6" t="s">
        <v>73</v>
      </c>
      <c r="C60" s="10">
        <v>45</v>
      </c>
      <c r="D60" s="10">
        <v>10</v>
      </c>
      <c r="E60" s="10" t="s">
        <v>114</v>
      </c>
      <c r="F60" s="10">
        <v>10</v>
      </c>
      <c r="G60" s="10">
        <v>0</v>
      </c>
      <c r="H60" s="11" t="s">
        <v>114</v>
      </c>
      <c r="I60" s="11" t="s">
        <v>114</v>
      </c>
      <c r="J60" s="11">
        <v>0</v>
      </c>
      <c r="K60" s="10">
        <v>25</v>
      </c>
      <c r="L60" s="11">
        <v>0.82</v>
      </c>
    </row>
    <row r="61" spans="1:12" x14ac:dyDescent="0.35">
      <c r="A61" s="3" t="s">
        <v>273</v>
      </c>
      <c r="B61" s="6" t="s">
        <v>74</v>
      </c>
      <c r="C61" s="10">
        <v>65</v>
      </c>
      <c r="D61" s="10">
        <v>40</v>
      </c>
      <c r="E61" s="10">
        <v>5</v>
      </c>
      <c r="F61" s="10">
        <v>35</v>
      </c>
      <c r="G61" s="10">
        <v>0</v>
      </c>
      <c r="H61" s="11">
        <v>0.1</v>
      </c>
      <c r="I61" s="11">
        <v>0.9</v>
      </c>
      <c r="J61" s="11">
        <v>0</v>
      </c>
      <c r="K61" s="10">
        <v>30</v>
      </c>
      <c r="L61" s="11">
        <v>0.95</v>
      </c>
    </row>
    <row r="62" spans="1:12" x14ac:dyDescent="0.35">
      <c r="A62" s="3" t="s">
        <v>273</v>
      </c>
      <c r="B62" s="6" t="s">
        <v>75</v>
      </c>
      <c r="C62" s="10">
        <v>45</v>
      </c>
      <c r="D62" s="10">
        <v>50</v>
      </c>
      <c r="E62" s="10" t="s">
        <v>114</v>
      </c>
      <c r="F62" s="10">
        <v>50</v>
      </c>
      <c r="G62" s="10" t="s">
        <v>114</v>
      </c>
      <c r="H62" s="11" t="s">
        <v>114</v>
      </c>
      <c r="I62" s="11" t="s">
        <v>114</v>
      </c>
      <c r="J62" s="11" t="s">
        <v>114</v>
      </c>
      <c r="K62" s="10">
        <v>33</v>
      </c>
      <c r="L62" s="11">
        <v>0.9</v>
      </c>
    </row>
    <row r="63" spans="1:12" x14ac:dyDescent="0.35">
      <c r="A63" s="3" t="s">
        <v>273</v>
      </c>
      <c r="B63" s="6" t="s">
        <v>76</v>
      </c>
      <c r="C63" s="10">
        <v>55</v>
      </c>
      <c r="D63" s="10">
        <v>70</v>
      </c>
      <c r="E63" s="10">
        <v>5</v>
      </c>
      <c r="F63" s="10">
        <v>60</v>
      </c>
      <c r="G63" s="10" t="s">
        <v>114</v>
      </c>
      <c r="H63" s="11" t="s">
        <v>114</v>
      </c>
      <c r="I63" s="11">
        <v>0.88</v>
      </c>
      <c r="J63" s="11" t="s">
        <v>114</v>
      </c>
      <c r="K63" s="10">
        <v>45</v>
      </c>
      <c r="L63" s="11">
        <v>0.85</v>
      </c>
    </row>
    <row r="64" spans="1:12" x14ac:dyDescent="0.35">
      <c r="A64" s="3" t="s">
        <v>273</v>
      </c>
      <c r="B64" s="6" t="s">
        <v>77</v>
      </c>
      <c r="C64" s="10">
        <v>65</v>
      </c>
      <c r="D64" s="10">
        <v>45</v>
      </c>
      <c r="E64" s="10">
        <v>5</v>
      </c>
      <c r="F64" s="10">
        <v>35</v>
      </c>
      <c r="G64" s="10">
        <v>5</v>
      </c>
      <c r="H64" s="11">
        <v>0.09</v>
      </c>
      <c r="I64" s="11">
        <v>0.82</v>
      </c>
      <c r="J64" s="11">
        <v>0.09</v>
      </c>
      <c r="K64" s="10">
        <v>34</v>
      </c>
      <c r="L64" s="11">
        <v>0.98</v>
      </c>
    </row>
    <row r="65" spans="1:12" x14ac:dyDescent="0.35">
      <c r="A65" s="3" t="s">
        <v>273</v>
      </c>
      <c r="B65" s="6" t="s">
        <v>78</v>
      </c>
      <c r="C65" s="10">
        <v>70</v>
      </c>
      <c r="D65" s="10">
        <v>70</v>
      </c>
      <c r="E65" s="10" t="s">
        <v>114</v>
      </c>
      <c r="F65" s="10">
        <v>65</v>
      </c>
      <c r="G65" s="10">
        <v>5</v>
      </c>
      <c r="H65" s="11" t="s">
        <v>114</v>
      </c>
      <c r="I65" s="11">
        <v>0.93</v>
      </c>
      <c r="J65" s="11" t="s">
        <v>114</v>
      </c>
      <c r="K65" s="10">
        <v>30</v>
      </c>
      <c r="L65" s="11">
        <v>0.98</v>
      </c>
    </row>
    <row r="66" spans="1:12" x14ac:dyDescent="0.35">
      <c r="A66" s="3" t="s">
        <v>273</v>
      </c>
      <c r="B66" s="6" t="s">
        <v>79</v>
      </c>
      <c r="C66" s="10">
        <v>65</v>
      </c>
      <c r="D66" s="10">
        <v>85</v>
      </c>
      <c r="E66" s="10">
        <v>10</v>
      </c>
      <c r="F66" s="10">
        <v>75</v>
      </c>
      <c r="G66" s="10">
        <v>5</v>
      </c>
      <c r="H66" s="11">
        <v>0.09</v>
      </c>
      <c r="I66" s="11">
        <v>0.87</v>
      </c>
      <c r="J66" s="11">
        <v>0.03</v>
      </c>
      <c r="K66" s="10">
        <v>34</v>
      </c>
      <c r="L66" s="11">
        <v>0.98</v>
      </c>
    </row>
    <row r="67" spans="1:12" x14ac:dyDescent="0.35">
      <c r="A67" s="3" t="s">
        <v>273</v>
      </c>
      <c r="B67" s="6" t="s">
        <v>80</v>
      </c>
      <c r="C67" s="10">
        <v>90</v>
      </c>
      <c r="D67" s="10">
        <v>55</v>
      </c>
      <c r="E67" s="10">
        <v>5</v>
      </c>
      <c r="F67" s="10">
        <v>50</v>
      </c>
      <c r="G67" s="10">
        <v>0</v>
      </c>
      <c r="H67" s="11">
        <v>0.09</v>
      </c>
      <c r="I67" s="11">
        <v>0.91</v>
      </c>
      <c r="J67" s="11">
        <v>0</v>
      </c>
      <c r="K67" s="10">
        <v>26</v>
      </c>
      <c r="L67" s="11">
        <v>0.98</v>
      </c>
    </row>
    <row r="68" spans="1:12" x14ac:dyDescent="0.35">
      <c r="A68" s="3" t="s">
        <v>273</v>
      </c>
      <c r="B68" s="6" t="s">
        <v>81</v>
      </c>
      <c r="C68" s="10">
        <v>80</v>
      </c>
      <c r="D68" s="10">
        <v>75</v>
      </c>
      <c r="E68" s="10">
        <v>5</v>
      </c>
      <c r="F68" s="10">
        <v>65</v>
      </c>
      <c r="G68" s="10" t="s">
        <v>114</v>
      </c>
      <c r="H68" s="11" t="s">
        <v>114</v>
      </c>
      <c r="I68" s="11">
        <v>0.89</v>
      </c>
      <c r="J68" s="11" t="s">
        <v>114</v>
      </c>
      <c r="K68" s="10">
        <v>38</v>
      </c>
      <c r="L68" s="11">
        <v>0.97</v>
      </c>
    </row>
    <row r="69" spans="1:12" x14ac:dyDescent="0.35">
      <c r="A69" s="3" t="s">
        <v>273</v>
      </c>
      <c r="B69" s="6" t="s">
        <v>82</v>
      </c>
      <c r="C69" s="10">
        <v>80</v>
      </c>
      <c r="D69" s="10">
        <v>85</v>
      </c>
      <c r="E69" s="10">
        <v>20</v>
      </c>
      <c r="F69" s="10">
        <v>65</v>
      </c>
      <c r="G69" s="10">
        <v>0</v>
      </c>
      <c r="H69" s="11">
        <v>0.21</v>
      </c>
      <c r="I69" s="11">
        <v>0.79</v>
      </c>
      <c r="J69" s="11">
        <v>0</v>
      </c>
      <c r="K69" s="10">
        <v>39</v>
      </c>
      <c r="L69" s="11">
        <v>0.95</v>
      </c>
    </row>
    <row r="70" spans="1:12" x14ac:dyDescent="0.35">
      <c r="A70" s="3" t="s">
        <v>273</v>
      </c>
      <c r="B70" s="6" t="s">
        <v>83</v>
      </c>
      <c r="C70" s="10">
        <v>50</v>
      </c>
      <c r="D70" s="10">
        <v>85</v>
      </c>
      <c r="E70" s="10">
        <v>20</v>
      </c>
      <c r="F70" s="10">
        <v>65</v>
      </c>
      <c r="G70" s="10" t="s">
        <v>114</v>
      </c>
      <c r="H70" s="11" t="s">
        <v>114</v>
      </c>
      <c r="I70" s="11">
        <v>0.78</v>
      </c>
      <c r="J70" s="11" t="s">
        <v>114</v>
      </c>
      <c r="K70" s="10">
        <v>39</v>
      </c>
      <c r="L70" s="11">
        <v>0.98</v>
      </c>
    </row>
    <row r="71" spans="1:12" x14ac:dyDescent="0.35">
      <c r="A71" s="3" t="s">
        <v>273</v>
      </c>
      <c r="B71" s="6" t="s">
        <v>84</v>
      </c>
      <c r="C71" s="10">
        <v>60</v>
      </c>
      <c r="D71" s="10">
        <v>50</v>
      </c>
      <c r="E71" s="10">
        <v>10</v>
      </c>
      <c r="F71" s="10">
        <v>40</v>
      </c>
      <c r="G71" s="10" t="s">
        <v>114</v>
      </c>
      <c r="H71" s="11" t="s">
        <v>114</v>
      </c>
      <c r="I71" s="11">
        <v>0.79</v>
      </c>
      <c r="J71" s="11" t="s">
        <v>114</v>
      </c>
      <c r="K71" s="10">
        <v>41</v>
      </c>
      <c r="L71" s="11">
        <v>0.98</v>
      </c>
    </row>
    <row r="72" spans="1:12" x14ac:dyDescent="0.35">
      <c r="A72" s="3" t="s">
        <v>273</v>
      </c>
      <c r="B72" s="6" t="s">
        <v>85</v>
      </c>
      <c r="C72" s="10">
        <v>90</v>
      </c>
      <c r="D72" s="10">
        <v>55</v>
      </c>
      <c r="E72" s="10">
        <v>5</v>
      </c>
      <c r="F72" s="10">
        <v>45</v>
      </c>
      <c r="G72" s="10">
        <v>5</v>
      </c>
      <c r="H72" s="11">
        <v>0.09</v>
      </c>
      <c r="I72" s="11">
        <v>0.79</v>
      </c>
      <c r="J72" s="11">
        <v>0.12</v>
      </c>
      <c r="K72" s="10">
        <v>35</v>
      </c>
      <c r="L72" s="11">
        <v>0.98</v>
      </c>
    </row>
    <row r="73" spans="1:12" x14ac:dyDescent="0.35">
      <c r="A73" s="3" t="s">
        <v>273</v>
      </c>
      <c r="B73" s="6" t="s">
        <v>86</v>
      </c>
      <c r="C73" s="10">
        <v>90</v>
      </c>
      <c r="D73" s="10">
        <v>75</v>
      </c>
      <c r="E73" s="10">
        <v>10</v>
      </c>
      <c r="F73" s="10">
        <v>55</v>
      </c>
      <c r="G73" s="10">
        <v>10</v>
      </c>
      <c r="H73" s="11">
        <v>0.13</v>
      </c>
      <c r="I73" s="11">
        <v>0.73</v>
      </c>
      <c r="J73" s="11">
        <v>0.14000000000000001</v>
      </c>
      <c r="K73" s="10">
        <v>34</v>
      </c>
      <c r="L73" s="11">
        <v>0.97</v>
      </c>
    </row>
    <row r="74" spans="1:12" x14ac:dyDescent="0.35">
      <c r="A74" s="3" t="s">
        <v>273</v>
      </c>
      <c r="B74" s="6" t="s">
        <v>87</v>
      </c>
      <c r="C74" s="10">
        <v>85</v>
      </c>
      <c r="D74" s="10">
        <v>70</v>
      </c>
      <c r="E74" s="10">
        <v>15</v>
      </c>
      <c r="F74" s="10">
        <v>55</v>
      </c>
      <c r="G74" s="10" t="s">
        <v>114</v>
      </c>
      <c r="H74" s="11" t="s">
        <v>114</v>
      </c>
      <c r="I74" s="11">
        <v>0.77</v>
      </c>
      <c r="J74" s="11" t="s">
        <v>114</v>
      </c>
      <c r="K74" s="10">
        <v>43</v>
      </c>
      <c r="L74" s="11">
        <v>0.99</v>
      </c>
    </row>
    <row r="75" spans="1:12" x14ac:dyDescent="0.35">
      <c r="A75" s="3" t="s">
        <v>273</v>
      </c>
      <c r="B75" s="6" t="s">
        <v>88</v>
      </c>
      <c r="C75" s="10">
        <v>110</v>
      </c>
      <c r="D75" s="10">
        <v>90</v>
      </c>
      <c r="E75" s="10">
        <v>15</v>
      </c>
      <c r="F75" s="10">
        <v>75</v>
      </c>
      <c r="G75" s="10" t="s">
        <v>114</v>
      </c>
      <c r="H75" s="11" t="s">
        <v>114</v>
      </c>
      <c r="I75" s="11">
        <v>0.8</v>
      </c>
      <c r="J75" s="11" t="s">
        <v>114</v>
      </c>
      <c r="K75" s="10">
        <v>44</v>
      </c>
      <c r="L75" s="11">
        <v>1</v>
      </c>
    </row>
    <row r="76" spans="1:12" x14ac:dyDescent="0.35">
      <c r="A76" s="3" t="s">
        <v>273</v>
      </c>
      <c r="B76" s="6" t="s">
        <v>89</v>
      </c>
      <c r="C76" s="10">
        <v>145</v>
      </c>
      <c r="D76" s="10">
        <v>100</v>
      </c>
      <c r="E76" s="10">
        <v>15</v>
      </c>
      <c r="F76" s="10">
        <v>75</v>
      </c>
      <c r="G76" s="10">
        <v>5</v>
      </c>
      <c r="H76" s="11">
        <v>0.16</v>
      </c>
      <c r="I76" s="11">
        <v>0.77</v>
      </c>
      <c r="J76" s="11">
        <v>7.0000000000000007E-2</v>
      </c>
      <c r="K76" s="10">
        <v>47</v>
      </c>
      <c r="L76" s="11">
        <v>0.96</v>
      </c>
    </row>
    <row r="77" spans="1:12" x14ac:dyDescent="0.35">
      <c r="A77" s="3" t="s">
        <v>273</v>
      </c>
      <c r="B77" s="6" t="s">
        <v>90</v>
      </c>
      <c r="C77" s="10">
        <v>110</v>
      </c>
      <c r="D77" s="10">
        <v>140</v>
      </c>
      <c r="E77" s="10">
        <v>30</v>
      </c>
      <c r="F77" s="10">
        <v>105</v>
      </c>
      <c r="G77" s="10">
        <v>5</v>
      </c>
      <c r="H77" s="11">
        <v>0.21</v>
      </c>
      <c r="I77" s="11">
        <v>0.76</v>
      </c>
      <c r="J77" s="11">
        <v>0.04</v>
      </c>
      <c r="K77" s="10">
        <v>43</v>
      </c>
      <c r="L77" s="11">
        <v>1</v>
      </c>
    </row>
    <row r="78" spans="1:12" x14ac:dyDescent="0.35">
      <c r="A78" s="3" t="s">
        <v>273</v>
      </c>
      <c r="B78" s="6" t="s">
        <v>91</v>
      </c>
      <c r="C78" s="10">
        <v>135</v>
      </c>
      <c r="D78" s="10">
        <v>130</v>
      </c>
      <c r="E78" s="10">
        <v>35</v>
      </c>
      <c r="F78" s="10">
        <v>85</v>
      </c>
      <c r="G78" s="10">
        <v>5</v>
      </c>
      <c r="H78" s="11">
        <v>0.28000000000000003</v>
      </c>
      <c r="I78" s="11">
        <v>0.66</v>
      </c>
      <c r="J78" s="11">
        <v>0.05</v>
      </c>
      <c r="K78" s="10">
        <v>46</v>
      </c>
      <c r="L78" s="11">
        <v>0.96</v>
      </c>
    </row>
    <row r="79" spans="1:12" x14ac:dyDescent="0.35">
      <c r="A79" s="3" t="s">
        <v>273</v>
      </c>
      <c r="B79" s="6" t="s">
        <v>92</v>
      </c>
      <c r="C79" s="10">
        <v>145</v>
      </c>
      <c r="D79" s="10">
        <v>110</v>
      </c>
      <c r="E79" s="10">
        <v>30</v>
      </c>
      <c r="F79" s="10">
        <v>70</v>
      </c>
      <c r="G79" s="10">
        <v>5</v>
      </c>
      <c r="H79" s="11">
        <v>0.3</v>
      </c>
      <c r="I79" s="11">
        <v>0.64</v>
      </c>
      <c r="J79" s="11">
        <v>0.06</v>
      </c>
      <c r="K79" s="10">
        <v>49</v>
      </c>
      <c r="L79" s="11">
        <v>0.98</v>
      </c>
    </row>
    <row r="80" spans="1:12" x14ac:dyDescent="0.35">
      <c r="A80" s="3" t="s">
        <v>273</v>
      </c>
      <c r="B80" s="6" t="s">
        <v>93</v>
      </c>
      <c r="C80" s="10">
        <v>185</v>
      </c>
      <c r="D80" s="10">
        <v>150</v>
      </c>
      <c r="E80" s="10">
        <v>40</v>
      </c>
      <c r="F80" s="10">
        <v>95</v>
      </c>
      <c r="G80" s="10">
        <v>15</v>
      </c>
      <c r="H80" s="11">
        <v>0.27</v>
      </c>
      <c r="I80" s="11">
        <v>0.64</v>
      </c>
      <c r="J80" s="11">
        <v>0.09</v>
      </c>
      <c r="K80" s="10">
        <v>49</v>
      </c>
      <c r="L80" s="11">
        <v>0.92</v>
      </c>
    </row>
    <row r="81" spans="1:12" x14ac:dyDescent="0.35">
      <c r="A81" s="3" t="s">
        <v>273</v>
      </c>
      <c r="B81" s="6" t="s">
        <v>94</v>
      </c>
      <c r="C81" s="10">
        <v>190</v>
      </c>
      <c r="D81" s="10">
        <v>195</v>
      </c>
      <c r="E81" s="10">
        <v>50</v>
      </c>
      <c r="F81" s="10">
        <v>135</v>
      </c>
      <c r="G81" s="10">
        <v>10</v>
      </c>
      <c r="H81" s="11">
        <v>0.26</v>
      </c>
      <c r="I81" s="11">
        <v>0.69</v>
      </c>
      <c r="J81" s="11">
        <v>0.05</v>
      </c>
      <c r="K81" s="10">
        <v>42</v>
      </c>
      <c r="L81" s="11">
        <v>0.95</v>
      </c>
    </row>
    <row r="82" spans="1:12" x14ac:dyDescent="0.35">
      <c r="A82" s="3" t="s">
        <v>273</v>
      </c>
      <c r="B82" s="6" t="s">
        <v>95</v>
      </c>
      <c r="C82" s="10">
        <v>175</v>
      </c>
      <c r="D82" s="10">
        <v>105</v>
      </c>
      <c r="E82" s="10">
        <v>35</v>
      </c>
      <c r="F82" s="10">
        <v>70</v>
      </c>
      <c r="G82" s="10">
        <v>5</v>
      </c>
      <c r="H82" s="11">
        <v>0.31</v>
      </c>
      <c r="I82" s="11">
        <v>0.64</v>
      </c>
      <c r="J82" s="11">
        <v>0.05</v>
      </c>
      <c r="K82" s="10">
        <v>48</v>
      </c>
      <c r="L82" s="11">
        <v>0.87</v>
      </c>
    </row>
    <row r="83" spans="1:12" x14ac:dyDescent="0.35">
      <c r="A83" s="3" t="s">
        <v>273</v>
      </c>
      <c r="B83" s="6" t="s">
        <v>96</v>
      </c>
      <c r="C83" s="10">
        <v>195</v>
      </c>
      <c r="D83" s="10">
        <v>115</v>
      </c>
      <c r="E83" s="10">
        <v>40</v>
      </c>
      <c r="F83" s="10">
        <v>70</v>
      </c>
      <c r="G83" s="10">
        <v>5</v>
      </c>
      <c r="H83" s="11">
        <v>0.35</v>
      </c>
      <c r="I83" s="11">
        <v>0.62</v>
      </c>
      <c r="J83" s="11">
        <v>0.03</v>
      </c>
      <c r="K83" s="10">
        <v>57</v>
      </c>
      <c r="L83" s="11">
        <v>0.48</v>
      </c>
    </row>
    <row r="84" spans="1:12" x14ac:dyDescent="0.35">
      <c r="A84" s="3" t="s">
        <v>273</v>
      </c>
      <c r="B84" s="6" t="s">
        <v>97</v>
      </c>
      <c r="C84" s="10">
        <v>250</v>
      </c>
      <c r="D84" s="10">
        <v>205</v>
      </c>
      <c r="E84" s="10">
        <v>70</v>
      </c>
      <c r="F84" s="10">
        <v>125</v>
      </c>
      <c r="G84" s="10">
        <v>15</v>
      </c>
      <c r="H84" s="11">
        <v>0.34</v>
      </c>
      <c r="I84" s="11">
        <v>0.59</v>
      </c>
      <c r="J84" s="11">
        <v>0.06</v>
      </c>
      <c r="K84" s="10">
        <v>56</v>
      </c>
      <c r="L84" s="11">
        <v>0.56000000000000005</v>
      </c>
    </row>
    <row r="85" spans="1:12" x14ac:dyDescent="0.35">
      <c r="A85" s="3" t="s">
        <v>273</v>
      </c>
      <c r="B85" s="6" t="s">
        <v>98</v>
      </c>
      <c r="C85" s="10">
        <v>235</v>
      </c>
      <c r="D85" s="10">
        <v>205</v>
      </c>
      <c r="E85" s="10">
        <v>95</v>
      </c>
      <c r="F85" s="10">
        <v>110</v>
      </c>
      <c r="G85" s="10">
        <v>5</v>
      </c>
      <c r="H85" s="11">
        <v>0.45</v>
      </c>
      <c r="I85" s="11">
        <v>0.52</v>
      </c>
      <c r="J85" s="11">
        <v>0.02</v>
      </c>
      <c r="K85" s="10">
        <v>54</v>
      </c>
      <c r="L85" s="11">
        <v>0.72</v>
      </c>
    </row>
    <row r="86" spans="1:12" x14ac:dyDescent="0.35">
      <c r="A86" s="3" t="s">
        <v>273</v>
      </c>
      <c r="B86" s="6" t="s">
        <v>99</v>
      </c>
      <c r="C86" s="10">
        <v>270</v>
      </c>
      <c r="D86" s="10">
        <v>300</v>
      </c>
      <c r="E86" s="10">
        <v>135</v>
      </c>
      <c r="F86" s="10">
        <v>155</v>
      </c>
      <c r="G86" s="10">
        <v>10</v>
      </c>
      <c r="H86" s="11">
        <v>0.45</v>
      </c>
      <c r="I86" s="11">
        <v>0.52</v>
      </c>
      <c r="J86" s="11">
        <v>0.03</v>
      </c>
      <c r="K86" s="10">
        <v>54</v>
      </c>
      <c r="L86" s="11">
        <v>0.76</v>
      </c>
    </row>
    <row r="87" spans="1:12" x14ac:dyDescent="0.35">
      <c r="A87" s="3" t="s">
        <v>273</v>
      </c>
      <c r="B87" s="6" t="s">
        <v>100</v>
      </c>
      <c r="C87" s="10">
        <v>250</v>
      </c>
      <c r="D87" s="10">
        <v>260</v>
      </c>
      <c r="E87" s="10">
        <v>135</v>
      </c>
      <c r="F87" s="10">
        <v>115</v>
      </c>
      <c r="G87" s="10">
        <v>10</v>
      </c>
      <c r="H87" s="11">
        <v>0.52</v>
      </c>
      <c r="I87" s="11">
        <v>0.43</v>
      </c>
      <c r="J87" s="11">
        <v>0.05</v>
      </c>
      <c r="K87" s="10">
        <v>53</v>
      </c>
      <c r="L87" s="11">
        <v>0.77</v>
      </c>
    </row>
    <row r="88" spans="1:12" x14ac:dyDescent="0.35">
      <c r="A88" s="3" t="s">
        <v>273</v>
      </c>
      <c r="B88" s="6" t="s">
        <v>101</v>
      </c>
      <c r="C88" s="10">
        <v>275</v>
      </c>
      <c r="D88" s="10">
        <v>320</v>
      </c>
      <c r="E88" s="10">
        <v>160</v>
      </c>
      <c r="F88" s="10">
        <v>150</v>
      </c>
      <c r="G88" s="10">
        <v>10</v>
      </c>
      <c r="H88" s="11">
        <v>0.5</v>
      </c>
      <c r="I88" s="11">
        <v>0.47</v>
      </c>
      <c r="J88" s="11">
        <v>0.03</v>
      </c>
      <c r="K88" s="10">
        <v>47</v>
      </c>
      <c r="L88" s="11">
        <v>0.84</v>
      </c>
    </row>
    <row r="89" spans="1:12" x14ac:dyDescent="0.35">
      <c r="A89" s="3" t="s">
        <v>273</v>
      </c>
      <c r="B89" s="6" t="s">
        <v>102</v>
      </c>
      <c r="C89" s="10">
        <v>225</v>
      </c>
      <c r="D89" s="10">
        <v>260</v>
      </c>
      <c r="E89" s="10">
        <v>140</v>
      </c>
      <c r="F89" s="10">
        <v>110</v>
      </c>
      <c r="G89" s="10">
        <v>10</v>
      </c>
      <c r="H89" s="11">
        <v>0.53</v>
      </c>
      <c r="I89" s="11">
        <v>0.43</v>
      </c>
      <c r="J89" s="11">
        <v>0.04</v>
      </c>
      <c r="K89" s="10">
        <v>45</v>
      </c>
      <c r="L89" s="11">
        <v>0.93</v>
      </c>
    </row>
    <row r="90" spans="1:12" x14ac:dyDescent="0.35">
      <c r="A90" s="3" t="s">
        <v>273</v>
      </c>
      <c r="B90" s="6" t="s">
        <v>103</v>
      </c>
      <c r="C90" s="10">
        <v>185</v>
      </c>
      <c r="D90" s="10">
        <v>220</v>
      </c>
      <c r="E90" s="10">
        <v>120</v>
      </c>
      <c r="F90" s="10">
        <v>85</v>
      </c>
      <c r="G90" s="10">
        <v>15</v>
      </c>
      <c r="H90" s="11">
        <v>0.54</v>
      </c>
      <c r="I90" s="11">
        <v>0.4</v>
      </c>
      <c r="J90" s="11">
        <v>0.06</v>
      </c>
      <c r="K90" s="10">
        <v>47</v>
      </c>
      <c r="L90" s="11">
        <v>0.95</v>
      </c>
    </row>
    <row r="91" spans="1:12" x14ac:dyDescent="0.35">
      <c r="A91" s="3" t="s">
        <v>273</v>
      </c>
      <c r="B91" s="6" t="s">
        <v>104</v>
      </c>
      <c r="C91" s="10">
        <v>170</v>
      </c>
      <c r="D91" s="10">
        <v>230</v>
      </c>
      <c r="E91" s="10">
        <v>120</v>
      </c>
      <c r="F91" s="10">
        <v>100</v>
      </c>
      <c r="G91" s="10">
        <v>10</v>
      </c>
      <c r="H91" s="11">
        <v>0.53</v>
      </c>
      <c r="I91" s="11">
        <v>0.43</v>
      </c>
      <c r="J91" s="11">
        <v>0.04</v>
      </c>
      <c r="K91" s="10">
        <v>47</v>
      </c>
      <c r="L91" s="11">
        <v>0.88</v>
      </c>
    </row>
    <row r="92" spans="1:12" x14ac:dyDescent="0.35">
      <c r="A92" s="3" t="s">
        <v>273</v>
      </c>
      <c r="B92" s="6" t="s">
        <v>105</v>
      </c>
      <c r="C92" s="10">
        <v>145</v>
      </c>
      <c r="D92" s="10">
        <v>195</v>
      </c>
      <c r="E92" s="10">
        <v>95</v>
      </c>
      <c r="F92" s="10">
        <v>95</v>
      </c>
      <c r="G92" s="10">
        <v>10</v>
      </c>
      <c r="H92" s="11">
        <v>0.47</v>
      </c>
      <c r="I92" s="11">
        <v>0.48</v>
      </c>
      <c r="J92" s="11">
        <v>0.04</v>
      </c>
      <c r="K92" s="10">
        <v>47</v>
      </c>
      <c r="L92" s="11">
        <v>0.86</v>
      </c>
    </row>
    <row r="93" spans="1:12" x14ac:dyDescent="0.35">
      <c r="A93" s="3" t="s">
        <v>273</v>
      </c>
      <c r="B93" s="6" t="s">
        <v>106</v>
      </c>
      <c r="C93" s="10">
        <v>180</v>
      </c>
      <c r="D93" s="10">
        <v>160</v>
      </c>
      <c r="E93" s="10">
        <v>85</v>
      </c>
      <c r="F93" s="10">
        <v>65</v>
      </c>
      <c r="G93" s="10">
        <v>10</v>
      </c>
      <c r="H93" s="11">
        <v>0.54</v>
      </c>
      <c r="I93" s="11">
        <v>0.41</v>
      </c>
      <c r="J93" s="11">
        <v>0.05</v>
      </c>
      <c r="K93" s="10">
        <v>36</v>
      </c>
      <c r="L93" s="11">
        <v>0.94</v>
      </c>
    </row>
    <row r="94" spans="1:12" x14ac:dyDescent="0.35">
      <c r="A94" s="3" t="s">
        <v>273</v>
      </c>
      <c r="B94" s="6" t="s">
        <v>107</v>
      </c>
      <c r="C94" s="10">
        <v>115</v>
      </c>
      <c r="D94" s="10">
        <v>130</v>
      </c>
      <c r="E94" s="10">
        <v>70</v>
      </c>
      <c r="F94" s="10">
        <v>60</v>
      </c>
      <c r="G94" s="10" t="s">
        <v>114</v>
      </c>
      <c r="H94" s="11">
        <v>0.53</v>
      </c>
      <c r="I94" s="11" t="s">
        <v>114</v>
      </c>
      <c r="J94" s="11" t="s">
        <v>114</v>
      </c>
      <c r="K94" s="10">
        <v>39</v>
      </c>
      <c r="L94" s="11">
        <v>0.96</v>
      </c>
    </row>
    <row r="95" spans="1:12" x14ac:dyDescent="0.35">
      <c r="A95" s="3" t="s">
        <v>273</v>
      </c>
      <c r="B95" s="6" t="s">
        <v>108</v>
      </c>
      <c r="C95" s="10">
        <v>170</v>
      </c>
      <c r="D95" s="10">
        <v>155</v>
      </c>
      <c r="E95" s="10">
        <v>75</v>
      </c>
      <c r="F95" s="10">
        <v>75</v>
      </c>
      <c r="G95" s="10">
        <v>10</v>
      </c>
      <c r="H95" s="11">
        <v>0.47</v>
      </c>
      <c r="I95" s="11">
        <v>0.47</v>
      </c>
      <c r="J95" s="11">
        <v>0.06</v>
      </c>
      <c r="K95" s="10">
        <v>52</v>
      </c>
      <c r="L95" s="11">
        <v>0.94</v>
      </c>
    </row>
    <row r="96" spans="1:12" x14ac:dyDescent="0.35">
      <c r="A96" s="3" t="s">
        <v>273</v>
      </c>
      <c r="B96" s="6" t="s">
        <v>109</v>
      </c>
      <c r="C96" s="10">
        <v>205</v>
      </c>
      <c r="D96" s="10">
        <v>135</v>
      </c>
      <c r="E96" s="10">
        <v>70</v>
      </c>
      <c r="F96" s="10">
        <v>55</v>
      </c>
      <c r="G96" s="10">
        <v>10</v>
      </c>
      <c r="H96" s="11">
        <v>0.51</v>
      </c>
      <c r="I96" s="11">
        <v>0.41</v>
      </c>
      <c r="J96" s="11">
        <v>7.0000000000000007E-2</v>
      </c>
      <c r="K96" s="10">
        <v>35</v>
      </c>
      <c r="L96" s="11">
        <v>0.97</v>
      </c>
    </row>
    <row r="97" spans="1:12" x14ac:dyDescent="0.35">
      <c r="A97" s="3" t="s">
        <v>273</v>
      </c>
      <c r="B97" s="6" t="s">
        <v>110</v>
      </c>
      <c r="C97" s="10">
        <v>255</v>
      </c>
      <c r="D97" s="10">
        <v>160</v>
      </c>
      <c r="E97" s="10">
        <v>80</v>
      </c>
      <c r="F97" s="10">
        <v>70</v>
      </c>
      <c r="G97" s="10">
        <v>10</v>
      </c>
      <c r="H97" s="11">
        <v>0.52</v>
      </c>
      <c r="I97" s="11">
        <v>0.43</v>
      </c>
      <c r="J97" s="11">
        <v>0.05</v>
      </c>
      <c r="K97" s="10">
        <v>46</v>
      </c>
      <c r="L97" s="11">
        <v>0.94</v>
      </c>
    </row>
    <row r="98" spans="1:12" x14ac:dyDescent="0.35">
      <c r="A98" s="3" t="s">
        <v>273</v>
      </c>
      <c r="B98" s="6" t="s">
        <v>111</v>
      </c>
      <c r="C98" s="10">
        <v>255</v>
      </c>
      <c r="D98" s="10">
        <v>225</v>
      </c>
      <c r="E98" s="10">
        <v>105</v>
      </c>
      <c r="F98" s="10">
        <v>110</v>
      </c>
      <c r="G98" s="10">
        <v>10</v>
      </c>
      <c r="H98" s="11">
        <v>0.47</v>
      </c>
      <c r="I98" s="11">
        <v>0.5</v>
      </c>
      <c r="J98" s="11">
        <v>0.04</v>
      </c>
      <c r="K98" s="10">
        <v>50</v>
      </c>
      <c r="L98" s="11">
        <v>0.93</v>
      </c>
    </row>
    <row r="99" spans="1:12" x14ac:dyDescent="0.35">
      <c r="A99" s="3" t="s">
        <v>273</v>
      </c>
      <c r="B99" s="6" t="s">
        <v>112</v>
      </c>
      <c r="C99" s="10">
        <v>300</v>
      </c>
      <c r="D99" s="10">
        <v>310</v>
      </c>
      <c r="E99" s="10">
        <v>155</v>
      </c>
      <c r="F99" s="10">
        <v>150</v>
      </c>
      <c r="G99" s="10">
        <v>5</v>
      </c>
      <c r="H99" s="11">
        <v>0.49</v>
      </c>
      <c r="I99" s="11">
        <v>0.48</v>
      </c>
      <c r="J99" s="11">
        <v>0.02</v>
      </c>
      <c r="K99" s="10">
        <v>46</v>
      </c>
      <c r="L99" s="11">
        <v>0.92</v>
      </c>
    </row>
    <row r="100" spans="1:12" x14ac:dyDescent="0.35">
      <c r="A100" s="3" t="s">
        <v>273</v>
      </c>
      <c r="B100" s="6" t="s">
        <v>113</v>
      </c>
      <c r="C100" s="10">
        <v>255</v>
      </c>
      <c r="D100" s="10">
        <v>295</v>
      </c>
      <c r="E100" s="10">
        <v>155</v>
      </c>
      <c r="F100" s="10">
        <v>125</v>
      </c>
      <c r="G100" s="10">
        <v>15</v>
      </c>
      <c r="H100" s="11">
        <v>0.53</v>
      </c>
      <c r="I100" s="11">
        <v>0.42</v>
      </c>
      <c r="J100" s="11">
        <v>0.05</v>
      </c>
      <c r="K100" s="10">
        <v>42</v>
      </c>
      <c r="L100" s="11">
        <v>0.95</v>
      </c>
    </row>
    <row r="101" spans="1:12" x14ac:dyDescent="0.35">
      <c r="A101" s="21" t="s">
        <v>274</v>
      </c>
      <c r="B101" s="22" t="s">
        <v>64</v>
      </c>
      <c r="C101" s="23">
        <v>1615</v>
      </c>
      <c r="D101" s="23">
        <v>1535</v>
      </c>
      <c r="E101" s="23">
        <v>600</v>
      </c>
      <c r="F101" s="23">
        <v>830</v>
      </c>
      <c r="G101" s="23">
        <v>105</v>
      </c>
      <c r="H101" s="66">
        <v>0.39</v>
      </c>
      <c r="I101" s="66">
        <v>0.54</v>
      </c>
      <c r="J101" s="66">
        <v>7.0000000000000007E-2</v>
      </c>
      <c r="K101" s="23">
        <v>46</v>
      </c>
      <c r="L101" s="66">
        <v>0.91</v>
      </c>
    </row>
    <row r="102" spans="1:12" x14ac:dyDescent="0.35">
      <c r="A102" s="3" t="s">
        <v>274</v>
      </c>
      <c r="B102" s="6" t="s">
        <v>68</v>
      </c>
      <c r="C102" s="10">
        <v>0</v>
      </c>
      <c r="D102" s="10">
        <v>0</v>
      </c>
      <c r="E102" s="10">
        <v>0</v>
      </c>
      <c r="F102" s="10">
        <v>0</v>
      </c>
      <c r="G102" s="10">
        <v>0</v>
      </c>
      <c r="H102" s="11" t="s">
        <v>66</v>
      </c>
      <c r="I102" s="11" t="s">
        <v>66</v>
      </c>
      <c r="J102" s="11" t="s">
        <v>66</v>
      </c>
      <c r="K102" s="10" t="s">
        <v>66</v>
      </c>
      <c r="L102" s="11" t="s">
        <v>66</v>
      </c>
    </row>
    <row r="103" spans="1:12" x14ac:dyDescent="0.35">
      <c r="A103" s="3" t="s">
        <v>274</v>
      </c>
      <c r="B103" s="6" t="s">
        <v>69</v>
      </c>
      <c r="C103" s="10">
        <v>0</v>
      </c>
      <c r="D103" s="10">
        <v>0</v>
      </c>
      <c r="E103" s="10">
        <v>0</v>
      </c>
      <c r="F103" s="10">
        <v>0</v>
      </c>
      <c r="G103" s="10">
        <v>0</v>
      </c>
      <c r="H103" s="11" t="s">
        <v>66</v>
      </c>
      <c r="I103" s="11" t="s">
        <v>66</v>
      </c>
      <c r="J103" s="11" t="s">
        <v>66</v>
      </c>
      <c r="K103" s="10" t="s">
        <v>66</v>
      </c>
      <c r="L103" s="11" t="s">
        <v>66</v>
      </c>
    </row>
    <row r="104" spans="1:12" x14ac:dyDescent="0.35">
      <c r="A104" s="3" t="s">
        <v>274</v>
      </c>
      <c r="B104" s="6" t="s">
        <v>70</v>
      </c>
      <c r="C104" s="10">
        <v>0</v>
      </c>
      <c r="D104" s="10">
        <v>0</v>
      </c>
      <c r="E104" s="10">
        <v>0</v>
      </c>
      <c r="F104" s="10">
        <v>0</v>
      </c>
      <c r="G104" s="10">
        <v>0</v>
      </c>
      <c r="H104" s="11" t="s">
        <v>66</v>
      </c>
      <c r="I104" s="11" t="s">
        <v>66</v>
      </c>
      <c r="J104" s="11" t="s">
        <v>66</v>
      </c>
      <c r="K104" s="10" t="s">
        <v>66</v>
      </c>
      <c r="L104" s="11" t="s">
        <v>66</v>
      </c>
    </row>
    <row r="105" spans="1:12" x14ac:dyDescent="0.35">
      <c r="A105" s="3" t="s">
        <v>274</v>
      </c>
      <c r="B105" s="6" t="s">
        <v>71</v>
      </c>
      <c r="C105" s="10">
        <v>0</v>
      </c>
      <c r="D105" s="10">
        <v>0</v>
      </c>
      <c r="E105" s="10">
        <v>0</v>
      </c>
      <c r="F105" s="10">
        <v>0</v>
      </c>
      <c r="G105" s="10">
        <v>0</v>
      </c>
      <c r="H105" s="11" t="s">
        <v>66</v>
      </c>
      <c r="I105" s="11" t="s">
        <v>66</v>
      </c>
      <c r="J105" s="11" t="s">
        <v>66</v>
      </c>
      <c r="K105" s="10" t="s">
        <v>66</v>
      </c>
      <c r="L105" s="11" t="s">
        <v>66</v>
      </c>
    </row>
    <row r="106" spans="1:12" x14ac:dyDescent="0.35">
      <c r="A106" s="3" t="s">
        <v>274</v>
      </c>
      <c r="B106" s="6" t="s">
        <v>72</v>
      </c>
      <c r="C106" s="10">
        <v>0</v>
      </c>
      <c r="D106" s="10">
        <v>0</v>
      </c>
      <c r="E106" s="10">
        <v>0</v>
      </c>
      <c r="F106" s="10">
        <v>0</v>
      </c>
      <c r="G106" s="10">
        <v>0</v>
      </c>
      <c r="H106" s="11" t="s">
        <v>66</v>
      </c>
      <c r="I106" s="11" t="s">
        <v>66</v>
      </c>
      <c r="J106" s="11" t="s">
        <v>66</v>
      </c>
      <c r="K106" s="10" t="s">
        <v>66</v>
      </c>
      <c r="L106" s="11" t="s">
        <v>66</v>
      </c>
    </row>
    <row r="107" spans="1:12" x14ac:dyDescent="0.35">
      <c r="A107" s="3" t="s">
        <v>274</v>
      </c>
      <c r="B107" s="6" t="s">
        <v>73</v>
      </c>
      <c r="C107" s="10">
        <v>0</v>
      </c>
      <c r="D107" s="10">
        <v>0</v>
      </c>
      <c r="E107" s="10">
        <v>0</v>
      </c>
      <c r="F107" s="10">
        <v>0</v>
      </c>
      <c r="G107" s="10">
        <v>0</v>
      </c>
      <c r="H107" s="11" t="s">
        <v>66</v>
      </c>
      <c r="I107" s="11" t="s">
        <v>66</v>
      </c>
      <c r="J107" s="11" t="s">
        <v>66</v>
      </c>
      <c r="K107" s="10" t="s">
        <v>66</v>
      </c>
      <c r="L107" s="11" t="s">
        <v>66</v>
      </c>
    </row>
    <row r="108" spans="1:12" x14ac:dyDescent="0.35">
      <c r="A108" s="3" t="s">
        <v>274</v>
      </c>
      <c r="B108" s="6" t="s">
        <v>74</v>
      </c>
      <c r="C108" s="10" t="s">
        <v>114</v>
      </c>
      <c r="D108" s="10">
        <v>0</v>
      </c>
      <c r="E108" s="10">
        <v>0</v>
      </c>
      <c r="F108" s="10">
        <v>0</v>
      </c>
      <c r="G108" s="10">
        <v>0</v>
      </c>
      <c r="H108" s="11" t="s">
        <v>66</v>
      </c>
      <c r="I108" s="11" t="s">
        <v>66</v>
      </c>
      <c r="J108" s="11" t="s">
        <v>66</v>
      </c>
      <c r="K108" s="10" t="s">
        <v>66</v>
      </c>
      <c r="L108" s="11" t="s">
        <v>66</v>
      </c>
    </row>
    <row r="109" spans="1:12" x14ac:dyDescent="0.35">
      <c r="A109" s="3" t="s">
        <v>274</v>
      </c>
      <c r="B109" s="6" t="s">
        <v>75</v>
      </c>
      <c r="C109" s="10">
        <v>5</v>
      </c>
      <c r="D109" s="10" t="s">
        <v>114</v>
      </c>
      <c r="E109" s="10">
        <v>0</v>
      </c>
      <c r="F109" s="10" t="s">
        <v>114</v>
      </c>
      <c r="G109" s="10">
        <v>0</v>
      </c>
      <c r="H109" s="11">
        <v>0</v>
      </c>
      <c r="I109" s="11" t="s">
        <v>114</v>
      </c>
      <c r="J109" s="11">
        <v>0</v>
      </c>
      <c r="K109" s="10">
        <v>33</v>
      </c>
      <c r="L109" s="11">
        <v>1</v>
      </c>
    </row>
    <row r="110" spans="1:12" x14ac:dyDescent="0.35">
      <c r="A110" s="3" t="s">
        <v>274</v>
      </c>
      <c r="B110" s="6" t="s">
        <v>76</v>
      </c>
      <c r="C110" s="10">
        <v>10</v>
      </c>
      <c r="D110" s="10" t="s">
        <v>114</v>
      </c>
      <c r="E110" s="10">
        <v>0</v>
      </c>
      <c r="F110" s="10" t="s">
        <v>114</v>
      </c>
      <c r="G110" s="10" t="s">
        <v>114</v>
      </c>
      <c r="H110" s="11">
        <v>0</v>
      </c>
      <c r="I110" s="11" t="s">
        <v>114</v>
      </c>
      <c r="J110" s="11" t="s">
        <v>114</v>
      </c>
      <c r="K110" s="10">
        <v>30</v>
      </c>
      <c r="L110" s="11">
        <v>1</v>
      </c>
    </row>
    <row r="111" spans="1:12" x14ac:dyDescent="0.35">
      <c r="A111" s="3" t="s">
        <v>274</v>
      </c>
      <c r="B111" s="6" t="s">
        <v>77</v>
      </c>
      <c r="C111" s="10">
        <v>15</v>
      </c>
      <c r="D111" s="10">
        <v>15</v>
      </c>
      <c r="E111" s="10">
        <v>0</v>
      </c>
      <c r="F111" s="10">
        <v>10</v>
      </c>
      <c r="G111" s="10">
        <v>5</v>
      </c>
      <c r="H111" s="11">
        <v>0</v>
      </c>
      <c r="I111" s="11">
        <v>0.77</v>
      </c>
      <c r="J111" s="11">
        <v>0.23</v>
      </c>
      <c r="K111" s="10">
        <v>31</v>
      </c>
      <c r="L111" s="11">
        <v>1</v>
      </c>
    </row>
    <row r="112" spans="1:12" x14ac:dyDescent="0.35">
      <c r="A112" s="3" t="s">
        <v>274</v>
      </c>
      <c r="B112" s="6" t="s">
        <v>78</v>
      </c>
      <c r="C112" s="10">
        <v>15</v>
      </c>
      <c r="D112" s="10">
        <v>15</v>
      </c>
      <c r="E112" s="10" t="s">
        <v>114</v>
      </c>
      <c r="F112" s="10">
        <v>10</v>
      </c>
      <c r="G112" s="10">
        <v>5</v>
      </c>
      <c r="H112" s="11" t="s">
        <v>114</v>
      </c>
      <c r="I112" s="11">
        <v>0.67</v>
      </c>
      <c r="J112" s="11" t="s">
        <v>114</v>
      </c>
      <c r="K112" s="10">
        <v>22</v>
      </c>
      <c r="L112" s="11">
        <v>1</v>
      </c>
    </row>
    <row r="113" spans="1:12" x14ac:dyDescent="0.35">
      <c r="A113" s="3" t="s">
        <v>274</v>
      </c>
      <c r="B113" s="6" t="s">
        <v>79</v>
      </c>
      <c r="C113" s="10">
        <v>30</v>
      </c>
      <c r="D113" s="10">
        <v>10</v>
      </c>
      <c r="E113" s="10" t="s">
        <v>114</v>
      </c>
      <c r="F113" s="10">
        <v>5</v>
      </c>
      <c r="G113" s="10" t="s">
        <v>114</v>
      </c>
      <c r="H113" s="11" t="s">
        <v>114</v>
      </c>
      <c r="I113" s="11" t="s">
        <v>114</v>
      </c>
      <c r="J113" s="11" t="s">
        <v>114</v>
      </c>
      <c r="K113" s="10">
        <v>32</v>
      </c>
      <c r="L113" s="11">
        <v>1</v>
      </c>
    </row>
    <row r="114" spans="1:12" x14ac:dyDescent="0.35">
      <c r="A114" s="3" t="s">
        <v>274</v>
      </c>
      <c r="B114" s="6" t="s">
        <v>80</v>
      </c>
      <c r="C114" s="10">
        <v>35</v>
      </c>
      <c r="D114" s="10">
        <v>20</v>
      </c>
      <c r="E114" s="10" t="s">
        <v>114</v>
      </c>
      <c r="F114" s="10">
        <v>20</v>
      </c>
      <c r="G114" s="10">
        <v>0</v>
      </c>
      <c r="H114" s="11" t="s">
        <v>114</v>
      </c>
      <c r="I114" s="11" t="s">
        <v>114</v>
      </c>
      <c r="J114" s="11">
        <v>0</v>
      </c>
      <c r="K114" s="10">
        <v>27</v>
      </c>
      <c r="L114" s="11">
        <v>1</v>
      </c>
    </row>
    <row r="115" spans="1:12" x14ac:dyDescent="0.35">
      <c r="A115" s="3" t="s">
        <v>274</v>
      </c>
      <c r="B115" s="6" t="s">
        <v>81</v>
      </c>
      <c r="C115" s="10">
        <v>50</v>
      </c>
      <c r="D115" s="10">
        <v>45</v>
      </c>
      <c r="E115" s="10">
        <v>5</v>
      </c>
      <c r="F115" s="10">
        <v>35</v>
      </c>
      <c r="G115" s="10">
        <v>5</v>
      </c>
      <c r="H115" s="11">
        <v>0.11</v>
      </c>
      <c r="I115" s="11">
        <v>0.82</v>
      </c>
      <c r="J115" s="11">
        <v>7.0000000000000007E-2</v>
      </c>
      <c r="K115" s="10">
        <v>39</v>
      </c>
      <c r="L115" s="11">
        <v>0.95</v>
      </c>
    </row>
    <row r="116" spans="1:12" x14ac:dyDescent="0.35">
      <c r="A116" s="3" t="s">
        <v>274</v>
      </c>
      <c r="B116" s="6" t="s">
        <v>82</v>
      </c>
      <c r="C116" s="10">
        <v>30</v>
      </c>
      <c r="D116" s="10">
        <v>35</v>
      </c>
      <c r="E116" s="10">
        <v>5</v>
      </c>
      <c r="F116" s="10">
        <v>30</v>
      </c>
      <c r="G116" s="10">
        <v>5</v>
      </c>
      <c r="H116" s="11">
        <v>0.11</v>
      </c>
      <c r="I116" s="11">
        <v>0.81</v>
      </c>
      <c r="J116" s="11">
        <v>0.08</v>
      </c>
      <c r="K116" s="10">
        <v>37</v>
      </c>
      <c r="L116" s="11">
        <v>0.94</v>
      </c>
    </row>
    <row r="117" spans="1:12" x14ac:dyDescent="0.35">
      <c r="A117" s="3" t="s">
        <v>274</v>
      </c>
      <c r="B117" s="6" t="s">
        <v>83</v>
      </c>
      <c r="C117" s="10">
        <v>15</v>
      </c>
      <c r="D117" s="10">
        <v>30</v>
      </c>
      <c r="E117" s="10" t="s">
        <v>114</v>
      </c>
      <c r="F117" s="10">
        <v>30</v>
      </c>
      <c r="G117" s="10">
        <v>0</v>
      </c>
      <c r="H117" s="11" t="s">
        <v>114</v>
      </c>
      <c r="I117" s="11" t="s">
        <v>114</v>
      </c>
      <c r="J117" s="11">
        <v>0</v>
      </c>
      <c r="K117" s="10">
        <v>44</v>
      </c>
      <c r="L117" s="11">
        <v>1</v>
      </c>
    </row>
    <row r="118" spans="1:12" x14ac:dyDescent="0.35">
      <c r="A118" s="3" t="s">
        <v>274</v>
      </c>
      <c r="B118" s="6" t="s">
        <v>84</v>
      </c>
      <c r="C118" s="10">
        <v>20</v>
      </c>
      <c r="D118" s="10">
        <v>20</v>
      </c>
      <c r="E118" s="10">
        <v>5</v>
      </c>
      <c r="F118" s="10">
        <v>15</v>
      </c>
      <c r="G118" s="10" t="s">
        <v>114</v>
      </c>
      <c r="H118" s="11" t="s">
        <v>114</v>
      </c>
      <c r="I118" s="11">
        <v>0.7</v>
      </c>
      <c r="J118" s="11" t="s">
        <v>114</v>
      </c>
      <c r="K118" s="10">
        <v>42</v>
      </c>
      <c r="L118" s="11">
        <v>0.89</v>
      </c>
    </row>
    <row r="119" spans="1:12" x14ac:dyDescent="0.35">
      <c r="A119" s="3" t="s">
        <v>274</v>
      </c>
      <c r="B119" s="6" t="s">
        <v>85</v>
      </c>
      <c r="C119" s="10">
        <v>30</v>
      </c>
      <c r="D119" s="10">
        <v>25</v>
      </c>
      <c r="E119" s="10" t="s">
        <v>114</v>
      </c>
      <c r="F119" s="10">
        <v>20</v>
      </c>
      <c r="G119" s="10" t="s">
        <v>114</v>
      </c>
      <c r="H119" s="11" t="s">
        <v>114</v>
      </c>
      <c r="I119" s="11" t="s">
        <v>114</v>
      </c>
      <c r="J119" s="11" t="s">
        <v>114</v>
      </c>
      <c r="K119" s="10">
        <v>45</v>
      </c>
      <c r="L119" s="11">
        <v>0.88</v>
      </c>
    </row>
    <row r="120" spans="1:12" x14ac:dyDescent="0.35">
      <c r="A120" s="3" t="s">
        <v>274</v>
      </c>
      <c r="B120" s="6" t="s">
        <v>86</v>
      </c>
      <c r="C120" s="10">
        <v>35</v>
      </c>
      <c r="D120" s="10">
        <v>25</v>
      </c>
      <c r="E120" s="10" t="s">
        <v>114</v>
      </c>
      <c r="F120" s="10">
        <v>20</v>
      </c>
      <c r="G120" s="10" t="s">
        <v>114</v>
      </c>
      <c r="H120" s="11" t="s">
        <v>114</v>
      </c>
      <c r="I120" s="11" t="s">
        <v>114</v>
      </c>
      <c r="J120" s="11" t="s">
        <v>114</v>
      </c>
      <c r="K120" s="10">
        <v>32</v>
      </c>
      <c r="L120" s="11">
        <v>1</v>
      </c>
    </row>
    <row r="121" spans="1:12" x14ac:dyDescent="0.35">
      <c r="A121" s="3" t="s">
        <v>274</v>
      </c>
      <c r="B121" s="6" t="s">
        <v>87</v>
      </c>
      <c r="C121" s="10">
        <v>20</v>
      </c>
      <c r="D121" s="10">
        <v>25</v>
      </c>
      <c r="E121" s="10" t="s">
        <v>114</v>
      </c>
      <c r="F121" s="10">
        <v>20</v>
      </c>
      <c r="G121" s="10" t="s">
        <v>114</v>
      </c>
      <c r="H121" s="11" t="s">
        <v>114</v>
      </c>
      <c r="I121" s="11" t="s">
        <v>114</v>
      </c>
      <c r="J121" s="11" t="s">
        <v>114</v>
      </c>
      <c r="K121" s="10">
        <v>42</v>
      </c>
      <c r="L121" s="11">
        <v>1</v>
      </c>
    </row>
    <row r="122" spans="1:12" x14ac:dyDescent="0.35">
      <c r="A122" s="3" t="s">
        <v>274</v>
      </c>
      <c r="B122" s="6" t="s">
        <v>88</v>
      </c>
      <c r="C122" s="10">
        <v>45</v>
      </c>
      <c r="D122" s="10">
        <v>25</v>
      </c>
      <c r="E122" s="10">
        <v>5</v>
      </c>
      <c r="F122" s="10">
        <v>20</v>
      </c>
      <c r="G122" s="10">
        <v>0</v>
      </c>
      <c r="H122" s="11">
        <v>0.25</v>
      </c>
      <c r="I122" s="11">
        <v>0.75</v>
      </c>
      <c r="J122" s="11">
        <v>0</v>
      </c>
      <c r="K122" s="10">
        <v>46</v>
      </c>
      <c r="L122" s="11">
        <v>1</v>
      </c>
    </row>
    <row r="123" spans="1:12" x14ac:dyDescent="0.35">
      <c r="A123" s="3" t="s">
        <v>274</v>
      </c>
      <c r="B123" s="6" t="s">
        <v>89</v>
      </c>
      <c r="C123" s="10">
        <v>55</v>
      </c>
      <c r="D123" s="10">
        <v>25</v>
      </c>
      <c r="E123" s="10">
        <v>5</v>
      </c>
      <c r="F123" s="10">
        <v>20</v>
      </c>
      <c r="G123" s="10">
        <v>5</v>
      </c>
      <c r="H123" s="11">
        <v>0.11</v>
      </c>
      <c r="I123" s="11">
        <v>0.78</v>
      </c>
      <c r="J123" s="11">
        <v>0.11</v>
      </c>
      <c r="K123" s="10">
        <v>45</v>
      </c>
      <c r="L123" s="11">
        <v>0.96</v>
      </c>
    </row>
    <row r="124" spans="1:12" x14ac:dyDescent="0.35">
      <c r="A124" s="3" t="s">
        <v>274</v>
      </c>
      <c r="B124" s="6" t="s">
        <v>90</v>
      </c>
      <c r="C124" s="10">
        <v>95</v>
      </c>
      <c r="D124" s="10">
        <v>70</v>
      </c>
      <c r="E124" s="10">
        <v>20</v>
      </c>
      <c r="F124" s="10">
        <v>45</v>
      </c>
      <c r="G124" s="10">
        <v>5</v>
      </c>
      <c r="H124" s="11">
        <v>0.28000000000000003</v>
      </c>
      <c r="I124" s="11">
        <v>0.65</v>
      </c>
      <c r="J124" s="11">
        <v>7.0000000000000007E-2</v>
      </c>
      <c r="K124" s="10">
        <v>39</v>
      </c>
      <c r="L124" s="11">
        <v>0.97</v>
      </c>
    </row>
    <row r="125" spans="1:12" x14ac:dyDescent="0.35">
      <c r="A125" s="3" t="s">
        <v>274</v>
      </c>
      <c r="B125" s="6" t="s">
        <v>91</v>
      </c>
      <c r="C125" s="10">
        <v>95</v>
      </c>
      <c r="D125" s="10">
        <v>70</v>
      </c>
      <c r="E125" s="10">
        <v>25</v>
      </c>
      <c r="F125" s="10">
        <v>45</v>
      </c>
      <c r="G125" s="10">
        <v>5</v>
      </c>
      <c r="H125" s="11">
        <v>0.32</v>
      </c>
      <c r="I125" s="11">
        <v>0.6</v>
      </c>
      <c r="J125" s="11">
        <v>0.08</v>
      </c>
      <c r="K125" s="10">
        <v>42</v>
      </c>
      <c r="L125" s="11">
        <v>1</v>
      </c>
    </row>
    <row r="126" spans="1:12" x14ac:dyDescent="0.35">
      <c r="A126" s="3" t="s">
        <v>274</v>
      </c>
      <c r="B126" s="6" t="s">
        <v>92</v>
      </c>
      <c r="C126" s="10">
        <v>45</v>
      </c>
      <c r="D126" s="10">
        <v>90</v>
      </c>
      <c r="E126" s="10">
        <v>25</v>
      </c>
      <c r="F126" s="10">
        <v>60</v>
      </c>
      <c r="G126" s="10">
        <v>10</v>
      </c>
      <c r="H126" s="11">
        <v>0.25</v>
      </c>
      <c r="I126" s="11">
        <v>0.64</v>
      </c>
      <c r="J126" s="11">
        <v>0.11</v>
      </c>
      <c r="K126" s="10">
        <v>48</v>
      </c>
      <c r="L126" s="11">
        <v>0.98</v>
      </c>
    </row>
    <row r="127" spans="1:12" x14ac:dyDescent="0.35">
      <c r="A127" s="3" t="s">
        <v>274</v>
      </c>
      <c r="B127" s="6" t="s">
        <v>93</v>
      </c>
      <c r="C127" s="10">
        <v>40</v>
      </c>
      <c r="D127" s="10">
        <v>60</v>
      </c>
      <c r="E127" s="10">
        <v>20</v>
      </c>
      <c r="F127" s="10">
        <v>40</v>
      </c>
      <c r="G127" s="10">
        <v>5</v>
      </c>
      <c r="H127" s="11">
        <v>0.32</v>
      </c>
      <c r="I127" s="11">
        <v>0.63</v>
      </c>
      <c r="J127" s="11">
        <v>0.05</v>
      </c>
      <c r="K127" s="10">
        <v>52</v>
      </c>
      <c r="L127" s="11">
        <v>0.92</v>
      </c>
    </row>
    <row r="128" spans="1:12" x14ac:dyDescent="0.35">
      <c r="A128" s="3" t="s">
        <v>274</v>
      </c>
      <c r="B128" s="6" t="s">
        <v>94</v>
      </c>
      <c r="C128" s="10">
        <v>50</v>
      </c>
      <c r="D128" s="10">
        <v>40</v>
      </c>
      <c r="E128" s="10">
        <v>10</v>
      </c>
      <c r="F128" s="10">
        <v>25</v>
      </c>
      <c r="G128" s="10" t="s">
        <v>114</v>
      </c>
      <c r="H128" s="11" t="s">
        <v>114</v>
      </c>
      <c r="I128" s="11">
        <v>0.71</v>
      </c>
      <c r="J128" s="11" t="s">
        <v>114</v>
      </c>
      <c r="K128" s="10">
        <v>45</v>
      </c>
      <c r="L128" s="11">
        <v>0.89</v>
      </c>
    </row>
    <row r="129" spans="1:12" x14ac:dyDescent="0.35">
      <c r="A129" s="3" t="s">
        <v>274</v>
      </c>
      <c r="B129" s="6" t="s">
        <v>95</v>
      </c>
      <c r="C129" s="10">
        <v>40</v>
      </c>
      <c r="D129" s="10">
        <v>35</v>
      </c>
      <c r="E129" s="10">
        <v>15</v>
      </c>
      <c r="F129" s="10">
        <v>15</v>
      </c>
      <c r="G129" s="10">
        <v>5</v>
      </c>
      <c r="H129" s="11">
        <v>0.39</v>
      </c>
      <c r="I129" s="11">
        <v>0.52</v>
      </c>
      <c r="J129" s="11">
        <v>0.09</v>
      </c>
      <c r="K129" s="10">
        <v>48</v>
      </c>
      <c r="L129" s="11">
        <v>0.87</v>
      </c>
    </row>
    <row r="130" spans="1:12" x14ac:dyDescent="0.35">
      <c r="A130" s="3" t="s">
        <v>274</v>
      </c>
      <c r="B130" s="6" t="s">
        <v>96</v>
      </c>
      <c r="C130" s="10">
        <v>40</v>
      </c>
      <c r="D130" s="10">
        <v>30</v>
      </c>
      <c r="E130" s="10">
        <v>10</v>
      </c>
      <c r="F130" s="10">
        <v>15</v>
      </c>
      <c r="G130" s="10" t="s">
        <v>114</v>
      </c>
      <c r="H130" s="11" t="s">
        <v>114</v>
      </c>
      <c r="I130" s="11">
        <v>0.56999999999999995</v>
      </c>
      <c r="J130" s="11" t="s">
        <v>114</v>
      </c>
      <c r="K130" s="10">
        <v>59</v>
      </c>
      <c r="L130" s="11">
        <v>0.46</v>
      </c>
    </row>
    <row r="131" spans="1:12" x14ac:dyDescent="0.35">
      <c r="A131" s="3" t="s">
        <v>274</v>
      </c>
      <c r="B131" s="6" t="s">
        <v>97</v>
      </c>
      <c r="C131" s="10">
        <v>40</v>
      </c>
      <c r="D131" s="10">
        <v>50</v>
      </c>
      <c r="E131" s="10">
        <v>20</v>
      </c>
      <c r="F131" s="10">
        <v>20</v>
      </c>
      <c r="G131" s="10">
        <v>5</v>
      </c>
      <c r="H131" s="11">
        <v>0.43</v>
      </c>
      <c r="I131" s="11">
        <v>0.45</v>
      </c>
      <c r="J131" s="11">
        <v>0.12</v>
      </c>
      <c r="K131" s="10">
        <v>64</v>
      </c>
      <c r="L131" s="11">
        <v>0.49</v>
      </c>
    </row>
    <row r="132" spans="1:12" x14ac:dyDescent="0.35">
      <c r="A132" s="3" t="s">
        <v>274</v>
      </c>
      <c r="B132" s="6" t="s">
        <v>98</v>
      </c>
      <c r="C132" s="10">
        <v>30</v>
      </c>
      <c r="D132" s="10">
        <v>40</v>
      </c>
      <c r="E132" s="10">
        <v>20</v>
      </c>
      <c r="F132" s="10">
        <v>20</v>
      </c>
      <c r="G132" s="10" t="s">
        <v>114</v>
      </c>
      <c r="H132" s="11" t="s">
        <v>114</v>
      </c>
      <c r="I132" s="11" t="s">
        <v>114</v>
      </c>
      <c r="J132" s="11" t="s">
        <v>114</v>
      </c>
      <c r="K132" s="10">
        <v>52</v>
      </c>
      <c r="L132" s="11">
        <v>0.74</v>
      </c>
    </row>
    <row r="133" spans="1:12" x14ac:dyDescent="0.35">
      <c r="A133" s="3" t="s">
        <v>274</v>
      </c>
      <c r="B133" s="6" t="s">
        <v>99</v>
      </c>
      <c r="C133" s="10">
        <v>35</v>
      </c>
      <c r="D133" s="10">
        <v>55</v>
      </c>
      <c r="E133" s="10">
        <v>30</v>
      </c>
      <c r="F133" s="10">
        <v>20</v>
      </c>
      <c r="G133" s="10" t="s">
        <v>114</v>
      </c>
      <c r="H133" s="11">
        <v>0.57999999999999996</v>
      </c>
      <c r="I133" s="11" t="s">
        <v>114</v>
      </c>
      <c r="J133" s="11" t="s">
        <v>114</v>
      </c>
      <c r="K133" s="10">
        <v>54</v>
      </c>
      <c r="L133" s="11">
        <v>0.7</v>
      </c>
    </row>
    <row r="134" spans="1:12" x14ac:dyDescent="0.35">
      <c r="A134" s="3" t="s">
        <v>274</v>
      </c>
      <c r="B134" s="6" t="s">
        <v>100</v>
      </c>
      <c r="C134" s="10">
        <v>40</v>
      </c>
      <c r="D134" s="10">
        <v>25</v>
      </c>
      <c r="E134" s="10">
        <v>10</v>
      </c>
      <c r="F134" s="10">
        <v>10</v>
      </c>
      <c r="G134" s="10" t="s">
        <v>114</v>
      </c>
      <c r="H134" s="11" t="s">
        <v>114</v>
      </c>
      <c r="I134" s="11" t="s">
        <v>114</v>
      </c>
      <c r="J134" s="11" t="s">
        <v>114</v>
      </c>
      <c r="K134" s="10">
        <v>54</v>
      </c>
      <c r="L134" s="11">
        <v>0.77</v>
      </c>
    </row>
    <row r="135" spans="1:12" x14ac:dyDescent="0.35">
      <c r="A135" s="3" t="s">
        <v>274</v>
      </c>
      <c r="B135" s="6" t="s">
        <v>101</v>
      </c>
      <c r="C135" s="10">
        <v>30</v>
      </c>
      <c r="D135" s="10">
        <v>40</v>
      </c>
      <c r="E135" s="10">
        <v>20</v>
      </c>
      <c r="F135" s="10">
        <v>15</v>
      </c>
      <c r="G135" s="10">
        <v>5</v>
      </c>
      <c r="H135" s="11">
        <v>0.55000000000000004</v>
      </c>
      <c r="I135" s="11">
        <v>0.34</v>
      </c>
      <c r="J135" s="11">
        <v>0.11</v>
      </c>
      <c r="K135" s="10">
        <v>42</v>
      </c>
      <c r="L135" s="11">
        <v>1</v>
      </c>
    </row>
    <row r="136" spans="1:12" x14ac:dyDescent="0.35">
      <c r="A136" s="3" t="s">
        <v>274</v>
      </c>
      <c r="B136" s="6" t="s">
        <v>102</v>
      </c>
      <c r="C136" s="10">
        <v>40</v>
      </c>
      <c r="D136" s="10">
        <v>40</v>
      </c>
      <c r="E136" s="10">
        <v>20</v>
      </c>
      <c r="F136" s="10">
        <v>15</v>
      </c>
      <c r="G136" s="10">
        <v>5</v>
      </c>
      <c r="H136" s="11">
        <v>0.54</v>
      </c>
      <c r="I136" s="11">
        <v>0.36</v>
      </c>
      <c r="J136" s="11">
        <v>0.1</v>
      </c>
      <c r="K136" s="10">
        <v>50</v>
      </c>
      <c r="L136" s="11">
        <v>0.91</v>
      </c>
    </row>
    <row r="137" spans="1:12" x14ac:dyDescent="0.35">
      <c r="A137" s="3" t="s">
        <v>274</v>
      </c>
      <c r="B137" s="6" t="s">
        <v>103</v>
      </c>
      <c r="C137" s="10">
        <v>35</v>
      </c>
      <c r="D137" s="10">
        <v>35</v>
      </c>
      <c r="E137" s="10">
        <v>25</v>
      </c>
      <c r="F137" s="10">
        <v>5</v>
      </c>
      <c r="G137" s="10">
        <v>5</v>
      </c>
      <c r="H137" s="11">
        <v>0.64</v>
      </c>
      <c r="I137" s="11">
        <v>0.19</v>
      </c>
      <c r="J137" s="11">
        <v>0.17</v>
      </c>
      <c r="K137" s="10">
        <v>46</v>
      </c>
      <c r="L137" s="11">
        <v>0.97</v>
      </c>
    </row>
    <row r="138" spans="1:12" x14ac:dyDescent="0.35">
      <c r="A138" s="3" t="s">
        <v>274</v>
      </c>
      <c r="B138" s="6" t="s">
        <v>104</v>
      </c>
      <c r="C138" s="10">
        <v>40</v>
      </c>
      <c r="D138" s="10">
        <v>35</v>
      </c>
      <c r="E138" s="10">
        <v>25</v>
      </c>
      <c r="F138" s="10">
        <v>15</v>
      </c>
      <c r="G138" s="10" t="s">
        <v>114</v>
      </c>
      <c r="H138" s="11">
        <v>0.62</v>
      </c>
      <c r="I138" s="11" t="s">
        <v>114</v>
      </c>
      <c r="J138" s="11" t="s">
        <v>114</v>
      </c>
      <c r="K138" s="10">
        <v>35</v>
      </c>
      <c r="L138" s="11">
        <v>0.97</v>
      </c>
    </row>
    <row r="139" spans="1:12" x14ac:dyDescent="0.35">
      <c r="A139" s="3" t="s">
        <v>274</v>
      </c>
      <c r="B139" s="6" t="s">
        <v>105</v>
      </c>
      <c r="C139" s="10">
        <v>45</v>
      </c>
      <c r="D139" s="10">
        <v>45</v>
      </c>
      <c r="E139" s="10">
        <v>30</v>
      </c>
      <c r="F139" s="10">
        <v>10</v>
      </c>
      <c r="G139" s="10" t="s">
        <v>114</v>
      </c>
      <c r="H139" s="11">
        <v>0.71</v>
      </c>
      <c r="I139" s="11" t="s">
        <v>114</v>
      </c>
      <c r="J139" s="11" t="s">
        <v>114</v>
      </c>
      <c r="K139" s="10">
        <v>47</v>
      </c>
      <c r="L139" s="11">
        <v>0.86</v>
      </c>
    </row>
    <row r="140" spans="1:12" x14ac:dyDescent="0.35">
      <c r="A140" s="3" t="s">
        <v>274</v>
      </c>
      <c r="B140" s="6" t="s">
        <v>106</v>
      </c>
      <c r="C140" s="10">
        <v>50</v>
      </c>
      <c r="D140" s="10">
        <v>50</v>
      </c>
      <c r="E140" s="10">
        <v>30</v>
      </c>
      <c r="F140" s="10">
        <v>15</v>
      </c>
      <c r="G140" s="10" t="s">
        <v>114</v>
      </c>
      <c r="H140" s="11">
        <v>0.64</v>
      </c>
      <c r="I140" s="11" t="s">
        <v>114</v>
      </c>
      <c r="J140" s="11" t="s">
        <v>114</v>
      </c>
      <c r="K140" s="10">
        <v>32</v>
      </c>
      <c r="L140" s="11">
        <v>0.96</v>
      </c>
    </row>
    <row r="141" spans="1:12" x14ac:dyDescent="0.35">
      <c r="A141" s="3" t="s">
        <v>274</v>
      </c>
      <c r="B141" s="6" t="s">
        <v>107</v>
      </c>
      <c r="C141" s="10">
        <v>50</v>
      </c>
      <c r="D141" s="10">
        <v>40</v>
      </c>
      <c r="E141" s="10">
        <v>15</v>
      </c>
      <c r="F141" s="10">
        <v>25</v>
      </c>
      <c r="G141" s="10" t="s">
        <v>114</v>
      </c>
      <c r="H141" s="11" t="s">
        <v>114</v>
      </c>
      <c r="I141" s="11">
        <v>0.56000000000000005</v>
      </c>
      <c r="J141" s="11" t="s">
        <v>114</v>
      </c>
      <c r="K141" s="10">
        <v>31</v>
      </c>
      <c r="L141" s="11">
        <v>1</v>
      </c>
    </row>
    <row r="142" spans="1:12" x14ac:dyDescent="0.35">
      <c r="A142" s="3" t="s">
        <v>274</v>
      </c>
      <c r="B142" s="6" t="s">
        <v>108</v>
      </c>
      <c r="C142" s="10">
        <v>60</v>
      </c>
      <c r="D142" s="10">
        <v>55</v>
      </c>
      <c r="E142" s="10">
        <v>30</v>
      </c>
      <c r="F142" s="10">
        <v>20</v>
      </c>
      <c r="G142" s="10" t="s">
        <v>114</v>
      </c>
      <c r="H142" s="11">
        <v>0.56999999999999995</v>
      </c>
      <c r="I142" s="11" t="s">
        <v>114</v>
      </c>
      <c r="J142" s="11" t="s">
        <v>114</v>
      </c>
      <c r="K142" s="10">
        <v>44</v>
      </c>
      <c r="L142" s="11">
        <v>0.92</v>
      </c>
    </row>
    <row r="143" spans="1:12" x14ac:dyDescent="0.35">
      <c r="A143" s="3" t="s">
        <v>274</v>
      </c>
      <c r="B143" s="6" t="s">
        <v>109</v>
      </c>
      <c r="C143" s="10">
        <v>65</v>
      </c>
      <c r="D143" s="10">
        <v>45</v>
      </c>
      <c r="E143" s="10">
        <v>25</v>
      </c>
      <c r="F143" s="10">
        <v>20</v>
      </c>
      <c r="G143" s="10" t="s">
        <v>114</v>
      </c>
      <c r="H143" s="11">
        <v>0.56999999999999995</v>
      </c>
      <c r="I143" s="11" t="s">
        <v>114</v>
      </c>
      <c r="J143" s="11" t="s">
        <v>114</v>
      </c>
      <c r="K143" s="10">
        <v>33</v>
      </c>
      <c r="L143" s="11">
        <v>0.98</v>
      </c>
    </row>
    <row r="144" spans="1:12" x14ac:dyDescent="0.35">
      <c r="A144" s="3" t="s">
        <v>274</v>
      </c>
      <c r="B144" s="6" t="s">
        <v>110</v>
      </c>
      <c r="C144" s="10">
        <v>75</v>
      </c>
      <c r="D144" s="10">
        <v>60</v>
      </c>
      <c r="E144" s="10">
        <v>35</v>
      </c>
      <c r="F144" s="10">
        <v>20</v>
      </c>
      <c r="G144" s="10" t="s">
        <v>114</v>
      </c>
      <c r="H144" s="11">
        <v>0.6</v>
      </c>
      <c r="I144" s="11" t="s">
        <v>114</v>
      </c>
      <c r="J144" s="11" t="s">
        <v>114</v>
      </c>
      <c r="K144" s="10">
        <v>49</v>
      </c>
      <c r="L144" s="11">
        <v>0.89</v>
      </c>
    </row>
    <row r="145" spans="1:12" x14ac:dyDescent="0.35">
      <c r="A145" s="3" t="s">
        <v>274</v>
      </c>
      <c r="B145" s="6" t="s">
        <v>111</v>
      </c>
      <c r="C145" s="10">
        <v>60</v>
      </c>
      <c r="D145" s="10">
        <v>75</v>
      </c>
      <c r="E145" s="10">
        <v>40</v>
      </c>
      <c r="F145" s="10">
        <v>30</v>
      </c>
      <c r="G145" s="10">
        <v>5</v>
      </c>
      <c r="H145" s="11">
        <v>0.54</v>
      </c>
      <c r="I145" s="11">
        <v>0.38</v>
      </c>
      <c r="J145" s="11">
        <v>0.08</v>
      </c>
      <c r="K145" s="10">
        <v>51</v>
      </c>
      <c r="L145" s="11">
        <v>0.93</v>
      </c>
    </row>
    <row r="146" spans="1:12" x14ac:dyDescent="0.35">
      <c r="A146" s="3" t="s">
        <v>274</v>
      </c>
      <c r="B146" s="6" t="s">
        <v>112</v>
      </c>
      <c r="C146" s="10">
        <v>65</v>
      </c>
      <c r="D146" s="10">
        <v>85</v>
      </c>
      <c r="E146" s="10">
        <v>40</v>
      </c>
      <c r="F146" s="10">
        <v>35</v>
      </c>
      <c r="G146" s="10">
        <v>5</v>
      </c>
      <c r="H146" s="11">
        <v>0.49</v>
      </c>
      <c r="I146" s="11">
        <v>0.43</v>
      </c>
      <c r="J146" s="11">
        <v>7.0000000000000007E-2</v>
      </c>
      <c r="K146" s="10">
        <v>47</v>
      </c>
      <c r="L146" s="11">
        <v>0.9</v>
      </c>
    </row>
    <row r="147" spans="1:12" x14ac:dyDescent="0.35">
      <c r="A147" s="3" t="s">
        <v>274</v>
      </c>
      <c r="B147" s="6" t="s">
        <v>113</v>
      </c>
      <c r="C147" s="10">
        <v>60</v>
      </c>
      <c r="D147" s="10">
        <v>55</v>
      </c>
      <c r="E147" s="10">
        <v>25</v>
      </c>
      <c r="F147" s="10">
        <v>25</v>
      </c>
      <c r="G147" s="10">
        <v>5</v>
      </c>
      <c r="H147" s="11">
        <v>0.46</v>
      </c>
      <c r="I147" s="11">
        <v>0.44</v>
      </c>
      <c r="J147" s="11">
        <v>0.09</v>
      </c>
      <c r="K147" s="10">
        <v>45</v>
      </c>
      <c r="L147" s="11">
        <v>0.94</v>
      </c>
    </row>
    <row r="148" spans="1:12" x14ac:dyDescent="0.35">
      <c r="A148" s="12" t="s">
        <v>272</v>
      </c>
      <c r="B148" s="19" t="s">
        <v>242</v>
      </c>
      <c r="C148" s="13">
        <v>150</v>
      </c>
      <c r="D148" s="13">
        <v>75</v>
      </c>
      <c r="E148" s="13">
        <v>10</v>
      </c>
      <c r="F148" s="13">
        <v>60</v>
      </c>
      <c r="G148" s="13" t="s">
        <v>114</v>
      </c>
      <c r="H148" s="63" t="s">
        <v>114</v>
      </c>
      <c r="I148" s="63">
        <v>0.84</v>
      </c>
      <c r="J148" s="63" t="s">
        <v>114</v>
      </c>
      <c r="K148" s="13">
        <v>32</v>
      </c>
      <c r="L148" s="63">
        <v>0.95</v>
      </c>
    </row>
    <row r="149" spans="1:12" x14ac:dyDescent="0.35">
      <c r="A149" s="8" t="s">
        <v>272</v>
      </c>
      <c r="B149" s="17" t="s">
        <v>243</v>
      </c>
      <c r="C149" s="9">
        <v>1120</v>
      </c>
      <c r="D149" s="9">
        <v>1045</v>
      </c>
      <c r="E149" s="9">
        <v>120</v>
      </c>
      <c r="F149" s="9">
        <v>875</v>
      </c>
      <c r="G149" s="9">
        <v>50</v>
      </c>
      <c r="H149" s="64">
        <v>0.11</v>
      </c>
      <c r="I149" s="64">
        <v>0.84</v>
      </c>
      <c r="J149" s="64">
        <v>0.05</v>
      </c>
      <c r="K149" s="9">
        <v>36</v>
      </c>
      <c r="L149" s="64">
        <v>0.96</v>
      </c>
    </row>
    <row r="150" spans="1:12" x14ac:dyDescent="0.35">
      <c r="A150" s="8" t="s">
        <v>272</v>
      </c>
      <c r="B150" s="17" t="s">
        <v>244</v>
      </c>
      <c r="C150" s="9">
        <v>2535</v>
      </c>
      <c r="D150" s="9">
        <v>2180</v>
      </c>
      <c r="E150" s="9">
        <v>645</v>
      </c>
      <c r="F150" s="9">
        <v>1415</v>
      </c>
      <c r="G150" s="9">
        <v>120</v>
      </c>
      <c r="H150" s="64">
        <v>0.3</v>
      </c>
      <c r="I150" s="64">
        <v>0.65</v>
      </c>
      <c r="J150" s="64">
        <v>0.05</v>
      </c>
      <c r="K150" s="9">
        <v>49</v>
      </c>
      <c r="L150" s="64">
        <v>0.85</v>
      </c>
    </row>
    <row r="151" spans="1:12" x14ac:dyDescent="0.35">
      <c r="A151" s="8" t="s">
        <v>272</v>
      </c>
      <c r="B151" s="17" t="s">
        <v>245</v>
      </c>
      <c r="C151" s="9">
        <v>3010</v>
      </c>
      <c r="D151" s="9">
        <v>3045</v>
      </c>
      <c r="E151" s="9">
        <v>1580</v>
      </c>
      <c r="F151" s="9">
        <v>1325</v>
      </c>
      <c r="G151" s="9">
        <v>140</v>
      </c>
      <c r="H151" s="64">
        <v>0.52</v>
      </c>
      <c r="I151" s="64">
        <v>0.43</v>
      </c>
      <c r="J151" s="64">
        <v>0.05</v>
      </c>
      <c r="K151" s="9">
        <v>48</v>
      </c>
      <c r="L151" s="64">
        <v>0.88</v>
      </c>
    </row>
    <row r="152" spans="1:12" x14ac:dyDescent="0.35">
      <c r="A152" s="14" t="s">
        <v>272</v>
      </c>
      <c r="B152" s="18" t="s">
        <v>405</v>
      </c>
      <c r="C152" s="15">
        <v>995</v>
      </c>
      <c r="D152" s="15">
        <v>1040</v>
      </c>
      <c r="E152" s="15">
        <v>520</v>
      </c>
      <c r="F152" s="15">
        <v>475</v>
      </c>
      <c r="G152" s="15">
        <v>45</v>
      </c>
      <c r="H152" s="64">
        <v>0.5</v>
      </c>
      <c r="I152" s="64">
        <v>0.46</v>
      </c>
      <c r="J152" s="64">
        <v>0.04</v>
      </c>
      <c r="K152" s="15">
        <v>46</v>
      </c>
      <c r="L152" s="64">
        <v>0.93</v>
      </c>
    </row>
    <row r="153" spans="1:12" x14ac:dyDescent="0.35">
      <c r="A153" s="8" t="s">
        <v>273</v>
      </c>
      <c r="B153" s="19" t="s">
        <v>242</v>
      </c>
      <c r="C153" s="9">
        <v>150</v>
      </c>
      <c r="D153" s="9">
        <v>75</v>
      </c>
      <c r="E153" s="9">
        <v>10</v>
      </c>
      <c r="F153" s="9">
        <v>60</v>
      </c>
      <c r="G153" s="9" t="s">
        <v>114</v>
      </c>
      <c r="H153" s="63" t="s">
        <v>114</v>
      </c>
      <c r="I153" s="63">
        <v>0.84</v>
      </c>
      <c r="J153" s="63" t="s">
        <v>114</v>
      </c>
      <c r="K153" s="9">
        <v>32</v>
      </c>
      <c r="L153" s="63">
        <v>0.95</v>
      </c>
    </row>
    <row r="154" spans="1:12" x14ac:dyDescent="0.35">
      <c r="A154" s="8" t="s">
        <v>273</v>
      </c>
      <c r="B154" s="17" t="s">
        <v>243</v>
      </c>
      <c r="C154" s="9">
        <v>840</v>
      </c>
      <c r="D154" s="9">
        <v>800</v>
      </c>
      <c r="E154" s="9">
        <v>95</v>
      </c>
      <c r="F154" s="9">
        <v>670</v>
      </c>
      <c r="G154" s="9">
        <v>35</v>
      </c>
      <c r="H154" s="64">
        <v>0.12</v>
      </c>
      <c r="I154" s="64">
        <v>0.84</v>
      </c>
      <c r="J154" s="64">
        <v>0.04</v>
      </c>
      <c r="K154" s="9">
        <v>36</v>
      </c>
      <c r="L154" s="64">
        <v>0.96</v>
      </c>
    </row>
    <row r="155" spans="1:12" x14ac:dyDescent="0.35">
      <c r="A155" s="8" t="s">
        <v>273</v>
      </c>
      <c r="B155" s="17" t="s">
        <v>244</v>
      </c>
      <c r="C155" s="9">
        <v>1955</v>
      </c>
      <c r="D155" s="9">
        <v>1620</v>
      </c>
      <c r="E155" s="9">
        <v>475</v>
      </c>
      <c r="F155" s="9">
        <v>1070</v>
      </c>
      <c r="G155" s="9">
        <v>75</v>
      </c>
      <c r="H155" s="64">
        <v>0.28999999999999998</v>
      </c>
      <c r="I155" s="64">
        <v>0.66</v>
      </c>
      <c r="J155" s="64">
        <v>0.05</v>
      </c>
      <c r="K155" s="9">
        <v>50</v>
      </c>
      <c r="L155" s="64">
        <v>0.84</v>
      </c>
    </row>
    <row r="156" spans="1:12" x14ac:dyDescent="0.35">
      <c r="A156" s="8" t="s">
        <v>273</v>
      </c>
      <c r="B156" s="17" t="s">
        <v>245</v>
      </c>
      <c r="C156" s="9">
        <v>2445</v>
      </c>
      <c r="D156" s="9">
        <v>2525</v>
      </c>
      <c r="E156" s="9">
        <v>1280</v>
      </c>
      <c r="F156" s="9">
        <v>1135</v>
      </c>
      <c r="G156" s="9">
        <v>110</v>
      </c>
      <c r="H156" s="64">
        <v>0.51</v>
      </c>
      <c r="I156" s="64">
        <v>0.45</v>
      </c>
      <c r="J156" s="64">
        <v>0.04</v>
      </c>
      <c r="K156" s="9">
        <v>49</v>
      </c>
      <c r="L156" s="64">
        <v>0.88</v>
      </c>
    </row>
    <row r="157" spans="1:12" x14ac:dyDescent="0.35">
      <c r="A157" s="14" t="s">
        <v>273</v>
      </c>
      <c r="B157" s="18" t="s">
        <v>405</v>
      </c>
      <c r="C157" s="15">
        <v>810</v>
      </c>
      <c r="D157" s="15">
        <v>830</v>
      </c>
      <c r="E157" s="15">
        <v>415</v>
      </c>
      <c r="F157" s="15">
        <v>385</v>
      </c>
      <c r="G157" s="15">
        <v>30</v>
      </c>
      <c r="H157" s="64">
        <v>0.5</v>
      </c>
      <c r="I157" s="64">
        <v>0.47</v>
      </c>
      <c r="J157" s="64">
        <v>0.03</v>
      </c>
      <c r="K157" s="15">
        <v>45</v>
      </c>
      <c r="L157" s="64">
        <v>0.94</v>
      </c>
    </row>
    <row r="158" spans="1:12" x14ac:dyDescent="0.35">
      <c r="A158" s="8" t="s">
        <v>274</v>
      </c>
      <c r="B158" s="19" t="s">
        <v>242</v>
      </c>
      <c r="C158" s="9" t="s">
        <v>114</v>
      </c>
      <c r="D158" s="9">
        <v>0</v>
      </c>
      <c r="E158" s="9">
        <v>0</v>
      </c>
      <c r="F158" s="9">
        <v>0</v>
      </c>
      <c r="G158" s="9">
        <v>0</v>
      </c>
      <c r="H158" s="63" t="s">
        <v>66</v>
      </c>
      <c r="I158" s="63" t="s">
        <v>66</v>
      </c>
      <c r="J158" s="63" t="s">
        <v>66</v>
      </c>
      <c r="K158" s="9" t="s">
        <v>66</v>
      </c>
      <c r="L158" s="63" t="s">
        <v>66</v>
      </c>
    </row>
    <row r="159" spans="1:12" x14ac:dyDescent="0.35">
      <c r="A159" s="8" t="s">
        <v>274</v>
      </c>
      <c r="B159" s="17" t="s">
        <v>243</v>
      </c>
      <c r="C159" s="9">
        <v>280</v>
      </c>
      <c r="D159" s="9">
        <v>245</v>
      </c>
      <c r="E159" s="9">
        <v>20</v>
      </c>
      <c r="F159" s="9">
        <v>205</v>
      </c>
      <c r="G159" s="9">
        <v>20</v>
      </c>
      <c r="H159" s="64">
        <v>0.09</v>
      </c>
      <c r="I159" s="64">
        <v>0.83</v>
      </c>
      <c r="J159" s="64">
        <v>0.08</v>
      </c>
      <c r="K159" s="9">
        <v>36</v>
      </c>
      <c r="L159" s="64">
        <v>0.96</v>
      </c>
    </row>
    <row r="160" spans="1:12" x14ac:dyDescent="0.35">
      <c r="A160" s="8" t="s">
        <v>274</v>
      </c>
      <c r="B160" s="17" t="s">
        <v>244</v>
      </c>
      <c r="C160" s="9">
        <v>580</v>
      </c>
      <c r="D160" s="9">
        <v>560</v>
      </c>
      <c r="E160" s="9">
        <v>170</v>
      </c>
      <c r="F160" s="9">
        <v>345</v>
      </c>
      <c r="G160" s="9">
        <v>40</v>
      </c>
      <c r="H160" s="64">
        <v>0.3</v>
      </c>
      <c r="I160" s="64">
        <v>0.62</v>
      </c>
      <c r="J160" s="64">
        <v>0.08</v>
      </c>
      <c r="K160" s="9">
        <v>48</v>
      </c>
      <c r="L160" s="64">
        <v>0.87</v>
      </c>
    </row>
    <row r="161" spans="1:12" x14ac:dyDescent="0.35">
      <c r="A161" s="8" t="s">
        <v>274</v>
      </c>
      <c r="B161" s="17" t="s">
        <v>245</v>
      </c>
      <c r="C161" s="9">
        <v>565</v>
      </c>
      <c r="D161" s="9">
        <v>520</v>
      </c>
      <c r="E161" s="9">
        <v>300</v>
      </c>
      <c r="F161" s="9">
        <v>190</v>
      </c>
      <c r="G161" s="9">
        <v>30</v>
      </c>
      <c r="H161" s="64">
        <v>0.57999999999999996</v>
      </c>
      <c r="I161" s="64">
        <v>0.37</v>
      </c>
      <c r="J161" s="64">
        <v>0.05</v>
      </c>
      <c r="K161" s="9">
        <v>44</v>
      </c>
      <c r="L161" s="64">
        <v>0.91</v>
      </c>
    </row>
    <row r="162" spans="1:12" x14ac:dyDescent="0.35">
      <c r="A162" s="8" t="s">
        <v>274</v>
      </c>
      <c r="B162" s="18" t="s">
        <v>405</v>
      </c>
      <c r="C162" s="9">
        <v>185</v>
      </c>
      <c r="D162" s="9">
        <v>210</v>
      </c>
      <c r="E162" s="9">
        <v>105</v>
      </c>
      <c r="F162" s="9">
        <v>90</v>
      </c>
      <c r="G162" s="9">
        <v>15</v>
      </c>
      <c r="H162" s="64">
        <v>0.5</v>
      </c>
      <c r="I162" s="64">
        <v>0.42</v>
      </c>
      <c r="J162" s="64">
        <v>0.08</v>
      </c>
      <c r="K162" s="9">
        <v>47</v>
      </c>
      <c r="L162" s="64">
        <v>0.92</v>
      </c>
    </row>
    <row r="163" spans="1:12" x14ac:dyDescent="0.35">
      <c r="A163" t="s">
        <v>31</v>
      </c>
      <c r="B163" s="46" t="s">
        <v>423</v>
      </c>
    </row>
    <row r="164" spans="1:12" x14ac:dyDescent="0.35">
      <c r="A164" t="s">
        <v>32</v>
      </c>
      <c r="B164" t="s">
        <v>425</v>
      </c>
    </row>
    <row r="165" spans="1:12" x14ac:dyDescent="0.35">
      <c r="A165" t="s">
        <v>33</v>
      </c>
      <c r="B165" t="s">
        <v>424</v>
      </c>
    </row>
    <row r="166" spans="1:12" x14ac:dyDescent="0.35">
      <c r="A166" t="s">
        <v>34</v>
      </c>
      <c r="B166" t="s">
        <v>483</v>
      </c>
    </row>
    <row r="167" spans="1:12" x14ac:dyDescent="0.35">
      <c r="A167" t="s">
        <v>35</v>
      </c>
      <c r="B167" s="53" t="s">
        <v>508</v>
      </c>
    </row>
    <row r="168" spans="1:12" x14ac:dyDescent="0.35">
      <c r="A168" t="s">
        <v>36</v>
      </c>
      <c r="B168" s="53" t="s">
        <v>512</v>
      </c>
    </row>
    <row r="169" spans="1:12" x14ac:dyDescent="0.35">
      <c r="A169" t="s">
        <v>37</v>
      </c>
      <c r="B169" s="53" t="s">
        <v>513</v>
      </c>
    </row>
    <row r="170" spans="1:12" x14ac:dyDescent="0.35">
      <c r="A170" t="s">
        <v>38</v>
      </c>
      <c r="B170" t="s">
        <v>484</v>
      </c>
    </row>
    <row r="171" spans="1:12" x14ac:dyDescent="0.35">
      <c r="A171" t="s">
        <v>39</v>
      </c>
      <c r="B171" t="s">
        <v>485</v>
      </c>
    </row>
    <row r="172" spans="1:12" x14ac:dyDescent="0.35">
      <c r="A172" t="s">
        <v>40</v>
      </c>
      <c r="B172" t="s">
        <v>486</v>
      </c>
    </row>
    <row r="173" spans="1:12" x14ac:dyDescent="0.35">
      <c r="A173" t="s">
        <v>41</v>
      </c>
      <c r="B173" t="s">
        <v>487</v>
      </c>
    </row>
    <row r="174" spans="1:12" x14ac:dyDescent="0.35">
      <c r="A174" t="s">
        <v>42</v>
      </c>
      <c r="B174" t="s">
        <v>488</v>
      </c>
    </row>
    <row r="175" spans="1:12" x14ac:dyDescent="0.35">
      <c r="A175" t="s">
        <v>43</v>
      </c>
      <c r="B175" t="s">
        <v>489</v>
      </c>
    </row>
    <row r="176" spans="1:12" x14ac:dyDescent="0.35">
      <c r="A176" t="s">
        <v>44</v>
      </c>
      <c r="B176" t="s">
        <v>490</v>
      </c>
    </row>
    <row r="177" spans="1:2" x14ac:dyDescent="0.35">
      <c r="A177" t="s">
        <v>45</v>
      </c>
      <c r="B177" s="58" t="s">
        <v>531</v>
      </c>
    </row>
    <row r="178" spans="1:2" x14ac:dyDescent="0.35">
      <c r="A178" t="s">
        <v>46</v>
      </c>
      <c r="B178" t="s">
        <v>491</v>
      </c>
    </row>
    <row r="179" spans="1:2" x14ac:dyDescent="0.35">
      <c r="A179" t="s">
        <v>257</v>
      </c>
      <c r="B179" t="s">
        <v>492</v>
      </c>
    </row>
  </sheetData>
  <conditionalFormatting sqref="H149:H152">
    <cfRule type="dataBar" priority="9">
      <dataBar>
        <cfvo type="num" val="0"/>
        <cfvo type="num" val="1"/>
        <color rgb="FFB1A0C7"/>
      </dataBar>
      <extLst>
        <ext xmlns:x14="http://schemas.microsoft.com/office/spreadsheetml/2009/9/main" uri="{B025F937-C7B1-47D3-B67F-A62EFF666E3E}">
          <x14:id>{8FB42C62-70F7-4090-9A68-54294422BD79}</x14:id>
        </ext>
      </extLst>
    </cfRule>
  </conditionalFormatting>
  <conditionalFormatting sqref="H154:H157 H159:H162">
    <cfRule type="dataBar" priority="7">
      <dataBar>
        <cfvo type="num" val="0"/>
        <cfvo type="num" val="1"/>
        <color rgb="FFB1A0C7"/>
      </dataBar>
      <extLst>
        <ext xmlns:x14="http://schemas.microsoft.com/office/spreadsheetml/2009/9/main" uri="{B025F937-C7B1-47D3-B67F-A62EFF666E3E}">
          <x14:id>{E09AEA00-5573-4A1E-B3DD-10D17181407A}</x14:id>
        </ext>
      </extLst>
    </cfRule>
  </conditionalFormatting>
  <conditionalFormatting sqref="H7:I49">
    <cfRule type="dataBar" priority="28">
      <dataBar>
        <cfvo type="num" val="0"/>
        <cfvo type="num" val="1"/>
        <color rgb="FFB1A0C7"/>
      </dataBar>
      <extLst>
        <ext xmlns:x14="http://schemas.microsoft.com/office/spreadsheetml/2009/9/main" uri="{B025F937-C7B1-47D3-B67F-A62EFF666E3E}">
          <x14:id>{08C6CFCD-F6A1-4A3E-8622-D99306D0BBEF}</x14:id>
        </ext>
      </extLst>
    </cfRule>
  </conditionalFormatting>
  <conditionalFormatting sqref="H50:I53">
    <cfRule type="dataBar" priority="27">
      <dataBar>
        <cfvo type="num" val="0"/>
        <cfvo type="num" val="1"/>
        <color rgb="FFB1A0C7"/>
      </dataBar>
      <extLst>
        <ext xmlns:x14="http://schemas.microsoft.com/office/spreadsheetml/2009/9/main" uri="{B025F937-C7B1-47D3-B67F-A62EFF666E3E}">
          <x14:id>{64947C70-FE55-430A-BF32-D03D94076C5D}</x14:id>
        </ext>
      </extLst>
    </cfRule>
  </conditionalFormatting>
  <conditionalFormatting sqref="H54:I96">
    <cfRule type="dataBar" priority="22">
      <dataBar>
        <cfvo type="num" val="0"/>
        <cfvo type="num" val="1"/>
        <color rgb="FFB1A0C7"/>
      </dataBar>
      <extLst>
        <ext xmlns:x14="http://schemas.microsoft.com/office/spreadsheetml/2009/9/main" uri="{B025F937-C7B1-47D3-B67F-A62EFF666E3E}">
          <x14:id>{D8EDF86A-F4E1-4003-ADF3-332B088D26BF}</x14:id>
        </ext>
      </extLst>
    </cfRule>
  </conditionalFormatting>
  <conditionalFormatting sqref="H97:I100">
    <cfRule type="dataBar" priority="21">
      <dataBar>
        <cfvo type="num" val="0"/>
        <cfvo type="num" val="1"/>
        <color rgb="FFB1A0C7"/>
      </dataBar>
      <extLst>
        <ext xmlns:x14="http://schemas.microsoft.com/office/spreadsheetml/2009/9/main" uri="{B025F937-C7B1-47D3-B67F-A62EFF666E3E}">
          <x14:id>{25E1DDCA-656A-4047-A306-389E1138C957}</x14:id>
        </ext>
      </extLst>
    </cfRule>
  </conditionalFormatting>
  <conditionalFormatting sqref="H101:I143">
    <cfRule type="dataBar" priority="16">
      <dataBar>
        <cfvo type="num" val="0"/>
        <cfvo type="num" val="1"/>
        <color rgb="FFB1A0C7"/>
      </dataBar>
      <extLst>
        <ext xmlns:x14="http://schemas.microsoft.com/office/spreadsheetml/2009/9/main" uri="{B025F937-C7B1-47D3-B67F-A62EFF666E3E}">
          <x14:id>{414C66B9-35F0-4F9C-8859-591D788AB731}</x14:id>
        </ext>
      </extLst>
    </cfRule>
  </conditionalFormatting>
  <conditionalFormatting sqref="H144:I147">
    <cfRule type="dataBar" priority="15">
      <dataBar>
        <cfvo type="num" val="0"/>
        <cfvo type="num" val="1"/>
        <color rgb="FFB1A0C7"/>
      </dataBar>
      <extLst>
        <ext xmlns:x14="http://schemas.microsoft.com/office/spreadsheetml/2009/9/main" uri="{B025F937-C7B1-47D3-B67F-A62EFF666E3E}">
          <x14:id>{CA146998-E680-4269-86DF-0D05E9619965}</x14:id>
        </ext>
      </extLst>
    </cfRule>
  </conditionalFormatting>
  <conditionalFormatting sqref="H148:J148">
    <cfRule type="dataBar" priority="10">
      <dataBar>
        <cfvo type="num" val="0"/>
        <cfvo type="num" val="1"/>
        <color rgb="FFB1A0C7"/>
      </dataBar>
      <extLst>
        <ext xmlns:x14="http://schemas.microsoft.com/office/spreadsheetml/2009/9/main" uri="{B025F937-C7B1-47D3-B67F-A62EFF666E3E}">
          <x14:id>{3313DBAE-0752-47DE-A201-9D176551090C}</x14:id>
        </ext>
      </extLst>
    </cfRule>
  </conditionalFormatting>
  <conditionalFormatting sqref="H153:J153 H158:J158">
    <cfRule type="dataBar" priority="8">
      <dataBar>
        <cfvo type="num" val="0"/>
        <cfvo type="num" val="1"/>
        <color rgb="FFB1A0C7"/>
      </dataBar>
      <extLst>
        <ext xmlns:x14="http://schemas.microsoft.com/office/spreadsheetml/2009/9/main" uri="{B025F937-C7B1-47D3-B67F-A62EFF666E3E}">
          <x14:id>{AD3267C4-8C47-4773-8691-8F3363427294}</x14:id>
        </ext>
      </extLst>
    </cfRule>
  </conditionalFormatting>
  <conditionalFormatting sqref="I149:J152">
    <cfRule type="dataBar" priority="6">
      <dataBar>
        <cfvo type="num" val="0"/>
        <cfvo type="num" val="1"/>
        <color rgb="FFB1A0C7"/>
      </dataBar>
      <extLst>
        <ext xmlns:x14="http://schemas.microsoft.com/office/spreadsheetml/2009/9/main" uri="{B025F937-C7B1-47D3-B67F-A62EFF666E3E}">
          <x14:id>{2953CC99-3C96-4224-B0A1-9E83E155563C}</x14:id>
        </ext>
      </extLst>
    </cfRule>
  </conditionalFormatting>
  <conditionalFormatting sqref="I154:J157 I159:J162">
    <cfRule type="dataBar" priority="5">
      <dataBar>
        <cfvo type="num" val="0"/>
        <cfvo type="num" val="1"/>
        <color rgb="FFB1A0C7"/>
      </dataBar>
      <extLst>
        <ext xmlns:x14="http://schemas.microsoft.com/office/spreadsheetml/2009/9/main" uri="{B025F937-C7B1-47D3-B67F-A62EFF666E3E}">
          <x14:id>{B3C1EF2A-C029-4DFC-99FE-A026E7C4A39D}</x14:id>
        </ext>
      </extLst>
    </cfRule>
  </conditionalFormatting>
  <conditionalFormatting sqref="J7:J49">
    <cfRule type="dataBar" priority="26">
      <dataBar>
        <cfvo type="num" val="0"/>
        <cfvo type="num" val="1"/>
        <color rgb="FFB1A0C7"/>
      </dataBar>
      <extLst>
        <ext xmlns:x14="http://schemas.microsoft.com/office/spreadsheetml/2009/9/main" uri="{B025F937-C7B1-47D3-B67F-A62EFF666E3E}">
          <x14:id>{AC41B045-3F1D-498D-B1B7-D0D0AE9035C0}</x14:id>
        </ext>
      </extLst>
    </cfRule>
  </conditionalFormatting>
  <conditionalFormatting sqref="J50:J53">
    <cfRule type="dataBar" priority="25">
      <dataBar>
        <cfvo type="num" val="0"/>
        <cfvo type="num" val="1"/>
        <color rgb="FFB1A0C7"/>
      </dataBar>
      <extLst>
        <ext xmlns:x14="http://schemas.microsoft.com/office/spreadsheetml/2009/9/main" uri="{B025F937-C7B1-47D3-B67F-A62EFF666E3E}">
          <x14:id>{F51812CF-77A6-4359-94D5-20D2A1CA1BE5}</x14:id>
        </ext>
      </extLst>
    </cfRule>
  </conditionalFormatting>
  <conditionalFormatting sqref="J54:J96">
    <cfRule type="dataBar" priority="20">
      <dataBar>
        <cfvo type="num" val="0"/>
        <cfvo type="num" val="1"/>
        <color rgb="FFB1A0C7"/>
      </dataBar>
      <extLst>
        <ext xmlns:x14="http://schemas.microsoft.com/office/spreadsheetml/2009/9/main" uri="{B025F937-C7B1-47D3-B67F-A62EFF666E3E}">
          <x14:id>{2562F994-5446-490E-9399-2A59C4A01FDE}</x14:id>
        </ext>
      </extLst>
    </cfRule>
  </conditionalFormatting>
  <conditionalFormatting sqref="J97:J100">
    <cfRule type="dataBar" priority="19">
      <dataBar>
        <cfvo type="num" val="0"/>
        <cfvo type="num" val="1"/>
        <color rgb="FFB1A0C7"/>
      </dataBar>
      <extLst>
        <ext xmlns:x14="http://schemas.microsoft.com/office/spreadsheetml/2009/9/main" uri="{B025F937-C7B1-47D3-B67F-A62EFF666E3E}">
          <x14:id>{2174A7A5-F5D9-4F66-9E58-CEB00D6F8A7C}</x14:id>
        </ext>
      </extLst>
    </cfRule>
  </conditionalFormatting>
  <conditionalFormatting sqref="J101:J143">
    <cfRule type="dataBar" priority="14">
      <dataBar>
        <cfvo type="num" val="0"/>
        <cfvo type="num" val="1"/>
        <color rgb="FFB1A0C7"/>
      </dataBar>
      <extLst>
        <ext xmlns:x14="http://schemas.microsoft.com/office/spreadsheetml/2009/9/main" uri="{B025F937-C7B1-47D3-B67F-A62EFF666E3E}">
          <x14:id>{460DF65F-83D2-4F55-94BF-EDA9E715A6D7}</x14:id>
        </ext>
      </extLst>
    </cfRule>
  </conditionalFormatting>
  <conditionalFormatting sqref="J144:J147">
    <cfRule type="dataBar" priority="13">
      <dataBar>
        <cfvo type="num" val="0"/>
        <cfvo type="num" val="1"/>
        <color rgb="FFB1A0C7"/>
      </dataBar>
      <extLst>
        <ext xmlns:x14="http://schemas.microsoft.com/office/spreadsheetml/2009/9/main" uri="{B025F937-C7B1-47D3-B67F-A62EFF666E3E}">
          <x14:id>{F9E57285-88C9-41E9-B4AE-234F611AA440}</x14:id>
        </ext>
      </extLst>
    </cfRule>
  </conditionalFormatting>
  <conditionalFormatting sqref="L7:L49">
    <cfRule type="dataBar" priority="24">
      <dataBar>
        <cfvo type="num" val="0"/>
        <cfvo type="num" val="1"/>
        <color rgb="FFB1A0C7"/>
      </dataBar>
      <extLst>
        <ext xmlns:x14="http://schemas.microsoft.com/office/spreadsheetml/2009/9/main" uri="{B025F937-C7B1-47D3-B67F-A62EFF666E3E}">
          <x14:id>{C0E0A09B-5A15-41F8-9EEF-2D04502C2C2F}</x14:id>
        </ext>
      </extLst>
    </cfRule>
  </conditionalFormatting>
  <conditionalFormatting sqref="L50:L53">
    <cfRule type="dataBar" priority="23">
      <dataBar>
        <cfvo type="num" val="0"/>
        <cfvo type="num" val="1"/>
        <color rgb="FFB1A0C7"/>
      </dataBar>
      <extLst>
        <ext xmlns:x14="http://schemas.microsoft.com/office/spreadsheetml/2009/9/main" uri="{B025F937-C7B1-47D3-B67F-A62EFF666E3E}">
          <x14:id>{B55C7898-664A-4EB0-A961-30253E4FF0B5}</x14:id>
        </ext>
      </extLst>
    </cfRule>
  </conditionalFormatting>
  <conditionalFormatting sqref="L54:L96">
    <cfRule type="dataBar" priority="18">
      <dataBar>
        <cfvo type="num" val="0"/>
        <cfvo type="num" val="1"/>
        <color rgb="FFB1A0C7"/>
      </dataBar>
      <extLst>
        <ext xmlns:x14="http://schemas.microsoft.com/office/spreadsheetml/2009/9/main" uri="{B025F937-C7B1-47D3-B67F-A62EFF666E3E}">
          <x14:id>{9F1C9B95-9F4F-4310-B367-893FF884E190}</x14:id>
        </ext>
      </extLst>
    </cfRule>
  </conditionalFormatting>
  <conditionalFormatting sqref="L97:L100">
    <cfRule type="dataBar" priority="17">
      <dataBar>
        <cfvo type="num" val="0"/>
        <cfvo type="num" val="1"/>
        <color rgb="FFB1A0C7"/>
      </dataBar>
      <extLst>
        <ext xmlns:x14="http://schemas.microsoft.com/office/spreadsheetml/2009/9/main" uri="{B025F937-C7B1-47D3-B67F-A62EFF666E3E}">
          <x14:id>{6D09BEA4-F03C-4063-8110-B82A1B64FBF4}</x14:id>
        </ext>
      </extLst>
    </cfRule>
  </conditionalFormatting>
  <conditionalFormatting sqref="L101:L143">
    <cfRule type="dataBar" priority="12">
      <dataBar>
        <cfvo type="num" val="0"/>
        <cfvo type="num" val="1"/>
        <color rgb="FFB1A0C7"/>
      </dataBar>
      <extLst>
        <ext xmlns:x14="http://schemas.microsoft.com/office/spreadsheetml/2009/9/main" uri="{B025F937-C7B1-47D3-B67F-A62EFF666E3E}">
          <x14:id>{6A18347F-C305-44E7-A3F6-63E53548FA56}</x14:id>
        </ext>
      </extLst>
    </cfRule>
  </conditionalFormatting>
  <conditionalFormatting sqref="L144:L147">
    <cfRule type="dataBar" priority="11">
      <dataBar>
        <cfvo type="num" val="0"/>
        <cfvo type="num" val="1"/>
        <color rgb="FFB1A0C7"/>
      </dataBar>
      <extLst>
        <ext xmlns:x14="http://schemas.microsoft.com/office/spreadsheetml/2009/9/main" uri="{B025F937-C7B1-47D3-B67F-A62EFF666E3E}">
          <x14:id>{E8F0D116-D36C-4B40-9869-F0D2CAC0CD39}</x14:id>
        </ext>
      </extLst>
    </cfRule>
  </conditionalFormatting>
  <conditionalFormatting sqref="L148">
    <cfRule type="dataBar" priority="4">
      <dataBar>
        <cfvo type="num" val="0"/>
        <cfvo type="num" val="1"/>
        <color rgb="FFB1A0C7"/>
      </dataBar>
      <extLst>
        <ext xmlns:x14="http://schemas.microsoft.com/office/spreadsheetml/2009/9/main" uri="{B025F937-C7B1-47D3-B67F-A62EFF666E3E}">
          <x14:id>{25F9CFA0-9360-4014-838A-DB6C7EBAABA5}</x14:id>
        </ext>
      </extLst>
    </cfRule>
  </conditionalFormatting>
  <conditionalFormatting sqref="L149:L152">
    <cfRule type="dataBar" priority="2">
      <dataBar>
        <cfvo type="num" val="0"/>
        <cfvo type="num" val="1"/>
        <color rgb="FFB1A0C7"/>
      </dataBar>
      <extLst>
        <ext xmlns:x14="http://schemas.microsoft.com/office/spreadsheetml/2009/9/main" uri="{B025F937-C7B1-47D3-B67F-A62EFF666E3E}">
          <x14:id>{366ADB1E-F81B-4A3B-A80A-2398E462B270}</x14:id>
        </ext>
      </extLst>
    </cfRule>
  </conditionalFormatting>
  <conditionalFormatting sqref="L153 L158">
    <cfRule type="dataBar" priority="3">
      <dataBar>
        <cfvo type="num" val="0"/>
        <cfvo type="num" val="1"/>
        <color rgb="FFB1A0C7"/>
      </dataBar>
      <extLst>
        <ext xmlns:x14="http://schemas.microsoft.com/office/spreadsheetml/2009/9/main" uri="{B025F937-C7B1-47D3-B67F-A62EFF666E3E}">
          <x14:id>{29D0C709-B979-4228-B097-216CFD4C851A}</x14:id>
        </ext>
      </extLst>
    </cfRule>
  </conditionalFormatting>
  <conditionalFormatting sqref="L154:L157 L159:L162">
    <cfRule type="dataBar" priority="1">
      <dataBar>
        <cfvo type="num" val="0"/>
        <cfvo type="num" val="1"/>
        <color rgb="FFB1A0C7"/>
      </dataBar>
      <extLst>
        <ext xmlns:x14="http://schemas.microsoft.com/office/spreadsheetml/2009/9/main" uri="{B025F937-C7B1-47D3-B67F-A62EFF666E3E}">
          <x14:id>{C6A58867-4C75-4155-A645-5264DB471898}</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8FB42C62-70F7-4090-9A68-54294422BD79}">
            <x14:dataBar minLength="0" maxLength="100" gradient="0">
              <x14:cfvo type="num">
                <xm:f>0</xm:f>
              </x14:cfvo>
              <x14:cfvo type="num">
                <xm:f>1</xm:f>
              </x14:cfvo>
              <x14:negativeFillColor rgb="FFFF0000"/>
              <x14:axisColor rgb="FF000000"/>
            </x14:dataBar>
          </x14:cfRule>
          <xm:sqref>H149:H152</xm:sqref>
        </x14:conditionalFormatting>
        <x14:conditionalFormatting xmlns:xm="http://schemas.microsoft.com/office/excel/2006/main">
          <x14:cfRule type="dataBar" id="{E09AEA00-5573-4A1E-B3DD-10D17181407A}">
            <x14:dataBar minLength="0" maxLength="100" gradient="0">
              <x14:cfvo type="num">
                <xm:f>0</xm:f>
              </x14:cfvo>
              <x14:cfvo type="num">
                <xm:f>1</xm:f>
              </x14:cfvo>
              <x14:negativeFillColor rgb="FFFF0000"/>
              <x14:axisColor rgb="FF000000"/>
            </x14:dataBar>
          </x14:cfRule>
          <xm:sqref>H154:H157 H159:H162</xm:sqref>
        </x14:conditionalFormatting>
        <x14:conditionalFormatting xmlns:xm="http://schemas.microsoft.com/office/excel/2006/main">
          <x14:cfRule type="dataBar" id="{08C6CFCD-F6A1-4A3E-8622-D99306D0BBEF}">
            <x14:dataBar minLength="0" maxLength="100" gradient="0">
              <x14:cfvo type="num">
                <xm:f>0</xm:f>
              </x14:cfvo>
              <x14:cfvo type="num">
                <xm:f>1</xm:f>
              </x14:cfvo>
              <x14:negativeFillColor rgb="FFFF0000"/>
              <x14:axisColor rgb="FF000000"/>
            </x14:dataBar>
          </x14:cfRule>
          <xm:sqref>H7:I49</xm:sqref>
        </x14:conditionalFormatting>
        <x14:conditionalFormatting xmlns:xm="http://schemas.microsoft.com/office/excel/2006/main">
          <x14:cfRule type="dataBar" id="{64947C70-FE55-430A-BF32-D03D94076C5D}">
            <x14:dataBar minLength="0" maxLength="100" gradient="0">
              <x14:cfvo type="num">
                <xm:f>0</xm:f>
              </x14:cfvo>
              <x14:cfvo type="num">
                <xm:f>1</xm:f>
              </x14:cfvo>
              <x14:negativeFillColor rgb="FFFF0000"/>
              <x14:axisColor rgb="FF000000"/>
            </x14:dataBar>
          </x14:cfRule>
          <xm:sqref>H50:I53</xm:sqref>
        </x14:conditionalFormatting>
        <x14:conditionalFormatting xmlns:xm="http://schemas.microsoft.com/office/excel/2006/main">
          <x14:cfRule type="dataBar" id="{D8EDF86A-F4E1-4003-ADF3-332B088D26BF}">
            <x14:dataBar minLength="0" maxLength="100" gradient="0">
              <x14:cfvo type="num">
                <xm:f>0</xm:f>
              </x14:cfvo>
              <x14:cfvo type="num">
                <xm:f>1</xm:f>
              </x14:cfvo>
              <x14:negativeFillColor rgb="FFFF0000"/>
              <x14:axisColor rgb="FF000000"/>
            </x14:dataBar>
          </x14:cfRule>
          <xm:sqref>H54:I96</xm:sqref>
        </x14:conditionalFormatting>
        <x14:conditionalFormatting xmlns:xm="http://schemas.microsoft.com/office/excel/2006/main">
          <x14:cfRule type="dataBar" id="{25E1DDCA-656A-4047-A306-389E1138C957}">
            <x14:dataBar minLength="0" maxLength="100" gradient="0">
              <x14:cfvo type="num">
                <xm:f>0</xm:f>
              </x14:cfvo>
              <x14:cfvo type="num">
                <xm:f>1</xm:f>
              </x14:cfvo>
              <x14:negativeFillColor rgb="FFFF0000"/>
              <x14:axisColor rgb="FF000000"/>
            </x14:dataBar>
          </x14:cfRule>
          <xm:sqref>H97:I100</xm:sqref>
        </x14:conditionalFormatting>
        <x14:conditionalFormatting xmlns:xm="http://schemas.microsoft.com/office/excel/2006/main">
          <x14:cfRule type="dataBar" id="{414C66B9-35F0-4F9C-8859-591D788AB731}">
            <x14:dataBar minLength="0" maxLength="100" gradient="0">
              <x14:cfvo type="num">
                <xm:f>0</xm:f>
              </x14:cfvo>
              <x14:cfvo type="num">
                <xm:f>1</xm:f>
              </x14:cfvo>
              <x14:negativeFillColor rgb="FFFF0000"/>
              <x14:axisColor rgb="FF000000"/>
            </x14:dataBar>
          </x14:cfRule>
          <xm:sqref>H101:I143</xm:sqref>
        </x14:conditionalFormatting>
        <x14:conditionalFormatting xmlns:xm="http://schemas.microsoft.com/office/excel/2006/main">
          <x14:cfRule type="dataBar" id="{CA146998-E680-4269-86DF-0D05E9619965}">
            <x14:dataBar minLength="0" maxLength="100" gradient="0">
              <x14:cfvo type="num">
                <xm:f>0</xm:f>
              </x14:cfvo>
              <x14:cfvo type="num">
                <xm:f>1</xm:f>
              </x14:cfvo>
              <x14:negativeFillColor rgb="FFFF0000"/>
              <x14:axisColor rgb="FF000000"/>
            </x14:dataBar>
          </x14:cfRule>
          <xm:sqref>H144:I147</xm:sqref>
        </x14:conditionalFormatting>
        <x14:conditionalFormatting xmlns:xm="http://schemas.microsoft.com/office/excel/2006/main">
          <x14:cfRule type="dataBar" id="{3313DBAE-0752-47DE-A201-9D176551090C}">
            <x14:dataBar minLength="0" maxLength="100" gradient="0">
              <x14:cfvo type="num">
                <xm:f>0</xm:f>
              </x14:cfvo>
              <x14:cfvo type="num">
                <xm:f>1</xm:f>
              </x14:cfvo>
              <x14:negativeFillColor rgb="FFFF0000"/>
              <x14:axisColor rgb="FF000000"/>
            </x14:dataBar>
          </x14:cfRule>
          <xm:sqref>H148:J148</xm:sqref>
        </x14:conditionalFormatting>
        <x14:conditionalFormatting xmlns:xm="http://schemas.microsoft.com/office/excel/2006/main">
          <x14:cfRule type="dataBar" id="{AD3267C4-8C47-4773-8691-8F3363427294}">
            <x14:dataBar minLength="0" maxLength="100" gradient="0">
              <x14:cfvo type="num">
                <xm:f>0</xm:f>
              </x14:cfvo>
              <x14:cfvo type="num">
                <xm:f>1</xm:f>
              </x14:cfvo>
              <x14:negativeFillColor rgb="FFFF0000"/>
              <x14:axisColor rgb="FF000000"/>
            </x14:dataBar>
          </x14:cfRule>
          <xm:sqref>H153:J153 H158:J158</xm:sqref>
        </x14:conditionalFormatting>
        <x14:conditionalFormatting xmlns:xm="http://schemas.microsoft.com/office/excel/2006/main">
          <x14:cfRule type="dataBar" id="{2953CC99-3C96-4224-B0A1-9E83E155563C}">
            <x14:dataBar minLength="0" maxLength="100" gradient="0">
              <x14:cfvo type="num">
                <xm:f>0</xm:f>
              </x14:cfvo>
              <x14:cfvo type="num">
                <xm:f>1</xm:f>
              </x14:cfvo>
              <x14:negativeFillColor rgb="FFFF0000"/>
              <x14:axisColor rgb="FF000000"/>
            </x14:dataBar>
          </x14:cfRule>
          <xm:sqref>I149:J152</xm:sqref>
        </x14:conditionalFormatting>
        <x14:conditionalFormatting xmlns:xm="http://schemas.microsoft.com/office/excel/2006/main">
          <x14:cfRule type="dataBar" id="{B3C1EF2A-C029-4DFC-99FE-A026E7C4A39D}">
            <x14:dataBar minLength="0" maxLength="100" gradient="0">
              <x14:cfvo type="num">
                <xm:f>0</xm:f>
              </x14:cfvo>
              <x14:cfvo type="num">
                <xm:f>1</xm:f>
              </x14:cfvo>
              <x14:negativeFillColor rgb="FFFF0000"/>
              <x14:axisColor rgb="FF000000"/>
            </x14:dataBar>
          </x14:cfRule>
          <xm:sqref>I154:J157 I159:J162</xm:sqref>
        </x14:conditionalFormatting>
        <x14:conditionalFormatting xmlns:xm="http://schemas.microsoft.com/office/excel/2006/main">
          <x14:cfRule type="dataBar" id="{AC41B045-3F1D-498D-B1B7-D0D0AE9035C0}">
            <x14:dataBar minLength="0" maxLength="100" gradient="0">
              <x14:cfvo type="num">
                <xm:f>0</xm:f>
              </x14:cfvo>
              <x14:cfvo type="num">
                <xm:f>1</xm:f>
              </x14:cfvo>
              <x14:negativeFillColor rgb="FFFF0000"/>
              <x14:axisColor rgb="FF000000"/>
            </x14:dataBar>
          </x14:cfRule>
          <xm:sqref>J7:J49</xm:sqref>
        </x14:conditionalFormatting>
        <x14:conditionalFormatting xmlns:xm="http://schemas.microsoft.com/office/excel/2006/main">
          <x14:cfRule type="dataBar" id="{F51812CF-77A6-4359-94D5-20D2A1CA1BE5}">
            <x14:dataBar minLength="0" maxLength="100" gradient="0">
              <x14:cfvo type="num">
                <xm:f>0</xm:f>
              </x14:cfvo>
              <x14:cfvo type="num">
                <xm:f>1</xm:f>
              </x14:cfvo>
              <x14:negativeFillColor rgb="FFFF0000"/>
              <x14:axisColor rgb="FF000000"/>
            </x14:dataBar>
          </x14:cfRule>
          <xm:sqref>J50:J53</xm:sqref>
        </x14:conditionalFormatting>
        <x14:conditionalFormatting xmlns:xm="http://schemas.microsoft.com/office/excel/2006/main">
          <x14:cfRule type="dataBar" id="{2562F994-5446-490E-9399-2A59C4A01FDE}">
            <x14:dataBar minLength="0" maxLength="100" gradient="0">
              <x14:cfvo type="num">
                <xm:f>0</xm:f>
              </x14:cfvo>
              <x14:cfvo type="num">
                <xm:f>1</xm:f>
              </x14:cfvo>
              <x14:negativeFillColor rgb="FFFF0000"/>
              <x14:axisColor rgb="FF000000"/>
            </x14:dataBar>
          </x14:cfRule>
          <xm:sqref>J54:J96</xm:sqref>
        </x14:conditionalFormatting>
        <x14:conditionalFormatting xmlns:xm="http://schemas.microsoft.com/office/excel/2006/main">
          <x14:cfRule type="dataBar" id="{2174A7A5-F5D9-4F66-9E58-CEB00D6F8A7C}">
            <x14:dataBar minLength="0" maxLength="100" gradient="0">
              <x14:cfvo type="num">
                <xm:f>0</xm:f>
              </x14:cfvo>
              <x14:cfvo type="num">
                <xm:f>1</xm:f>
              </x14:cfvo>
              <x14:negativeFillColor rgb="FFFF0000"/>
              <x14:axisColor rgb="FF000000"/>
            </x14:dataBar>
          </x14:cfRule>
          <xm:sqref>J97:J100</xm:sqref>
        </x14:conditionalFormatting>
        <x14:conditionalFormatting xmlns:xm="http://schemas.microsoft.com/office/excel/2006/main">
          <x14:cfRule type="dataBar" id="{460DF65F-83D2-4F55-94BF-EDA9E715A6D7}">
            <x14:dataBar minLength="0" maxLength="100" gradient="0">
              <x14:cfvo type="num">
                <xm:f>0</xm:f>
              </x14:cfvo>
              <x14:cfvo type="num">
                <xm:f>1</xm:f>
              </x14:cfvo>
              <x14:negativeFillColor rgb="FFFF0000"/>
              <x14:axisColor rgb="FF000000"/>
            </x14:dataBar>
          </x14:cfRule>
          <xm:sqref>J101:J143</xm:sqref>
        </x14:conditionalFormatting>
        <x14:conditionalFormatting xmlns:xm="http://schemas.microsoft.com/office/excel/2006/main">
          <x14:cfRule type="dataBar" id="{F9E57285-88C9-41E9-B4AE-234F611AA440}">
            <x14:dataBar minLength="0" maxLength="100" gradient="0">
              <x14:cfvo type="num">
                <xm:f>0</xm:f>
              </x14:cfvo>
              <x14:cfvo type="num">
                <xm:f>1</xm:f>
              </x14:cfvo>
              <x14:negativeFillColor rgb="FFFF0000"/>
              <x14:axisColor rgb="FF000000"/>
            </x14:dataBar>
          </x14:cfRule>
          <xm:sqref>J144:J147</xm:sqref>
        </x14:conditionalFormatting>
        <x14:conditionalFormatting xmlns:xm="http://schemas.microsoft.com/office/excel/2006/main">
          <x14:cfRule type="dataBar" id="{C0E0A09B-5A15-41F8-9EEF-2D04502C2C2F}">
            <x14:dataBar minLength="0" maxLength="100" gradient="0">
              <x14:cfvo type="num">
                <xm:f>0</xm:f>
              </x14:cfvo>
              <x14:cfvo type="num">
                <xm:f>1</xm:f>
              </x14:cfvo>
              <x14:negativeFillColor rgb="FFFF0000"/>
              <x14:axisColor rgb="FF000000"/>
            </x14:dataBar>
          </x14:cfRule>
          <xm:sqref>L7:L49</xm:sqref>
        </x14:conditionalFormatting>
        <x14:conditionalFormatting xmlns:xm="http://schemas.microsoft.com/office/excel/2006/main">
          <x14:cfRule type="dataBar" id="{B55C7898-664A-4EB0-A961-30253E4FF0B5}">
            <x14:dataBar minLength="0" maxLength="100" gradient="0">
              <x14:cfvo type="num">
                <xm:f>0</xm:f>
              </x14:cfvo>
              <x14:cfvo type="num">
                <xm:f>1</xm:f>
              </x14:cfvo>
              <x14:negativeFillColor rgb="FFFF0000"/>
              <x14:axisColor rgb="FF000000"/>
            </x14:dataBar>
          </x14:cfRule>
          <xm:sqref>L50:L53</xm:sqref>
        </x14:conditionalFormatting>
        <x14:conditionalFormatting xmlns:xm="http://schemas.microsoft.com/office/excel/2006/main">
          <x14:cfRule type="dataBar" id="{9F1C9B95-9F4F-4310-B367-893FF884E190}">
            <x14:dataBar minLength="0" maxLength="100" gradient="0">
              <x14:cfvo type="num">
                <xm:f>0</xm:f>
              </x14:cfvo>
              <x14:cfvo type="num">
                <xm:f>1</xm:f>
              </x14:cfvo>
              <x14:negativeFillColor rgb="FFFF0000"/>
              <x14:axisColor rgb="FF000000"/>
            </x14:dataBar>
          </x14:cfRule>
          <xm:sqref>L54:L96</xm:sqref>
        </x14:conditionalFormatting>
        <x14:conditionalFormatting xmlns:xm="http://schemas.microsoft.com/office/excel/2006/main">
          <x14:cfRule type="dataBar" id="{6D09BEA4-F03C-4063-8110-B82A1B64FBF4}">
            <x14:dataBar minLength="0" maxLength="100" gradient="0">
              <x14:cfvo type="num">
                <xm:f>0</xm:f>
              </x14:cfvo>
              <x14:cfvo type="num">
                <xm:f>1</xm:f>
              </x14:cfvo>
              <x14:negativeFillColor rgb="FFFF0000"/>
              <x14:axisColor rgb="FF000000"/>
            </x14:dataBar>
          </x14:cfRule>
          <xm:sqref>L97:L100</xm:sqref>
        </x14:conditionalFormatting>
        <x14:conditionalFormatting xmlns:xm="http://schemas.microsoft.com/office/excel/2006/main">
          <x14:cfRule type="dataBar" id="{6A18347F-C305-44E7-A3F6-63E53548FA56}">
            <x14:dataBar minLength="0" maxLength="100" gradient="0">
              <x14:cfvo type="num">
                <xm:f>0</xm:f>
              </x14:cfvo>
              <x14:cfvo type="num">
                <xm:f>1</xm:f>
              </x14:cfvo>
              <x14:negativeFillColor rgb="FFFF0000"/>
              <x14:axisColor rgb="FF000000"/>
            </x14:dataBar>
          </x14:cfRule>
          <xm:sqref>L101:L143</xm:sqref>
        </x14:conditionalFormatting>
        <x14:conditionalFormatting xmlns:xm="http://schemas.microsoft.com/office/excel/2006/main">
          <x14:cfRule type="dataBar" id="{E8F0D116-D36C-4B40-9869-F0D2CAC0CD39}">
            <x14:dataBar minLength="0" maxLength="100" gradient="0">
              <x14:cfvo type="num">
                <xm:f>0</xm:f>
              </x14:cfvo>
              <x14:cfvo type="num">
                <xm:f>1</xm:f>
              </x14:cfvo>
              <x14:negativeFillColor rgb="FFFF0000"/>
              <x14:axisColor rgb="FF000000"/>
            </x14:dataBar>
          </x14:cfRule>
          <xm:sqref>L144:L147</xm:sqref>
        </x14:conditionalFormatting>
        <x14:conditionalFormatting xmlns:xm="http://schemas.microsoft.com/office/excel/2006/main">
          <x14:cfRule type="dataBar" id="{25F9CFA0-9360-4014-838A-DB6C7EBAABA5}">
            <x14:dataBar minLength="0" maxLength="100" gradient="0">
              <x14:cfvo type="num">
                <xm:f>0</xm:f>
              </x14:cfvo>
              <x14:cfvo type="num">
                <xm:f>1</xm:f>
              </x14:cfvo>
              <x14:negativeFillColor rgb="FFFF0000"/>
              <x14:axisColor rgb="FF000000"/>
            </x14:dataBar>
          </x14:cfRule>
          <xm:sqref>L148</xm:sqref>
        </x14:conditionalFormatting>
        <x14:conditionalFormatting xmlns:xm="http://schemas.microsoft.com/office/excel/2006/main">
          <x14:cfRule type="dataBar" id="{366ADB1E-F81B-4A3B-A80A-2398E462B270}">
            <x14:dataBar minLength="0" maxLength="100" gradient="0">
              <x14:cfvo type="num">
                <xm:f>0</xm:f>
              </x14:cfvo>
              <x14:cfvo type="num">
                <xm:f>1</xm:f>
              </x14:cfvo>
              <x14:negativeFillColor rgb="FFFF0000"/>
              <x14:axisColor rgb="FF000000"/>
            </x14:dataBar>
          </x14:cfRule>
          <xm:sqref>L149:L152</xm:sqref>
        </x14:conditionalFormatting>
        <x14:conditionalFormatting xmlns:xm="http://schemas.microsoft.com/office/excel/2006/main">
          <x14:cfRule type="dataBar" id="{29D0C709-B979-4228-B097-216CFD4C851A}">
            <x14:dataBar minLength="0" maxLength="100" gradient="0">
              <x14:cfvo type="num">
                <xm:f>0</xm:f>
              </x14:cfvo>
              <x14:cfvo type="num">
                <xm:f>1</xm:f>
              </x14:cfvo>
              <x14:negativeFillColor rgb="FFFF0000"/>
              <x14:axisColor rgb="FF000000"/>
            </x14:dataBar>
          </x14:cfRule>
          <xm:sqref>L153 L158</xm:sqref>
        </x14:conditionalFormatting>
        <x14:conditionalFormatting xmlns:xm="http://schemas.microsoft.com/office/excel/2006/main">
          <x14:cfRule type="dataBar" id="{C6A58867-4C75-4155-A645-5264DB471898}">
            <x14:dataBar minLength="0" maxLength="100" gradient="0">
              <x14:cfvo type="num">
                <xm:f>0</xm:f>
              </x14:cfvo>
              <x14:cfvo type="num">
                <xm:f>1</xm:f>
              </x14:cfvo>
              <x14:negativeFillColor rgb="FFFF0000"/>
              <x14:axisColor rgb="FF000000"/>
            </x14:dataBar>
          </x14:cfRule>
          <xm:sqref>L154:L157 L159:L162</xm:sqref>
        </x14:conditionalFormatting>
      </x14:conditionalFormatting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H154"/>
  <sheetViews>
    <sheetView showGridLines="0" workbookViewId="0"/>
  </sheetViews>
  <sheetFormatPr defaultColWidth="10.6640625" defaultRowHeight="15.5" x14ac:dyDescent="0.35"/>
  <cols>
    <col min="1" max="1" width="20.6640625" customWidth="1"/>
    <col min="2" max="2" width="23.75" customWidth="1"/>
    <col min="3" max="8" width="20.6640625" customWidth="1"/>
  </cols>
  <sheetData>
    <row r="1" spans="1:8" ht="19.5" x14ac:dyDescent="0.45">
      <c r="A1" s="1" t="s">
        <v>540</v>
      </c>
    </row>
    <row r="2" spans="1:8" x14ac:dyDescent="0.35">
      <c r="A2" t="s">
        <v>48</v>
      </c>
    </row>
    <row r="3" spans="1:8" x14ac:dyDescent="0.35">
      <c r="A3" t="s">
        <v>49</v>
      </c>
    </row>
    <row r="4" spans="1:8" x14ac:dyDescent="0.35">
      <c r="A4" t="s">
        <v>389</v>
      </c>
    </row>
    <row r="5" spans="1:8" x14ac:dyDescent="0.35">
      <c r="A5" t="s">
        <v>51</v>
      </c>
    </row>
    <row r="6" spans="1:8" ht="52.5" customHeight="1" x14ac:dyDescent="0.35">
      <c r="A6" s="56" t="s">
        <v>260</v>
      </c>
      <c r="B6" s="57" t="s">
        <v>390</v>
      </c>
      <c r="C6" s="57" t="s">
        <v>391</v>
      </c>
      <c r="D6" s="57" t="s">
        <v>392</v>
      </c>
      <c r="E6" s="57" t="s">
        <v>393</v>
      </c>
      <c r="F6" s="57" t="s">
        <v>394</v>
      </c>
      <c r="G6" s="57" t="s">
        <v>395</v>
      </c>
      <c r="H6" s="57" t="s">
        <v>396</v>
      </c>
    </row>
    <row r="7" spans="1:8" x14ac:dyDescent="0.35">
      <c r="A7" s="14" t="s">
        <v>272</v>
      </c>
      <c r="B7" s="18" t="s">
        <v>64</v>
      </c>
      <c r="C7" s="15">
        <v>1025</v>
      </c>
      <c r="D7" s="15">
        <v>435</v>
      </c>
      <c r="E7" s="15">
        <v>250</v>
      </c>
      <c r="F7" s="15">
        <v>180</v>
      </c>
      <c r="G7" s="66">
        <v>0.57999999999999996</v>
      </c>
      <c r="H7" s="66">
        <v>0.42</v>
      </c>
    </row>
    <row r="8" spans="1:8" x14ac:dyDescent="0.35">
      <c r="A8" s="3" t="s">
        <v>272</v>
      </c>
      <c r="B8" s="6" t="s">
        <v>73</v>
      </c>
      <c r="C8" s="10" t="s">
        <v>114</v>
      </c>
      <c r="D8" s="10">
        <v>0</v>
      </c>
      <c r="E8" s="10">
        <v>0</v>
      </c>
      <c r="F8" s="10">
        <v>0</v>
      </c>
      <c r="G8" s="11" t="s">
        <v>66</v>
      </c>
      <c r="H8" s="11" t="s">
        <v>66</v>
      </c>
    </row>
    <row r="9" spans="1:8" x14ac:dyDescent="0.35">
      <c r="A9" s="3" t="s">
        <v>272</v>
      </c>
      <c r="B9" s="6" t="s">
        <v>74</v>
      </c>
      <c r="C9" s="10" t="s">
        <v>114</v>
      </c>
      <c r="D9" s="10">
        <v>0</v>
      </c>
      <c r="E9" s="10">
        <v>0</v>
      </c>
      <c r="F9" s="10">
        <v>0</v>
      </c>
      <c r="G9" s="11" t="s">
        <v>66</v>
      </c>
      <c r="H9" s="11" t="s">
        <v>66</v>
      </c>
    </row>
    <row r="10" spans="1:8" x14ac:dyDescent="0.35">
      <c r="A10" s="3" t="s">
        <v>272</v>
      </c>
      <c r="B10" s="6" t="s">
        <v>76</v>
      </c>
      <c r="C10" s="10" t="s">
        <v>114</v>
      </c>
      <c r="D10" s="10" t="s">
        <v>114</v>
      </c>
      <c r="E10" s="10" t="s">
        <v>114</v>
      </c>
      <c r="F10" s="10">
        <v>0</v>
      </c>
      <c r="G10" s="11" t="s">
        <v>114</v>
      </c>
      <c r="H10" s="11" t="s">
        <v>114</v>
      </c>
    </row>
    <row r="11" spans="1:8" x14ac:dyDescent="0.35">
      <c r="A11" s="3" t="s">
        <v>272</v>
      </c>
      <c r="B11" s="6" t="s">
        <v>77</v>
      </c>
      <c r="C11" s="10">
        <v>5</v>
      </c>
      <c r="D11" s="10">
        <v>0</v>
      </c>
      <c r="E11" s="10">
        <v>0</v>
      </c>
      <c r="F11" s="10">
        <v>0</v>
      </c>
      <c r="G11" s="11" t="s">
        <v>66</v>
      </c>
      <c r="H11" s="11" t="s">
        <v>66</v>
      </c>
    </row>
    <row r="12" spans="1:8" x14ac:dyDescent="0.35">
      <c r="A12" s="3" t="s">
        <v>272</v>
      </c>
      <c r="B12" s="6" t="s">
        <v>78</v>
      </c>
      <c r="C12" s="10">
        <v>5</v>
      </c>
      <c r="D12" s="10">
        <v>0</v>
      </c>
      <c r="E12" s="10">
        <v>0</v>
      </c>
      <c r="F12" s="10">
        <v>0</v>
      </c>
      <c r="G12" s="11" t="s">
        <v>66</v>
      </c>
      <c r="H12" s="11" t="s">
        <v>66</v>
      </c>
    </row>
    <row r="13" spans="1:8" x14ac:dyDescent="0.35">
      <c r="A13" s="3" t="s">
        <v>272</v>
      </c>
      <c r="B13" s="6" t="s">
        <v>79</v>
      </c>
      <c r="C13" s="10" t="s">
        <v>114</v>
      </c>
      <c r="D13" s="10" t="s">
        <v>114</v>
      </c>
      <c r="E13" s="10">
        <v>0</v>
      </c>
      <c r="F13" s="10" t="s">
        <v>114</v>
      </c>
      <c r="G13" s="11" t="s">
        <v>114</v>
      </c>
      <c r="H13" s="11" t="s">
        <v>114</v>
      </c>
    </row>
    <row r="14" spans="1:8" x14ac:dyDescent="0.35">
      <c r="A14" s="3" t="s">
        <v>272</v>
      </c>
      <c r="B14" s="6" t="s">
        <v>80</v>
      </c>
      <c r="C14" s="10">
        <v>5</v>
      </c>
      <c r="D14" s="10" t="s">
        <v>114</v>
      </c>
      <c r="E14" s="10" t="s">
        <v>114</v>
      </c>
      <c r="F14" s="10">
        <v>0</v>
      </c>
      <c r="G14" s="11" t="s">
        <v>114</v>
      </c>
      <c r="H14" s="11" t="s">
        <v>114</v>
      </c>
    </row>
    <row r="15" spans="1:8" x14ac:dyDescent="0.35">
      <c r="A15" s="3" t="s">
        <v>272</v>
      </c>
      <c r="B15" s="6" t="s">
        <v>81</v>
      </c>
      <c r="C15" s="10" t="s">
        <v>114</v>
      </c>
      <c r="D15" s="10">
        <v>5</v>
      </c>
      <c r="E15" s="10">
        <v>5</v>
      </c>
      <c r="F15" s="10" t="s">
        <v>114</v>
      </c>
      <c r="G15" s="11" t="s">
        <v>114</v>
      </c>
      <c r="H15" s="11" t="s">
        <v>114</v>
      </c>
    </row>
    <row r="16" spans="1:8" x14ac:dyDescent="0.35">
      <c r="A16" s="3" t="s">
        <v>272</v>
      </c>
      <c r="B16" s="6" t="s">
        <v>82</v>
      </c>
      <c r="C16" s="10">
        <v>5</v>
      </c>
      <c r="D16" s="10" t="s">
        <v>114</v>
      </c>
      <c r="E16" s="10" t="s">
        <v>114</v>
      </c>
      <c r="F16" s="10">
        <v>0</v>
      </c>
      <c r="G16" s="11" t="s">
        <v>114</v>
      </c>
      <c r="H16" s="11" t="s">
        <v>114</v>
      </c>
    </row>
    <row r="17" spans="1:8" x14ac:dyDescent="0.35">
      <c r="A17" s="3" t="s">
        <v>272</v>
      </c>
      <c r="B17" s="6" t="s">
        <v>83</v>
      </c>
      <c r="C17" s="10">
        <v>5</v>
      </c>
      <c r="D17" s="10" t="s">
        <v>114</v>
      </c>
      <c r="E17" s="10" t="s">
        <v>114</v>
      </c>
      <c r="F17" s="10">
        <v>0</v>
      </c>
      <c r="G17" s="11" t="s">
        <v>114</v>
      </c>
      <c r="H17" s="11" t="s">
        <v>114</v>
      </c>
    </row>
    <row r="18" spans="1:8" x14ac:dyDescent="0.35">
      <c r="A18" s="3" t="s">
        <v>272</v>
      </c>
      <c r="B18" s="6" t="s">
        <v>84</v>
      </c>
      <c r="C18" s="10">
        <v>10</v>
      </c>
      <c r="D18" s="10" t="s">
        <v>114</v>
      </c>
      <c r="E18" s="10" t="s">
        <v>114</v>
      </c>
      <c r="F18" s="10">
        <v>0</v>
      </c>
      <c r="G18" s="11" t="s">
        <v>114</v>
      </c>
      <c r="H18" s="11" t="s">
        <v>114</v>
      </c>
    </row>
    <row r="19" spans="1:8" x14ac:dyDescent="0.35">
      <c r="A19" s="3" t="s">
        <v>272</v>
      </c>
      <c r="B19" s="6" t="s">
        <v>85</v>
      </c>
      <c r="C19" s="10">
        <v>5</v>
      </c>
      <c r="D19" s="10" t="s">
        <v>114</v>
      </c>
      <c r="E19" s="10">
        <v>0</v>
      </c>
      <c r="F19" s="10" t="s">
        <v>114</v>
      </c>
      <c r="G19" s="11" t="s">
        <v>114</v>
      </c>
      <c r="H19" s="11" t="s">
        <v>114</v>
      </c>
    </row>
    <row r="20" spans="1:8" x14ac:dyDescent="0.35">
      <c r="A20" s="3" t="s">
        <v>272</v>
      </c>
      <c r="B20" s="6" t="s">
        <v>86</v>
      </c>
      <c r="C20" s="10">
        <v>5</v>
      </c>
      <c r="D20" s="10">
        <v>5</v>
      </c>
      <c r="E20" s="10">
        <v>5</v>
      </c>
      <c r="F20" s="10">
        <v>0</v>
      </c>
      <c r="G20" s="11">
        <v>1</v>
      </c>
      <c r="H20" s="11">
        <v>0</v>
      </c>
    </row>
    <row r="21" spans="1:8" x14ac:dyDescent="0.35">
      <c r="A21" s="3" t="s">
        <v>272</v>
      </c>
      <c r="B21" s="6" t="s">
        <v>87</v>
      </c>
      <c r="C21" s="10">
        <v>5</v>
      </c>
      <c r="D21" s="10">
        <v>5</v>
      </c>
      <c r="E21" s="10">
        <v>5</v>
      </c>
      <c r="F21" s="10" t="s">
        <v>114</v>
      </c>
      <c r="G21" s="11" t="s">
        <v>114</v>
      </c>
      <c r="H21" s="11" t="s">
        <v>114</v>
      </c>
    </row>
    <row r="22" spans="1:8" x14ac:dyDescent="0.35">
      <c r="A22" s="3" t="s">
        <v>272</v>
      </c>
      <c r="B22" s="6" t="s">
        <v>88</v>
      </c>
      <c r="C22" s="10">
        <v>5</v>
      </c>
      <c r="D22" s="10" t="s">
        <v>114</v>
      </c>
      <c r="E22" s="10" t="s">
        <v>114</v>
      </c>
      <c r="F22" s="10">
        <v>0</v>
      </c>
      <c r="G22" s="11" t="s">
        <v>114</v>
      </c>
      <c r="H22" s="11" t="s">
        <v>114</v>
      </c>
    </row>
    <row r="23" spans="1:8" x14ac:dyDescent="0.35">
      <c r="A23" s="3" t="s">
        <v>272</v>
      </c>
      <c r="B23" s="6" t="s">
        <v>89</v>
      </c>
      <c r="C23" s="10">
        <v>5</v>
      </c>
      <c r="D23" s="10">
        <v>0</v>
      </c>
      <c r="E23" s="10">
        <v>0</v>
      </c>
      <c r="F23" s="10">
        <v>0</v>
      </c>
      <c r="G23" s="11" t="s">
        <v>66</v>
      </c>
      <c r="H23" s="11" t="s">
        <v>66</v>
      </c>
    </row>
    <row r="24" spans="1:8" x14ac:dyDescent="0.35">
      <c r="A24" s="3" t="s">
        <v>272</v>
      </c>
      <c r="B24" s="6" t="s">
        <v>90</v>
      </c>
      <c r="C24" s="10">
        <v>10</v>
      </c>
      <c r="D24" s="10" t="s">
        <v>114</v>
      </c>
      <c r="E24" s="10" t="s">
        <v>114</v>
      </c>
      <c r="F24" s="10">
        <v>0</v>
      </c>
      <c r="G24" s="11" t="s">
        <v>114</v>
      </c>
      <c r="H24" s="11" t="s">
        <v>114</v>
      </c>
    </row>
    <row r="25" spans="1:8" x14ac:dyDescent="0.35">
      <c r="A25" s="3" t="s">
        <v>272</v>
      </c>
      <c r="B25" s="6" t="s">
        <v>91</v>
      </c>
      <c r="C25" s="10">
        <v>15</v>
      </c>
      <c r="D25" s="10">
        <v>5</v>
      </c>
      <c r="E25" s="10">
        <v>5</v>
      </c>
      <c r="F25" s="10" t="s">
        <v>114</v>
      </c>
      <c r="G25" s="11" t="s">
        <v>114</v>
      </c>
      <c r="H25" s="11" t="s">
        <v>114</v>
      </c>
    </row>
    <row r="26" spans="1:8" x14ac:dyDescent="0.35">
      <c r="A26" s="3" t="s">
        <v>272</v>
      </c>
      <c r="B26" s="6" t="s">
        <v>92</v>
      </c>
      <c r="C26" s="10">
        <v>20</v>
      </c>
      <c r="D26" s="10">
        <v>5</v>
      </c>
      <c r="E26" s="10">
        <v>5</v>
      </c>
      <c r="F26" s="10">
        <v>0</v>
      </c>
      <c r="G26" s="11">
        <v>1</v>
      </c>
      <c r="H26" s="11">
        <v>0</v>
      </c>
    </row>
    <row r="27" spans="1:8" x14ac:dyDescent="0.35">
      <c r="A27" s="3" t="s">
        <v>272</v>
      </c>
      <c r="B27" s="6" t="s">
        <v>93</v>
      </c>
      <c r="C27" s="10">
        <v>10</v>
      </c>
      <c r="D27" s="10">
        <v>5</v>
      </c>
      <c r="E27" s="10">
        <v>5</v>
      </c>
      <c r="F27" s="10" t="s">
        <v>114</v>
      </c>
      <c r="G27" s="11" t="s">
        <v>114</v>
      </c>
      <c r="H27" s="11" t="s">
        <v>114</v>
      </c>
    </row>
    <row r="28" spans="1:8" x14ac:dyDescent="0.35">
      <c r="A28" s="3" t="s">
        <v>272</v>
      </c>
      <c r="B28" s="6" t="s">
        <v>94</v>
      </c>
      <c r="C28" s="10">
        <v>30</v>
      </c>
      <c r="D28" s="10">
        <v>5</v>
      </c>
      <c r="E28" s="10" t="s">
        <v>114</v>
      </c>
      <c r="F28" s="10" t="s">
        <v>114</v>
      </c>
      <c r="G28" s="11" t="s">
        <v>114</v>
      </c>
      <c r="H28" s="11" t="s">
        <v>114</v>
      </c>
    </row>
    <row r="29" spans="1:8" x14ac:dyDescent="0.35">
      <c r="A29" s="3" t="s">
        <v>272</v>
      </c>
      <c r="B29" s="6" t="s">
        <v>95</v>
      </c>
      <c r="C29" s="10">
        <v>20</v>
      </c>
      <c r="D29" s="10">
        <v>10</v>
      </c>
      <c r="E29" s="10">
        <v>5</v>
      </c>
      <c r="F29" s="10">
        <v>5</v>
      </c>
      <c r="G29" s="11">
        <v>0.44</v>
      </c>
      <c r="H29" s="11">
        <v>0.56000000000000005</v>
      </c>
    </row>
    <row r="30" spans="1:8" x14ac:dyDescent="0.35">
      <c r="A30" s="3" t="s">
        <v>272</v>
      </c>
      <c r="B30" s="6" t="s">
        <v>96</v>
      </c>
      <c r="C30" s="10">
        <v>20</v>
      </c>
      <c r="D30" s="10">
        <v>5</v>
      </c>
      <c r="E30" s="10" t="s">
        <v>114</v>
      </c>
      <c r="F30" s="10">
        <v>5</v>
      </c>
      <c r="G30" s="11" t="s">
        <v>114</v>
      </c>
      <c r="H30" s="11" t="s">
        <v>114</v>
      </c>
    </row>
    <row r="31" spans="1:8" x14ac:dyDescent="0.35">
      <c r="A31" s="3" t="s">
        <v>272</v>
      </c>
      <c r="B31" s="6" t="s">
        <v>97</v>
      </c>
      <c r="C31" s="10">
        <v>40</v>
      </c>
      <c r="D31" s="10">
        <v>5</v>
      </c>
      <c r="E31" s="10">
        <v>5</v>
      </c>
      <c r="F31" s="10">
        <v>0</v>
      </c>
      <c r="G31" s="11">
        <v>1</v>
      </c>
      <c r="H31" s="11">
        <v>0</v>
      </c>
    </row>
    <row r="32" spans="1:8" x14ac:dyDescent="0.35">
      <c r="A32" s="3" t="s">
        <v>272</v>
      </c>
      <c r="B32" s="6" t="s">
        <v>98</v>
      </c>
      <c r="C32" s="10">
        <v>25</v>
      </c>
      <c r="D32" s="10">
        <v>15</v>
      </c>
      <c r="E32" s="10">
        <v>10</v>
      </c>
      <c r="F32" s="10">
        <v>5</v>
      </c>
      <c r="G32" s="11">
        <v>0.62</v>
      </c>
      <c r="H32" s="11">
        <v>0.38</v>
      </c>
    </row>
    <row r="33" spans="1:8" x14ac:dyDescent="0.35">
      <c r="A33" s="3" t="s">
        <v>272</v>
      </c>
      <c r="B33" s="6" t="s">
        <v>99</v>
      </c>
      <c r="C33" s="10">
        <v>45</v>
      </c>
      <c r="D33" s="10">
        <v>5</v>
      </c>
      <c r="E33" s="10">
        <v>5</v>
      </c>
      <c r="F33" s="10">
        <v>0</v>
      </c>
      <c r="G33" s="11">
        <v>1</v>
      </c>
      <c r="H33" s="11">
        <v>0</v>
      </c>
    </row>
    <row r="34" spans="1:8" x14ac:dyDescent="0.35">
      <c r="A34" s="3" t="s">
        <v>272</v>
      </c>
      <c r="B34" s="6" t="s">
        <v>100</v>
      </c>
      <c r="C34" s="10">
        <v>40</v>
      </c>
      <c r="D34" s="10">
        <v>10</v>
      </c>
      <c r="E34" s="10">
        <v>5</v>
      </c>
      <c r="F34" s="10" t="s">
        <v>114</v>
      </c>
      <c r="G34" s="11" t="s">
        <v>114</v>
      </c>
      <c r="H34" s="11" t="s">
        <v>114</v>
      </c>
    </row>
    <row r="35" spans="1:8" x14ac:dyDescent="0.35">
      <c r="A35" s="3" t="s">
        <v>272</v>
      </c>
      <c r="B35" s="6" t="s">
        <v>101</v>
      </c>
      <c r="C35" s="10">
        <v>60</v>
      </c>
      <c r="D35" s="10">
        <v>10</v>
      </c>
      <c r="E35" s="10">
        <v>10</v>
      </c>
      <c r="F35" s="10">
        <v>5</v>
      </c>
      <c r="G35" s="11">
        <v>0.67</v>
      </c>
      <c r="H35" s="11">
        <v>0.33</v>
      </c>
    </row>
    <row r="36" spans="1:8" x14ac:dyDescent="0.35">
      <c r="A36" s="3" t="s">
        <v>272</v>
      </c>
      <c r="B36" s="6" t="s">
        <v>102</v>
      </c>
      <c r="C36" s="10">
        <v>75</v>
      </c>
      <c r="D36" s="10">
        <v>25</v>
      </c>
      <c r="E36" s="10">
        <v>10</v>
      </c>
      <c r="F36" s="10">
        <v>15</v>
      </c>
      <c r="G36" s="11">
        <v>0.42</v>
      </c>
      <c r="H36" s="11">
        <v>0.57999999999999996</v>
      </c>
    </row>
    <row r="37" spans="1:8" x14ac:dyDescent="0.35">
      <c r="A37" s="3" t="s">
        <v>272</v>
      </c>
      <c r="B37" s="6" t="s">
        <v>103</v>
      </c>
      <c r="C37" s="10">
        <v>55</v>
      </c>
      <c r="D37" s="10">
        <v>20</v>
      </c>
      <c r="E37" s="10">
        <v>10</v>
      </c>
      <c r="F37" s="10">
        <v>10</v>
      </c>
      <c r="G37" s="11">
        <v>0.55000000000000004</v>
      </c>
      <c r="H37" s="11">
        <v>0.45</v>
      </c>
    </row>
    <row r="38" spans="1:8" x14ac:dyDescent="0.35">
      <c r="A38" s="3" t="s">
        <v>272</v>
      </c>
      <c r="B38" s="6" t="s">
        <v>104</v>
      </c>
      <c r="C38" s="10">
        <v>55</v>
      </c>
      <c r="D38" s="10">
        <v>10</v>
      </c>
      <c r="E38" s="10">
        <v>5</v>
      </c>
      <c r="F38" s="10">
        <v>5</v>
      </c>
      <c r="G38" s="11">
        <v>0.45</v>
      </c>
      <c r="H38" s="11">
        <v>0.55000000000000004</v>
      </c>
    </row>
    <row r="39" spans="1:8" x14ac:dyDescent="0.35">
      <c r="A39" s="3" t="s">
        <v>272</v>
      </c>
      <c r="B39" s="6" t="s">
        <v>105</v>
      </c>
      <c r="C39" s="10">
        <v>60</v>
      </c>
      <c r="D39" s="10">
        <v>20</v>
      </c>
      <c r="E39" s="10">
        <v>10</v>
      </c>
      <c r="F39" s="10">
        <v>10</v>
      </c>
      <c r="G39" s="11">
        <v>0.45</v>
      </c>
      <c r="H39" s="11">
        <v>0.55000000000000004</v>
      </c>
    </row>
    <row r="40" spans="1:8" x14ac:dyDescent="0.35">
      <c r="A40" s="3" t="s">
        <v>272</v>
      </c>
      <c r="B40" s="6" t="s">
        <v>106</v>
      </c>
      <c r="C40" s="10">
        <v>40</v>
      </c>
      <c r="D40" s="10">
        <v>25</v>
      </c>
      <c r="E40" s="10">
        <v>15</v>
      </c>
      <c r="F40" s="10">
        <v>10</v>
      </c>
      <c r="G40" s="11">
        <v>0.56999999999999995</v>
      </c>
      <c r="H40" s="11">
        <v>0.43</v>
      </c>
    </row>
    <row r="41" spans="1:8" x14ac:dyDescent="0.35">
      <c r="A41" s="3" t="s">
        <v>272</v>
      </c>
      <c r="B41" s="6" t="s">
        <v>107</v>
      </c>
      <c r="C41" s="10">
        <v>35</v>
      </c>
      <c r="D41" s="10">
        <v>25</v>
      </c>
      <c r="E41" s="10">
        <v>15</v>
      </c>
      <c r="F41" s="10">
        <v>10</v>
      </c>
      <c r="G41" s="11">
        <v>0.54</v>
      </c>
      <c r="H41" s="11">
        <v>0.46</v>
      </c>
    </row>
    <row r="42" spans="1:8" x14ac:dyDescent="0.35">
      <c r="A42" s="3" t="s">
        <v>272</v>
      </c>
      <c r="B42" s="6" t="s">
        <v>108</v>
      </c>
      <c r="C42" s="10">
        <v>45</v>
      </c>
      <c r="D42" s="10">
        <v>40</v>
      </c>
      <c r="E42" s="10">
        <v>15</v>
      </c>
      <c r="F42" s="10">
        <v>20</v>
      </c>
      <c r="G42" s="11">
        <v>0.45</v>
      </c>
      <c r="H42" s="11">
        <v>0.55000000000000004</v>
      </c>
    </row>
    <row r="43" spans="1:8" x14ac:dyDescent="0.35">
      <c r="A43" s="3" t="s">
        <v>272</v>
      </c>
      <c r="B43" s="6" t="s">
        <v>109</v>
      </c>
      <c r="C43" s="10">
        <v>35</v>
      </c>
      <c r="D43" s="10">
        <v>45</v>
      </c>
      <c r="E43" s="10">
        <v>20</v>
      </c>
      <c r="F43" s="10">
        <v>20</v>
      </c>
      <c r="G43" s="11">
        <v>0.5</v>
      </c>
      <c r="H43" s="11">
        <v>0.5</v>
      </c>
    </row>
    <row r="44" spans="1:8" x14ac:dyDescent="0.35">
      <c r="A44" s="3" t="s">
        <v>272</v>
      </c>
      <c r="B44" s="6" t="s">
        <v>110</v>
      </c>
      <c r="C44" s="10">
        <v>35</v>
      </c>
      <c r="D44" s="10">
        <v>50</v>
      </c>
      <c r="E44" s="10">
        <v>30</v>
      </c>
      <c r="F44" s="10">
        <v>15</v>
      </c>
      <c r="G44" s="11">
        <v>0.65</v>
      </c>
      <c r="H44" s="11">
        <v>0.35</v>
      </c>
    </row>
    <row r="45" spans="1:8" x14ac:dyDescent="0.35">
      <c r="A45" s="3" t="s">
        <v>272</v>
      </c>
      <c r="B45" s="6" t="s">
        <v>111</v>
      </c>
      <c r="C45" s="10">
        <v>45</v>
      </c>
      <c r="D45" s="10">
        <v>35</v>
      </c>
      <c r="E45" s="10">
        <v>20</v>
      </c>
      <c r="F45" s="10">
        <v>10</v>
      </c>
      <c r="G45" s="11">
        <v>0.67</v>
      </c>
      <c r="H45" s="11">
        <v>0.33</v>
      </c>
    </row>
    <row r="46" spans="1:8" x14ac:dyDescent="0.35">
      <c r="A46" s="3" t="s">
        <v>272</v>
      </c>
      <c r="B46" s="6" t="s">
        <v>112</v>
      </c>
      <c r="C46" s="10">
        <v>70</v>
      </c>
      <c r="D46" s="10">
        <v>25</v>
      </c>
      <c r="E46" s="10">
        <v>10</v>
      </c>
      <c r="F46" s="10">
        <v>15</v>
      </c>
      <c r="G46" s="11">
        <v>0.46</v>
      </c>
      <c r="H46" s="11">
        <v>0.54</v>
      </c>
    </row>
    <row r="47" spans="1:8" x14ac:dyDescent="0.35">
      <c r="A47" s="3" t="s">
        <v>272</v>
      </c>
      <c r="B47" s="6" t="s">
        <v>113</v>
      </c>
      <c r="C47" s="10">
        <v>80</v>
      </c>
      <c r="D47" s="10">
        <v>25</v>
      </c>
      <c r="E47" s="10">
        <v>15</v>
      </c>
      <c r="F47" s="10">
        <v>10</v>
      </c>
      <c r="G47" s="11">
        <v>0.68</v>
      </c>
      <c r="H47" s="11">
        <v>0.32</v>
      </c>
    </row>
    <row r="48" spans="1:8" x14ac:dyDescent="0.35">
      <c r="A48" s="21" t="s">
        <v>273</v>
      </c>
      <c r="B48" s="22" t="s">
        <v>64</v>
      </c>
      <c r="C48" s="23">
        <v>810</v>
      </c>
      <c r="D48" s="23">
        <v>360</v>
      </c>
      <c r="E48" s="23">
        <v>205</v>
      </c>
      <c r="F48" s="23">
        <v>155</v>
      </c>
      <c r="G48" s="66">
        <v>0.56999999999999995</v>
      </c>
      <c r="H48" s="66">
        <v>0.43</v>
      </c>
    </row>
    <row r="49" spans="1:8" x14ac:dyDescent="0.35">
      <c r="A49" s="3" t="s">
        <v>273</v>
      </c>
      <c r="B49" s="6" t="s">
        <v>73</v>
      </c>
      <c r="C49" s="10" t="s">
        <v>114</v>
      </c>
      <c r="D49" s="10">
        <v>0</v>
      </c>
      <c r="E49" s="10">
        <v>0</v>
      </c>
      <c r="F49" s="10">
        <v>0</v>
      </c>
      <c r="G49" s="11" t="s">
        <v>66</v>
      </c>
      <c r="H49" s="11" t="s">
        <v>66</v>
      </c>
    </row>
    <row r="50" spans="1:8" x14ac:dyDescent="0.35">
      <c r="A50" s="3" t="s">
        <v>273</v>
      </c>
      <c r="B50" s="6" t="s">
        <v>74</v>
      </c>
      <c r="C50" s="10" t="s">
        <v>114</v>
      </c>
      <c r="D50" s="10">
        <v>0</v>
      </c>
      <c r="E50" s="10">
        <v>0</v>
      </c>
      <c r="F50" s="10">
        <v>0</v>
      </c>
      <c r="G50" s="11" t="s">
        <v>66</v>
      </c>
      <c r="H50" s="11" t="s">
        <v>66</v>
      </c>
    </row>
    <row r="51" spans="1:8" x14ac:dyDescent="0.35">
      <c r="A51" s="3" t="s">
        <v>273</v>
      </c>
      <c r="B51" s="6" t="s">
        <v>76</v>
      </c>
      <c r="C51" s="10" t="s">
        <v>114</v>
      </c>
      <c r="D51" s="10" t="s">
        <v>114</v>
      </c>
      <c r="E51" s="10" t="s">
        <v>114</v>
      </c>
      <c r="F51" s="10">
        <v>0</v>
      </c>
      <c r="G51" s="11" t="s">
        <v>114</v>
      </c>
      <c r="H51" s="11" t="s">
        <v>114</v>
      </c>
    </row>
    <row r="52" spans="1:8" x14ac:dyDescent="0.35">
      <c r="A52" s="3" t="s">
        <v>273</v>
      </c>
      <c r="B52" s="6" t="s">
        <v>77</v>
      </c>
      <c r="C52" s="10">
        <v>5</v>
      </c>
      <c r="D52" s="10">
        <v>0</v>
      </c>
      <c r="E52" s="10">
        <v>0</v>
      </c>
      <c r="F52" s="10">
        <v>0</v>
      </c>
      <c r="G52" s="11" t="s">
        <v>66</v>
      </c>
      <c r="H52" s="11" t="s">
        <v>66</v>
      </c>
    </row>
    <row r="53" spans="1:8" x14ac:dyDescent="0.35">
      <c r="A53" s="3" t="s">
        <v>273</v>
      </c>
      <c r="B53" s="6" t="s">
        <v>78</v>
      </c>
      <c r="C53" s="10">
        <v>5</v>
      </c>
      <c r="D53" s="10">
        <v>0</v>
      </c>
      <c r="E53" s="10">
        <v>0</v>
      </c>
      <c r="F53" s="10">
        <v>0</v>
      </c>
      <c r="G53" s="11" t="s">
        <v>66</v>
      </c>
      <c r="H53" s="11" t="s">
        <v>66</v>
      </c>
    </row>
    <row r="54" spans="1:8" x14ac:dyDescent="0.35">
      <c r="A54" s="3" t="s">
        <v>273</v>
      </c>
      <c r="B54" s="6" t="s">
        <v>79</v>
      </c>
      <c r="C54" s="10" t="s">
        <v>114</v>
      </c>
      <c r="D54" s="10" t="s">
        <v>114</v>
      </c>
      <c r="E54" s="10">
        <v>0</v>
      </c>
      <c r="F54" s="10" t="s">
        <v>114</v>
      </c>
      <c r="G54" s="11" t="s">
        <v>114</v>
      </c>
      <c r="H54" s="11" t="s">
        <v>114</v>
      </c>
    </row>
    <row r="55" spans="1:8" x14ac:dyDescent="0.35">
      <c r="A55" s="3" t="s">
        <v>273</v>
      </c>
      <c r="B55" s="6" t="s">
        <v>80</v>
      </c>
      <c r="C55" s="10" t="s">
        <v>114</v>
      </c>
      <c r="D55" s="10" t="s">
        <v>114</v>
      </c>
      <c r="E55" s="10" t="s">
        <v>114</v>
      </c>
      <c r="F55" s="10">
        <v>0</v>
      </c>
      <c r="G55" s="11" t="s">
        <v>114</v>
      </c>
      <c r="H55" s="11" t="s">
        <v>114</v>
      </c>
    </row>
    <row r="56" spans="1:8" x14ac:dyDescent="0.35">
      <c r="A56" s="3" t="s">
        <v>273</v>
      </c>
      <c r="B56" s="6" t="s">
        <v>81</v>
      </c>
      <c r="C56" s="10" t="s">
        <v>114</v>
      </c>
      <c r="D56" s="10">
        <v>5</v>
      </c>
      <c r="E56" s="10">
        <v>5</v>
      </c>
      <c r="F56" s="10" t="s">
        <v>114</v>
      </c>
      <c r="G56" s="11" t="s">
        <v>114</v>
      </c>
      <c r="H56" s="11" t="s">
        <v>114</v>
      </c>
    </row>
    <row r="57" spans="1:8" x14ac:dyDescent="0.35">
      <c r="A57" s="3" t="s">
        <v>273</v>
      </c>
      <c r="B57" s="6" t="s">
        <v>82</v>
      </c>
      <c r="C57" s="10">
        <v>0</v>
      </c>
      <c r="D57" s="10" t="s">
        <v>114</v>
      </c>
      <c r="E57" s="10" t="s">
        <v>114</v>
      </c>
      <c r="F57" s="10">
        <v>0</v>
      </c>
      <c r="G57" s="11" t="s">
        <v>114</v>
      </c>
      <c r="H57" s="11" t="s">
        <v>114</v>
      </c>
    </row>
    <row r="58" spans="1:8" x14ac:dyDescent="0.35">
      <c r="A58" s="3" t="s">
        <v>273</v>
      </c>
      <c r="B58" s="6" t="s">
        <v>83</v>
      </c>
      <c r="C58" s="10">
        <v>5</v>
      </c>
      <c r="D58" s="10" t="s">
        <v>114</v>
      </c>
      <c r="E58" s="10" t="s">
        <v>114</v>
      </c>
      <c r="F58" s="10">
        <v>0</v>
      </c>
      <c r="G58" s="11" t="s">
        <v>114</v>
      </c>
      <c r="H58" s="11" t="s">
        <v>114</v>
      </c>
    </row>
    <row r="59" spans="1:8" x14ac:dyDescent="0.35">
      <c r="A59" s="3" t="s">
        <v>273</v>
      </c>
      <c r="B59" s="6" t="s">
        <v>84</v>
      </c>
      <c r="C59" s="10">
        <v>5</v>
      </c>
      <c r="D59" s="10">
        <v>0</v>
      </c>
      <c r="E59" s="10">
        <v>0</v>
      </c>
      <c r="F59" s="10">
        <v>0</v>
      </c>
      <c r="G59" s="11" t="s">
        <v>66</v>
      </c>
      <c r="H59" s="11" t="s">
        <v>66</v>
      </c>
    </row>
    <row r="60" spans="1:8" x14ac:dyDescent="0.35">
      <c r="A60" s="3" t="s">
        <v>273</v>
      </c>
      <c r="B60" s="6" t="s">
        <v>85</v>
      </c>
      <c r="C60" s="10">
        <v>5</v>
      </c>
      <c r="D60" s="10" t="s">
        <v>114</v>
      </c>
      <c r="E60" s="10">
        <v>0</v>
      </c>
      <c r="F60" s="10" t="s">
        <v>114</v>
      </c>
      <c r="G60" s="11" t="s">
        <v>114</v>
      </c>
      <c r="H60" s="11" t="s">
        <v>114</v>
      </c>
    </row>
    <row r="61" spans="1:8" x14ac:dyDescent="0.35">
      <c r="A61" s="3" t="s">
        <v>273</v>
      </c>
      <c r="B61" s="6" t="s">
        <v>86</v>
      </c>
      <c r="C61" s="10">
        <v>5</v>
      </c>
      <c r="D61" s="10">
        <v>5</v>
      </c>
      <c r="E61" s="10">
        <v>5</v>
      </c>
      <c r="F61" s="10">
        <v>0</v>
      </c>
      <c r="G61" s="11">
        <v>1</v>
      </c>
      <c r="H61" s="11">
        <v>0</v>
      </c>
    </row>
    <row r="62" spans="1:8" x14ac:dyDescent="0.35">
      <c r="A62" s="3" t="s">
        <v>273</v>
      </c>
      <c r="B62" s="6" t="s">
        <v>87</v>
      </c>
      <c r="C62" s="10">
        <v>5</v>
      </c>
      <c r="D62" s="10">
        <v>5</v>
      </c>
      <c r="E62" s="10" t="s">
        <v>114</v>
      </c>
      <c r="F62" s="10" t="s">
        <v>114</v>
      </c>
      <c r="G62" s="11" t="s">
        <v>114</v>
      </c>
      <c r="H62" s="11" t="s">
        <v>114</v>
      </c>
    </row>
    <row r="63" spans="1:8" x14ac:dyDescent="0.35">
      <c r="A63" s="3" t="s">
        <v>273</v>
      </c>
      <c r="B63" s="6" t="s">
        <v>88</v>
      </c>
      <c r="C63" s="10">
        <v>5</v>
      </c>
      <c r="D63" s="10" t="s">
        <v>114</v>
      </c>
      <c r="E63" s="10" t="s">
        <v>114</v>
      </c>
      <c r="F63" s="10">
        <v>0</v>
      </c>
      <c r="G63" s="11" t="s">
        <v>114</v>
      </c>
      <c r="H63" s="11" t="s">
        <v>114</v>
      </c>
    </row>
    <row r="64" spans="1:8" x14ac:dyDescent="0.35">
      <c r="A64" s="3" t="s">
        <v>273</v>
      </c>
      <c r="B64" s="6" t="s">
        <v>89</v>
      </c>
      <c r="C64" s="10">
        <v>5</v>
      </c>
      <c r="D64" s="10">
        <v>0</v>
      </c>
      <c r="E64" s="10">
        <v>0</v>
      </c>
      <c r="F64" s="10">
        <v>0</v>
      </c>
      <c r="G64" s="11" t="s">
        <v>66</v>
      </c>
      <c r="H64" s="11" t="s">
        <v>66</v>
      </c>
    </row>
    <row r="65" spans="1:8" x14ac:dyDescent="0.35">
      <c r="A65" s="3" t="s">
        <v>273</v>
      </c>
      <c r="B65" s="6" t="s">
        <v>90</v>
      </c>
      <c r="C65" s="10">
        <v>5</v>
      </c>
      <c r="D65" s="10" t="s">
        <v>114</v>
      </c>
      <c r="E65" s="10" t="s">
        <v>114</v>
      </c>
      <c r="F65" s="10">
        <v>0</v>
      </c>
      <c r="G65" s="11" t="s">
        <v>114</v>
      </c>
      <c r="H65" s="11" t="s">
        <v>114</v>
      </c>
    </row>
    <row r="66" spans="1:8" x14ac:dyDescent="0.35">
      <c r="A66" s="3" t="s">
        <v>273</v>
      </c>
      <c r="B66" s="6" t="s">
        <v>91</v>
      </c>
      <c r="C66" s="10">
        <v>5</v>
      </c>
      <c r="D66" s="10">
        <v>5</v>
      </c>
      <c r="E66" s="10" t="s">
        <v>114</v>
      </c>
      <c r="F66" s="10" t="s">
        <v>114</v>
      </c>
      <c r="G66" s="11" t="s">
        <v>114</v>
      </c>
      <c r="H66" s="11" t="s">
        <v>114</v>
      </c>
    </row>
    <row r="67" spans="1:8" x14ac:dyDescent="0.35">
      <c r="A67" s="3" t="s">
        <v>273</v>
      </c>
      <c r="B67" s="6" t="s">
        <v>92</v>
      </c>
      <c r="C67" s="10">
        <v>15</v>
      </c>
      <c r="D67" s="10" t="s">
        <v>114</v>
      </c>
      <c r="E67" s="10" t="s">
        <v>114</v>
      </c>
      <c r="F67" s="10">
        <v>0</v>
      </c>
      <c r="G67" s="11" t="s">
        <v>114</v>
      </c>
      <c r="H67" s="11" t="s">
        <v>114</v>
      </c>
    </row>
    <row r="68" spans="1:8" x14ac:dyDescent="0.35">
      <c r="A68" s="3" t="s">
        <v>273</v>
      </c>
      <c r="B68" s="6" t="s">
        <v>93</v>
      </c>
      <c r="C68" s="10">
        <v>5</v>
      </c>
      <c r="D68" s="10">
        <v>5</v>
      </c>
      <c r="E68" s="10" t="s">
        <v>114</v>
      </c>
      <c r="F68" s="10" t="s">
        <v>114</v>
      </c>
      <c r="G68" s="11" t="s">
        <v>114</v>
      </c>
      <c r="H68" s="11" t="s">
        <v>114</v>
      </c>
    </row>
    <row r="69" spans="1:8" x14ac:dyDescent="0.35">
      <c r="A69" s="3" t="s">
        <v>273</v>
      </c>
      <c r="B69" s="6" t="s">
        <v>94</v>
      </c>
      <c r="C69" s="10">
        <v>20</v>
      </c>
      <c r="D69" s="10" t="s">
        <v>114</v>
      </c>
      <c r="E69" s="10" t="s">
        <v>114</v>
      </c>
      <c r="F69" s="10" t="s">
        <v>114</v>
      </c>
      <c r="G69" s="11" t="s">
        <v>114</v>
      </c>
      <c r="H69" s="11" t="s">
        <v>114</v>
      </c>
    </row>
    <row r="70" spans="1:8" x14ac:dyDescent="0.35">
      <c r="A70" s="3" t="s">
        <v>273</v>
      </c>
      <c r="B70" s="6" t="s">
        <v>95</v>
      </c>
      <c r="C70" s="10">
        <v>15</v>
      </c>
      <c r="D70" s="10">
        <v>5</v>
      </c>
      <c r="E70" s="10">
        <v>5</v>
      </c>
      <c r="F70" s="10" t="s">
        <v>114</v>
      </c>
      <c r="G70" s="11" t="s">
        <v>114</v>
      </c>
      <c r="H70" s="11" t="s">
        <v>114</v>
      </c>
    </row>
    <row r="71" spans="1:8" x14ac:dyDescent="0.35">
      <c r="A71" s="3" t="s">
        <v>273</v>
      </c>
      <c r="B71" s="6" t="s">
        <v>96</v>
      </c>
      <c r="C71" s="10">
        <v>15</v>
      </c>
      <c r="D71" s="10">
        <v>5</v>
      </c>
      <c r="E71" s="10" t="s">
        <v>114</v>
      </c>
      <c r="F71" s="10">
        <v>5</v>
      </c>
      <c r="G71" s="11" t="s">
        <v>114</v>
      </c>
      <c r="H71" s="11" t="s">
        <v>114</v>
      </c>
    </row>
    <row r="72" spans="1:8" x14ac:dyDescent="0.35">
      <c r="A72" s="3" t="s">
        <v>273</v>
      </c>
      <c r="B72" s="6" t="s">
        <v>97</v>
      </c>
      <c r="C72" s="10">
        <v>30</v>
      </c>
      <c r="D72" s="10">
        <v>5</v>
      </c>
      <c r="E72" s="10">
        <v>5</v>
      </c>
      <c r="F72" s="10">
        <v>0</v>
      </c>
      <c r="G72" s="11">
        <v>1</v>
      </c>
      <c r="H72" s="11">
        <v>0</v>
      </c>
    </row>
    <row r="73" spans="1:8" x14ac:dyDescent="0.35">
      <c r="A73" s="3" t="s">
        <v>273</v>
      </c>
      <c r="B73" s="6" t="s">
        <v>98</v>
      </c>
      <c r="C73" s="10">
        <v>20</v>
      </c>
      <c r="D73" s="10">
        <v>10</v>
      </c>
      <c r="E73" s="10">
        <v>5</v>
      </c>
      <c r="F73" s="10">
        <v>5</v>
      </c>
      <c r="G73" s="11">
        <v>0.6</v>
      </c>
      <c r="H73" s="11">
        <v>0.4</v>
      </c>
    </row>
    <row r="74" spans="1:8" x14ac:dyDescent="0.35">
      <c r="A74" s="3" t="s">
        <v>273</v>
      </c>
      <c r="B74" s="6" t="s">
        <v>99</v>
      </c>
      <c r="C74" s="10">
        <v>40</v>
      </c>
      <c r="D74" s="10">
        <v>5</v>
      </c>
      <c r="E74" s="10">
        <v>5</v>
      </c>
      <c r="F74" s="10">
        <v>0</v>
      </c>
      <c r="G74" s="11">
        <v>1</v>
      </c>
      <c r="H74" s="11">
        <v>0</v>
      </c>
    </row>
    <row r="75" spans="1:8" x14ac:dyDescent="0.35">
      <c r="A75" s="3" t="s">
        <v>273</v>
      </c>
      <c r="B75" s="6" t="s">
        <v>100</v>
      </c>
      <c r="C75" s="10">
        <v>40</v>
      </c>
      <c r="D75" s="10">
        <v>5</v>
      </c>
      <c r="E75" s="10">
        <v>5</v>
      </c>
      <c r="F75" s="10">
        <v>0</v>
      </c>
      <c r="G75" s="11">
        <v>1</v>
      </c>
      <c r="H75" s="11">
        <v>0</v>
      </c>
    </row>
    <row r="76" spans="1:8" x14ac:dyDescent="0.35">
      <c r="A76" s="3" t="s">
        <v>273</v>
      </c>
      <c r="B76" s="6" t="s">
        <v>101</v>
      </c>
      <c r="C76" s="10">
        <v>55</v>
      </c>
      <c r="D76" s="10">
        <v>10</v>
      </c>
      <c r="E76" s="10">
        <v>5</v>
      </c>
      <c r="F76" s="10">
        <v>5</v>
      </c>
      <c r="G76" s="11">
        <v>0.67</v>
      </c>
      <c r="H76" s="11">
        <v>0.33</v>
      </c>
    </row>
    <row r="77" spans="1:8" x14ac:dyDescent="0.35">
      <c r="A77" s="3" t="s">
        <v>273</v>
      </c>
      <c r="B77" s="6" t="s">
        <v>102</v>
      </c>
      <c r="C77" s="10">
        <v>65</v>
      </c>
      <c r="D77" s="10">
        <v>20</v>
      </c>
      <c r="E77" s="10">
        <v>10</v>
      </c>
      <c r="F77" s="10">
        <v>10</v>
      </c>
      <c r="G77" s="11">
        <v>0.42</v>
      </c>
      <c r="H77" s="11">
        <v>0.57999999999999996</v>
      </c>
    </row>
    <row r="78" spans="1:8" x14ac:dyDescent="0.35">
      <c r="A78" s="3" t="s">
        <v>273</v>
      </c>
      <c r="B78" s="6" t="s">
        <v>103</v>
      </c>
      <c r="C78" s="10">
        <v>45</v>
      </c>
      <c r="D78" s="10">
        <v>10</v>
      </c>
      <c r="E78" s="10">
        <v>5</v>
      </c>
      <c r="F78" s="10">
        <v>5</v>
      </c>
      <c r="G78" s="11">
        <v>0.55000000000000004</v>
      </c>
      <c r="H78" s="11">
        <v>0.45</v>
      </c>
    </row>
    <row r="79" spans="1:8" x14ac:dyDescent="0.35">
      <c r="A79" s="3" t="s">
        <v>273</v>
      </c>
      <c r="B79" s="6" t="s">
        <v>104</v>
      </c>
      <c r="C79" s="10">
        <v>50</v>
      </c>
      <c r="D79" s="10">
        <v>5</v>
      </c>
      <c r="E79" s="10">
        <v>5</v>
      </c>
      <c r="F79" s="10">
        <v>5</v>
      </c>
      <c r="G79" s="11">
        <v>0.56999999999999995</v>
      </c>
      <c r="H79" s="11">
        <v>0.43</v>
      </c>
    </row>
    <row r="80" spans="1:8" x14ac:dyDescent="0.35">
      <c r="A80" s="3" t="s">
        <v>273</v>
      </c>
      <c r="B80" s="6" t="s">
        <v>105</v>
      </c>
      <c r="C80" s="10">
        <v>45</v>
      </c>
      <c r="D80" s="10">
        <v>20</v>
      </c>
      <c r="E80" s="10">
        <v>10</v>
      </c>
      <c r="F80" s="10">
        <v>10</v>
      </c>
      <c r="G80" s="11">
        <v>0.48</v>
      </c>
      <c r="H80" s="11">
        <v>0.52</v>
      </c>
    </row>
    <row r="81" spans="1:8" x14ac:dyDescent="0.35">
      <c r="A81" s="3" t="s">
        <v>273</v>
      </c>
      <c r="B81" s="6" t="s">
        <v>106</v>
      </c>
      <c r="C81" s="10">
        <v>35</v>
      </c>
      <c r="D81" s="10">
        <v>20</v>
      </c>
      <c r="E81" s="10">
        <v>10</v>
      </c>
      <c r="F81" s="10">
        <v>10</v>
      </c>
      <c r="G81" s="11">
        <v>0.6</v>
      </c>
      <c r="H81" s="11">
        <v>0.4</v>
      </c>
    </row>
    <row r="82" spans="1:8" x14ac:dyDescent="0.35">
      <c r="A82" s="3" t="s">
        <v>273</v>
      </c>
      <c r="B82" s="6" t="s">
        <v>107</v>
      </c>
      <c r="C82" s="10">
        <v>25</v>
      </c>
      <c r="D82" s="10">
        <v>20</v>
      </c>
      <c r="E82" s="10">
        <v>10</v>
      </c>
      <c r="F82" s="10">
        <v>10</v>
      </c>
      <c r="G82" s="11">
        <v>0.55000000000000004</v>
      </c>
      <c r="H82" s="11">
        <v>0.45</v>
      </c>
    </row>
    <row r="83" spans="1:8" x14ac:dyDescent="0.35">
      <c r="A83" s="3" t="s">
        <v>273</v>
      </c>
      <c r="B83" s="6" t="s">
        <v>108</v>
      </c>
      <c r="C83" s="10">
        <v>30</v>
      </c>
      <c r="D83" s="10">
        <v>35</v>
      </c>
      <c r="E83" s="10">
        <v>15</v>
      </c>
      <c r="F83" s="10">
        <v>20</v>
      </c>
      <c r="G83" s="11">
        <v>0.45</v>
      </c>
      <c r="H83" s="11">
        <v>0.55000000000000004</v>
      </c>
    </row>
    <row r="84" spans="1:8" x14ac:dyDescent="0.35">
      <c r="A84" s="3" t="s">
        <v>273</v>
      </c>
      <c r="B84" s="6" t="s">
        <v>109</v>
      </c>
      <c r="C84" s="10">
        <v>30</v>
      </c>
      <c r="D84" s="10">
        <v>40</v>
      </c>
      <c r="E84" s="10">
        <v>20</v>
      </c>
      <c r="F84" s="10">
        <v>20</v>
      </c>
      <c r="G84" s="11">
        <v>0.53</v>
      </c>
      <c r="H84" s="11">
        <v>0.48</v>
      </c>
    </row>
    <row r="85" spans="1:8" x14ac:dyDescent="0.35">
      <c r="A85" s="3" t="s">
        <v>273</v>
      </c>
      <c r="B85" s="6" t="s">
        <v>110</v>
      </c>
      <c r="C85" s="10">
        <v>25</v>
      </c>
      <c r="D85" s="10">
        <v>45</v>
      </c>
      <c r="E85" s="10">
        <v>30</v>
      </c>
      <c r="F85" s="10">
        <v>15</v>
      </c>
      <c r="G85" s="11">
        <v>0.62</v>
      </c>
      <c r="H85" s="11">
        <v>0.38</v>
      </c>
    </row>
    <row r="86" spans="1:8" x14ac:dyDescent="0.35">
      <c r="A86" s="3" t="s">
        <v>273</v>
      </c>
      <c r="B86" s="6" t="s">
        <v>111</v>
      </c>
      <c r="C86" s="10">
        <v>30</v>
      </c>
      <c r="D86" s="10">
        <v>25</v>
      </c>
      <c r="E86" s="10">
        <v>15</v>
      </c>
      <c r="F86" s="10">
        <v>10</v>
      </c>
      <c r="G86" s="11">
        <v>0.63</v>
      </c>
      <c r="H86" s="11">
        <v>0.37</v>
      </c>
    </row>
    <row r="87" spans="1:8" x14ac:dyDescent="0.35">
      <c r="A87" s="3" t="s">
        <v>273</v>
      </c>
      <c r="B87" s="6" t="s">
        <v>112</v>
      </c>
      <c r="C87" s="10">
        <v>45</v>
      </c>
      <c r="D87" s="10">
        <v>20</v>
      </c>
      <c r="E87" s="10">
        <v>10</v>
      </c>
      <c r="F87" s="10">
        <v>15</v>
      </c>
      <c r="G87" s="11">
        <v>0.41</v>
      </c>
      <c r="H87" s="11">
        <v>0.59</v>
      </c>
    </row>
    <row r="88" spans="1:8" x14ac:dyDescent="0.35">
      <c r="A88" s="3" t="s">
        <v>273</v>
      </c>
      <c r="B88" s="6" t="s">
        <v>113</v>
      </c>
      <c r="C88" s="10">
        <v>65</v>
      </c>
      <c r="D88" s="10">
        <v>25</v>
      </c>
      <c r="E88" s="10">
        <v>15</v>
      </c>
      <c r="F88" s="10">
        <v>10</v>
      </c>
      <c r="G88" s="11">
        <v>0.67</v>
      </c>
      <c r="H88" s="11">
        <v>0.33</v>
      </c>
    </row>
    <row r="89" spans="1:8" x14ac:dyDescent="0.35">
      <c r="A89" s="21" t="s">
        <v>274</v>
      </c>
      <c r="B89" s="22" t="s">
        <v>64</v>
      </c>
      <c r="C89" s="23">
        <v>215</v>
      </c>
      <c r="D89" s="23">
        <v>75</v>
      </c>
      <c r="E89" s="23">
        <v>45</v>
      </c>
      <c r="F89" s="23">
        <v>30</v>
      </c>
      <c r="G89" s="66">
        <v>0.62</v>
      </c>
      <c r="H89" s="66">
        <v>0.38</v>
      </c>
    </row>
    <row r="90" spans="1:8" x14ac:dyDescent="0.35">
      <c r="A90" s="3" t="s">
        <v>274</v>
      </c>
      <c r="B90" s="6" t="s">
        <v>73</v>
      </c>
      <c r="C90" s="10">
        <v>0</v>
      </c>
      <c r="D90" s="10">
        <v>0</v>
      </c>
      <c r="E90" s="10">
        <v>0</v>
      </c>
      <c r="F90" s="10">
        <v>0</v>
      </c>
      <c r="G90" s="11" t="s">
        <v>66</v>
      </c>
      <c r="H90" s="11" t="s">
        <v>66</v>
      </c>
    </row>
    <row r="91" spans="1:8" x14ac:dyDescent="0.35">
      <c r="A91" s="3" t="s">
        <v>274</v>
      </c>
      <c r="B91" s="6" t="s">
        <v>74</v>
      </c>
      <c r="C91" s="10">
        <v>0</v>
      </c>
      <c r="D91" s="10">
        <v>0</v>
      </c>
      <c r="E91" s="10">
        <v>0</v>
      </c>
      <c r="F91" s="10">
        <v>0</v>
      </c>
      <c r="G91" s="11" t="s">
        <v>66</v>
      </c>
      <c r="H91" s="11" t="s">
        <v>66</v>
      </c>
    </row>
    <row r="92" spans="1:8" x14ac:dyDescent="0.35">
      <c r="A92" s="3" t="s">
        <v>274</v>
      </c>
      <c r="B92" s="6" t="s">
        <v>76</v>
      </c>
      <c r="C92" s="10">
        <v>0</v>
      </c>
      <c r="D92" s="10">
        <v>0</v>
      </c>
      <c r="E92" s="10">
        <v>0</v>
      </c>
      <c r="F92" s="10">
        <v>0</v>
      </c>
      <c r="G92" s="11" t="s">
        <v>66</v>
      </c>
      <c r="H92" s="11" t="s">
        <v>66</v>
      </c>
    </row>
    <row r="93" spans="1:8" x14ac:dyDescent="0.35">
      <c r="A93" s="3" t="s">
        <v>274</v>
      </c>
      <c r="B93" s="6" t="s">
        <v>77</v>
      </c>
      <c r="C93" s="10">
        <v>0</v>
      </c>
      <c r="D93" s="10">
        <v>0</v>
      </c>
      <c r="E93" s="10">
        <v>0</v>
      </c>
      <c r="F93" s="10">
        <v>0</v>
      </c>
      <c r="G93" s="11" t="s">
        <v>66</v>
      </c>
      <c r="H93" s="11" t="s">
        <v>66</v>
      </c>
    </row>
    <row r="94" spans="1:8" x14ac:dyDescent="0.35">
      <c r="A94" s="3" t="s">
        <v>274</v>
      </c>
      <c r="B94" s="6" t="s">
        <v>78</v>
      </c>
      <c r="C94" s="10">
        <v>0</v>
      </c>
      <c r="D94" s="10">
        <v>0</v>
      </c>
      <c r="E94" s="10">
        <v>0</v>
      </c>
      <c r="F94" s="10">
        <v>0</v>
      </c>
      <c r="G94" s="11" t="s">
        <v>66</v>
      </c>
      <c r="H94" s="11" t="s">
        <v>66</v>
      </c>
    </row>
    <row r="95" spans="1:8" x14ac:dyDescent="0.35">
      <c r="A95" s="3" t="s">
        <v>274</v>
      </c>
      <c r="B95" s="6" t="s">
        <v>79</v>
      </c>
      <c r="C95" s="10">
        <v>0</v>
      </c>
      <c r="D95" s="10">
        <v>0</v>
      </c>
      <c r="E95" s="10">
        <v>0</v>
      </c>
      <c r="F95" s="10">
        <v>0</v>
      </c>
      <c r="G95" s="11" t="s">
        <v>66</v>
      </c>
      <c r="H95" s="11" t="s">
        <v>66</v>
      </c>
    </row>
    <row r="96" spans="1:8" x14ac:dyDescent="0.35">
      <c r="A96" s="3" t="s">
        <v>274</v>
      </c>
      <c r="B96" s="6" t="s">
        <v>80</v>
      </c>
      <c r="C96" s="10" t="s">
        <v>114</v>
      </c>
      <c r="D96" s="10">
        <v>0</v>
      </c>
      <c r="E96" s="10">
        <v>0</v>
      </c>
      <c r="F96" s="10">
        <v>0</v>
      </c>
      <c r="G96" s="11" t="s">
        <v>66</v>
      </c>
      <c r="H96" s="11" t="s">
        <v>66</v>
      </c>
    </row>
    <row r="97" spans="1:8" x14ac:dyDescent="0.35">
      <c r="A97" s="3" t="s">
        <v>274</v>
      </c>
      <c r="B97" s="6" t="s">
        <v>81</v>
      </c>
      <c r="C97" s="10">
        <v>0</v>
      </c>
      <c r="D97" s="10">
        <v>0</v>
      </c>
      <c r="E97" s="10">
        <v>0</v>
      </c>
      <c r="F97" s="10">
        <v>0</v>
      </c>
      <c r="G97" s="11" t="s">
        <v>66</v>
      </c>
      <c r="H97" s="11" t="s">
        <v>66</v>
      </c>
    </row>
    <row r="98" spans="1:8" x14ac:dyDescent="0.35">
      <c r="A98" s="3" t="s">
        <v>274</v>
      </c>
      <c r="B98" s="6" t="s">
        <v>82</v>
      </c>
      <c r="C98" s="10">
        <v>5</v>
      </c>
      <c r="D98" s="10">
        <v>0</v>
      </c>
      <c r="E98" s="10">
        <v>0</v>
      </c>
      <c r="F98" s="10">
        <v>0</v>
      </c>
      <c r="G98" s="11" t="s">
        <v>66</v>
      </c>
      <c r="H98" s="11" t="s">
        <v>66</v>
      </c>
    </row>
    <row r="99" spans="1:8" x14ac:dyDescent="0.35">
      <c r="A99" s="3" t="s">
        <v>274</v>
      </c>
      <c r="B99" s="6" t="s">
        <v>83</v>
      </c>
      <c r="C99" s="10">
        <v>0</v>
      </c>
      <c r="D99" s="10">
        <v>0</v>
      </c>
      <c r="E99" s="10">
        <v>0</v>
      </c>
      <c r="F99" s="10">
        <v>0</v>
      </c>
      <c r="G99" s="11" t="s">
        <v>66</v>
      </c>
      <c r="H99" s="11" t="s">
        <v>66</v>
      </c>
    </row>
    <row r="100" spans="1:8" x14ac:dyDescent="0.35">
      <c r="A100" s="3" t="s">
        <v>274</v>
      </c>
      <c r="B100" s="6" t="s">
        <v>84</v>
      </c>
      <c r="C100" s="10">
        <v>5</v>
      </c>
      <c r="D100" s="10" t="s">
        <v>114</v>
      </c>
      <c r="E100" s="10" t="s">
        <v>114</v>
      </c>
      <c r="F100" s="10">
        <v>0</v>
      </c>
      <c r="G100" s="11" t="s">
        <v>114</v>
      </c>
      <c r="H100" s="11" t="s">
        <v>114</v>
      </c>
    </row>
    <row r="101" spans="1:8" x14ac:dyDescent="0.35">
      <c r="A101" s="3" t="s">
        <v>274</v>
      </c>
      <c r="B101" s="6" t="s">
        <v>85</v>
      </c>
      <c r="C101" s="10" t="s">
        <v>114</v>
      </c>
      <c r="D101" s="10">
        <v>0</v>
      </c>
      <c r="E101" s="10">
        <v>0</v>
      </c>
      <c r="F101" s="10">
        <v>0</v>
      </c>
      <c r="G101" s="11" t="s">
        <v>66</v>
      </c>
      <c r="H101" s="11" t="s">
        <v>66</v>
      </c>
    </row>
    <row r="102" spans="1:8" x14ac:dyDescent="0.35">
      <c r="A102" s="3" t="s">
        <v>274</v>
      </c>
      <c r="B102" s="6" t="s">
        <v>86</v>
      </c>
      <c r="C102" s="10">
        <v>0</v>
      </c>
      <c r="D102" s="10" t="s">
        <v>114</v>
      </c>
      <c r="E102" s="10" t="s">
        <v>114</v>
      </c>
      <c r="F102" s="10">
        <v>0</v>
      </c>
      <c r="G102" s="11" t="s">
        <v>114</v>
      </c>
      <c r="H102" s="11" t="s">
        <v>114</v>
      </c>
    </row>
    <row r="103" spans="1:8" x14ac:dyDescent="0.35">
      <c r="A103" s="3" t="s">
        <v>274</v>
      </c>
      <c r="B103" s="6" t="s">
        <v>87</v>
      </c>
      <c r="C103" s="10">
        <v>5</v>
      </c>
      <c r="D103" s="10" t="s">
        <v>114</v>
      </c>
      <c r="E103" s="10" t="s">
        <v>114</v>
      </c>
      <c r="F103" s="10">
        <v>0</v>
      </c>
      <c r="G103" s="11" t="s">
        <v>114</v>
      </c>
      <c r="H103" s="11" t="s">
        <v>114</v>
      </c>
    </row>
    <row r="104" spans="1:8" x14ac:dyDescent="0.35">
      <c r="A104" s="3" t="s">
        <v>274</v>
      </c>
      <c r="B104" s="6" t="s">
        <v>88</v>
      </c>
      <c r="C104" s="10">
        <v>0</v>
      </c>
      <c r="D104" s="10">
        <v>0</v>
      </c>
      <c r="E104" s="10">
        <v>0</v>
      </c>
      <c r="F104" s="10">
        <v>0</v>
      </c>
      <c r="G104" s="11" t="s">
        <v>66</v>
      </c>
      <c r="H104" s="11" t="s">
        <v>66</v>
      </c>
    </row>
    <row r="105" spans="1:8" x14ac:dyDescent="0.35">
      <c r="A105" s="3" t="s">
        <v>274</v>
      </c>
      <c r="B105" s="6" t="s">
        <v>89</v>
      </c>
      <c r="C105" s="10" t="s">
        <v>114</v>
      </c>
      <c r="D105" s="10">
        <v>0</v>
      </c>
      <c r="E105" s="10">
        <v>0</v>
      </c>
      <c r="F105" s="10">
        <v>0</v>
      </c>
      <c r="G105" s="11" t="s">
        <v>66</v>
      </c>
      <c r="H105" s="11" t="s">
        <v>66</v>
      </c>
    </row>
    <row r="106" spans="1:8" x14ac:dyDescent="0.35">
      <c r="A106" s="3" t="s">
        <v>274</v>
      </c>
      <c r="B106" s="6" t="s">
        <v>90</v>
      </c>
      <c r="C106" s="10">
        <v>5</v>
      </c>
      <c r="D106" s="10">
        <v>0</v>
      </c>
      <c r="E106" s="10">
        <v>0</v>
      </c>
      <c r="F106" s="10">
        <v>0</v>
      </c>
      <c r="G106" s="11" t="s">
        <v>66</v>
      </c>
      <c r="H106" s="11" t="s">
        <v>66</v>
      </c>
    </row>
    <row r="107" spans="1:8" x14ac:dyDescent="0.35">
      <c r="A107" s="3" t="s">
        <v>274</v>
      </c>
      <c r="B107" s="6" t="s">
        <v>91</v>
      </c>
      <c r="C107" s="10">
        <v>10</v>
      </c>
      <c r="D107" s="10" t="s">
        <v>114</v>
      </c>
      <c r="E107" s="10" t="s">
        <v>114</v>
      </c>
      <c r="F107" s="10">
        <v>0</v>
      </c>
      <c r="G107" s="11" t="s">
        <v>114</v>
      </c>
      <c r="H107" s="11" t="s">
        <v>114</v>
      </c>
    </row>
    <row r="108" spans="1:8" x14ac:dyDescent="0.35">
      <c r="A108" s="3" t="s">
        <v>274</v>
      </c>
      <c r="B108" s="6" t="s">
        <v>92</v>
      </c>
      <c r="C108" s="10">
        <v>5</v>
      </c>
      <c r="D108" s="10" t="s">
        <v>114</v>
      </c>
      <c r="E108" s="10" t="s">
        <v>114</v>
      </c>
      <c r="F108" s="10">
        <v>0</v>
      </c>
      <c r="G108" s="11" t="s">
        <v>114</v>
      </c>
      <c r="H108" s="11" t="s">
        <v>114</v>
      </c>
    </row>
    <row r="109" spans="1:8" x14ac:dyDescent="0.35">
      <c r="A109" s="3" t="s">
        <v>274</v>
      </c>
      <c r="B109" s="6" t="s">
        <v>93</v>
      </c>
      <c r="C109" s="10">
        <v>5</v>
      </c>
      <c r="D109" s="10" t="s">
        <v>114</v>
      </c>
      <c r="E109" s="10" t="s">
        <v>114</v>
      </c>
      <c r="F109" s="10">
        <v>0</v>
      </c>
      <c r="G109" s="11" t="s">
        <v>114</v>
      </c>
      <c r="H109" s="11" t="s">
        <v>114</v>
      </c>
    </row>
    <row r="110" spans="1:8" x14ac:dyDescent="0.35">
      <c r="A110" s="3" t="s">
        <v>274</v>
      </c>
      <c r="B110" s="6" t="s">
        <v>94</v>
      </c>
      <c r="C110" s="10">
        <v>10</v>
      </c>
      <c r="D110" s="10" t="s">
        <v>114</v>
      </c>
      <c r="E110" s="10" t="s">
        <v>114</v>
      </c>
      <c r="F110" s="10">
        <v>0</v>
      </c>
      <c r="G110" s="11" t="s">
        <v>114</v>
      </c>
      <c r="H110" s="11" t="s">
        <v>114</v>
      </c>
    </row>
    <row r="111" spans="1:8" x14ac:dyDescent="0.35">
      <c r="A111" s="3" t="s">
        <v>274</v>
      </c>
      <c r="B111" s="6" t="s">
        <v>95</v>
      </c>
      <c r="C111" s="10">
        <v>5</v>
      </c>
      <c r="D111" s="10">
        <v>5</v>
      </c>
      <c r="E111" s="10" t="s">
        <v>114</v>
      </c>
      <c r="F111" s="10">
        <v>5</v>
      </c>
      <c r="G111" s="11" t="s">
        <v>114</v>
      </c>
      <c r="H111" s="11" t="s">
        <v>114</v>
      </c>
    </row>
    <row r="112" spans="1:8" x14ac:dyDescent="0.35">
      <c r="A112" s="3" t="s">
        <v>274</v>
      </c>
      <c r="B112" s="6" t="s">
        <v>96</v>
      </c>
      <c r="C112" s="10">
        <v>10</v>
      </c>
      <c r="D112" s="10" t="s">
        <v>114</v>
      </c>
      <c r="E112" s="10">
        <v>0</v>
      </c>
      <c r="F112" s="10" t="s">
        <v>114</v>
      </c>
      <c r="G112" s="11" t="s">
        <v>114</v>
      </c>
      <c r="H112" s="11" t="s">
        <v>114</v>
      </c>
    </row>
    <row r="113" spans="1:8" x14ac:dyDescent="0.35">
      <c r="A113" s="3" t="s">
        <v>274</v>
      </c>
      <c r="B113" s="6" t="s">
        <v>97</v>
      </c>
      <c r="C113" s="10">
        <v>5</v>
      </c>
      <c r="D113" s="10" t="s">
        <v>114</v>
      </c>
      <c r="E113" s="10" t="s">
        <v>114</v>
      </c>
      <c r="F113" s="10">
        <v>0</v>
      </c>
      <c r="G113" s="11" t="s">
        <v>114</v>
      </c>
      <c r="H113" s="11" t="s">
        <v>114</v>
      </c>
    </row>
    <row r="114" spans="1:8" x14ac:dyDescent="0.35">
      <c r="A114" s="3" t="s">
        <v>274</v>
      </c>
      <c r="B114" s="6" t="s">
        <v>98</v>
      </c>
      <c r="C114" s="10">
        <v>5</v>
      </c>
      <c r="D114" s="10">
        <v>5</v>
      </c>
      <c r="E114" s="10" t="s">
        <v>114</v>
      </c>
      <c r="F114" s="10" t="s">
        <v>114</v>
      </c>
      <c r="G114" s="11" t="s">
        <v>114</v>
      </c>
      <c r="H114" s="11" t="s">
        <v>114</v>
      </c>
    </row>
    <row r="115" spans="1:8" x14ac:dyDescent="0.35">
      <c r="A115" s="3" t="s">
        <v>274</v>
      </c>
      <c r="B115" s="6" t="s">
        <v>99</v>
      </c>
      <c r="C115" s="10">
        <v>5</v>
      </c>
      <c r="D115" s="10">
        <v>5</v>
      </c>
      <c r="E115" s="10">
        <v>5</v>
      </c>
      <c r="F115" s="10">
        <v>0</v>
      </c>
      <c r="G115" s="11">
        <v>1</v>
      </c>
      <c r="H115" s="11">
        <v>0</v>
      </c>
    </row>
    <row r="116" spans="1:8" x14ac:dyDescent="0.35">
      <c r="A116" s="3" t="s">
        <v>274</v>
      </c>
      <c r="B116" s="6" t="s">
        <v>100</v>
      </c>
      <c r="C116" s="10">
        <v>5</v>
      </c>
      <c r="D116" s="10" t="s">
        <v>114</v>
      </c>
      <c r="E116" s="10" t="s">
        <v>114</v>
      </c>
      <c r="F116" s="10" t="s">
        <v>114</v>
      </c>
      <c r="G116" s="11" t="s">
        <v>114</v>
      </c>
      <c r="H116" s="11" t="s">
        <v>114</v>
      </c>
    </row>
    <row r="117" spans="1:8" x14ac:dyDescent="0.35">
      <c r="A117" s="3" t="s">
        <v>274</v>
      </c>
      <c r="B117" s="6" t="s">
        <v>101</v>
      </c>
      <c r="C117" s="10">
        <v>5</v>
      </c>
      <c r="D117" s="10">
        <v>5</v>
      </c>
      <c r="E117" s="10" t="s">
        <v>114</v>
      </c>
      <c r="F117" s="10" t="s">
        <v>114</v>
      </c>
      <c r="G117" s="11" t="s">
        <v>114</v>
      </c>
      <c r="H117" s="11" t="s">
        <v>114</v>
      </c>
    </row>
    <row r="118" spans="1:8" x14ac:dyDescent="0.35">
      <c r="A118" s="3" t="s">
        <v>274</v>
      </c>
      <c r="B118" s="6" t="s">
        <v>102</v>
      </c>
      <c r="C118" s="10">
        <v>10</v>
      </c>
      <c r="D118" s="10">
        <v>5</v>
      </c>
      <c r="E118" s="10" t="s">
        <v>114</v>
      </c>
      <c r="F118" s="10">
        <v>5</v>
      </c>
      <c r="G118" s="11" t="s">
        <v>114</v>
      </c>
      <c r="H118" s="11" t="s">
        <v>114</v>
      </c>
    </row>
    <row r="119" spans="1:8" x14ac:dyDescent="0.35">
      <c r="A119" s="3" t="s">
        <v>274</v>
      </c>
      <c r="B119" s="6" t="s">
        <v>103</v>
      </c>
      <c r="C119" s="10">
        <v>10</v>
      </c>
      <c r="D119" s="10">
        <v>10</v>
      </c>
      <c r="E119" s="10">
        <v>5</v>
      </c>
      <c r="F119" s="10">
        <v>5</v>
      </c>
      <c r="G119" s="11">
        <v>0.56000000000000005</v>
      </c>
      <c r="H119" s="11">
        <v>0.44</v>
      </c>
    </row>
    <row r="120" spans="1:8" x14ac:dyDescent="0.35">
      <c r="A120" s="3" t="s">
        <v>274</v>
      </c>
      <c r="B120" s="6" t="s">
        <v>104</v>
      </c>
      <c r="C120" s="10">
        <v>5</v>
      </c>
      <c r="D120" s="10">
        <v>5</v>
      </c>
      <c r="E120" s="10" t="s">
        <v>114</v>
      </c>
      <c r="F120" s="10">
        <v>5</v>
      </c>
      <c r="G120" s="11" t="s">
        <v>114</v>
      </c>
      <c r="H120" s="11" t="s">
        <v>114</v>
      </c>
    </row>
    <row r="121" spans="1:8" x14ac:dyDescent="0.35">
      <c r="A121" s="3" t="s">
        <v>274</v>
      </c>
      <c r="B121" s="6" t="s">
        <v>105</v>
      </c>
      <c r="C121" s="10">
        <v>15</v>
      </c>
      <c r="D121" s="10" t="s">
        <v>114</v>
      </c>
      <c r="E121" s="10">
        <v>0</v>
      </c>
      <c r="F121" s="10" t="s">
        <v>114</v>
      </c>
      <c r="G121" s="11" t="s">
        <v>114</v>
      </c>
      <c r="H121" s="11" t="s">
        <v>114</v>
      </c>
    </row>
    <row r="122" spans="1:8" x14ac:dyDescent="0.35">
      <c r="A122" s="3" t="s">
        <v>274</v>
      </c>
      <c r="B122" s="6" t="s">
        <v>106</v>
      </c>
      <c r="C122" s="10">
        <v>5</v>
      </c>
      <c r="D122" s="10">
        <v>5</v>
      </c>
      <c r="E122" s="10" t="s">
        <v>114</v>
      </c>
      <c r="F122" s="10" t="s">
        <v>114</v>
      </c>
      <c r="G122" s="11" t="s">
        <v>114</v>
      </c>
      <c r="H122" s="11" t="s">
        <v>114</v>
      </c>
    </row>
    <row r="123" spans="1:8" x14ac:dyDescent="0.35">
      <c r="A123" s="3" t="s">
        <v>274</v>
      </c>
      <c r="B123" s="6" t="s">
        <v>107</v>
      </c>
      <c r="C123" s="10">
        <v>10</v>
      </c>
      <c r="D123" s="10">
        <v>5</v>
      </c>
      <c r="E123" s="10" t="s">
        <v>114</v>
      </c>
      <c r="F123" s="10" t="s">
        <v>114</v>
      </c>
      <c r="G123" s="11" t="s">
        <v>114</v>
      </c>
      <c r="H123" s="11" t="s">
        <v>114</v>
      </c>
    </row>
    <row r="124" spans="1:8" x14ac:dyDescent="0.35">
      <c r="A124" s="3" t="s">
        <v>274</v>
      </c>
      <c r="B124" s="6" t="s">
        <v>108</v>
      </c>
      <c r="C124" s="10">
        <v>10</v>
      </c>
      <c r="D124" s="10">
        <v>5</v>
      </c>
      <c r="E124" s="10" t="s">
        <v>114</v>
      </c>
      <c r="F124" s="10">
        <v>5</v>
      </c>
      <c r="G124" s="11" t="s">
        <v>114</v>
      </c>
      <c r="H124" s="11" t="s">
        <v>114</v>
      </c>
    </row>
    <row r="125" spans="1:8" x14ac:dyDescent="0.35">
      <c r="A125" s="3" t="s">
        <v>274</v>
      </c>
      <c r="B125" s="6" t="s">
        <v>109</v>
      </c>
      <c r="C125" s="10">
        <v>5</v>
      </c>
      <c r="D125" s="10">
        <v>5</v>
      </c>
      <c r="E125" s="10" t="s">
        <v>114</v>
      </c>
      <c r="F125" s="10">
        <v>5</v>
      </c>
      <c r="G125" s="11" t="s">
        <v>114</v>
      </c>
      <c r="H125" s="11" t="s">
        <v>114</v>
      </c>
    </row>
    <row r="126" spans="1:8" x14ac:dyDescent="0.35">
      <c r="A126" s="3" t="s">
        <v>274</v>
      </c>
      <c r="B126" s="6" t="s">
        <v>110</v>
      </c>
      <c r="C126" s="10">
        <v>10</v>
      </c>
      <c r="D126" s="10">
        <v>5</v>
      </c>
      <c r="E126" s="10">
        <v>5</v>
      </c>
      <c r="F126" s="10">
        <v>0</v>
      </c>
      <c r="G126" s="11">
        <v>1</v>
      </c>
      <c r="H126" s="11">
        <v>0</v>
      </c>
    </row>
    <row r="127" spans="1:8" x14ac:dyDescent="0.35">
      <c r="A127" s="3" t="s">
        <v>274</v>
      </c>
      <c r="B127" s="6" t="s">
        <v>111</v>
      </c>
      <c r="C127" s="10">
        <v>15</v>
      </c>
      <c r="D127" s="10">
        <v>5</v>
      </c>
      <c r="E127" s="10">
        <v>5</v>
      </c>
      <c r="F127" s="10" t="s">
        <v>114</v>
      </c>
      <c r="G127" s="11" t="s">
        <v>114</v>
      </c>
      <c r="H127" s="11" t="s">
        <v>114</v>
      </c>
    </row>
    <row r="128" spans="1:8" x14ac:dyDescent="0.35">
      <c r="A128" s="3" t="s">
        <v>274</v>
      </c>
      <c r="B128" s="6" t="s">
        <v>112</v>
      </c>
      <c r="C128" s="10">
        <v>20</v>
      </c>
      <c r="D128" s="10" t="s">
        <v>114</v>
      </c>
      <c r="E128" s="10" t="s">
        <v>114</v>
      </c>
      <c r="F128" s="10">
        <v>0</v>
      </c>
      <c r="G128" s="11" t="s">
        <v>114</v>
      </c>
      <c r="H128" s="11" t="s">
        <v>114</v>
      </c>
    </row>
    <row r="129" spans="1:8" x14ac:dyDescent="0.35">
      <c r="A129" s="3" t="s">
        <v>274</v>
      </c>
      <c r="B129" s="6" t="s">
        <v>113</v>
      </c>
      <c r="C129" s="10">
        <v>20</v>
      </c>
      <c r="D129" s="10" t="s">
        <v>114</v>
      </c>
      <c r="E129" s="10" t="s">
        <v>114</v>
      </c>
      <c r="F129" s="10">
        <v>0</v>
      </c>
      <c r="G129" s="11" t="s">
        <v>114</v>
      </c>
      <c r="H129" s="11" t="s">
        <v>114</v>
      </c>
    </row>
    <row r="130" spans="1:8" x14ac:dyDescent="0.35">
      <c r="A130" s="12" t="s">
        <v>272</v>
      </c>
      <c r="B130" s="19" t="s">
        <v>242</v>
      </c>
      <c r="C130" s="13" t="s">
        <v>114</v>
      </c>
      <c r="D130" s="13">
        <v>0</v>
      </c>
      <c r="E130" s="13">
        <v>0</v>
      </c>
      <c r="F130" s="13">
        <v>0</v>
      </c>
      <c r="G130" s="63" t="s">
        <v>66</v>
      </c>
      <c r="H130" s="63" t="s">
        <v>66</v>
      </c>
    </row>
    <row r="131" spans="1:8" x14ac:dyDescent="0.35">
      <c r="A131" s="8" t="s">
        <v>272</v>
      </c>
      <c r="B131" s="17" t="s">
        <v>243</v>
      </c>
      <c r="C131" s="9">
        <v>40</v>
      </c>
      <c r="D131" s="9">
        <v>15</v>
      </c>
      <c r="E131" s="9">
        <v>10</v>
      </c>
      <c r="F131" s="9">
        <v>5</v>
      </c>
      <c r="G131" s="64">
        <v>0.75</v>
      </c>
      <c r="H131" s="64">
        <v>0.25</v>
      </c>
    </row>
    <row r="132" spans="1:8" x14ac:dyDescent="0.35">
      <c r="A132" s="8" t="s">
        <v>272</v>
      </c>
      <c r="B132" s="17" t="s">
        <v>244</v>
      </c>
      <c r="C132" s="9">
        <v>205</v>
      </c>
      <c r="D132" s="9">
        <v>55</v>
      </c>
      <c r="E132" s="9">
        <v>35</v>
      </c>
      <c r="F132" s="9">
        <v>20</v>
      </c>
      <c r="G132" s="64">
        <v>0.65</v>
      </c>
      <c r="H132" s="64">
        <v>0.35</v>
      </c>
    </row>
    <row r="133" spans="1:8" x14ac:dyDescent="0.35">
      <c r="A133" s="8" t="s">
        <v>272</v>
      </c>
      <c r="B133" s="17" t="s">
        <v>245</v>
      </c>
      <c r="C133" s="9">
        <v>580</v>
      </c>
      <c r="D133" s="9">
        <v>280</v>
      </c>
      <c r="E133" s="9">
        <v>155</v>
      </c>
      <c r="F133" s="9">
        <v>125</v>
      </c>
      <c r="G133" s="64">
        <v>0.55000000000000004</v>
      </c>
      <c r="H133" s="64">
        <v>0.45</v>
      </c>
    </row>
    <row r="134" spans="1:8" x14ac:dyDescent="0.35">
      <c r="A134" s="14" t="s">
        <v>272</v>
      </c>
      <c r="B134" s="18" t="s">
        <v>405</v>
      </c>
      <c r="C134" s="15">
        <v>195</v>
      </c>
      <c r="D134" s="15">
        <v>80</v>
      </c>
      <c r="E134" s="15">
        <v>50</v>
      </c>
      <c r="F134" s="15">
        <v>30</v>
      </c>
      <c r="G134" s="64">
        <v>0.61</v>
      </c>
      <c r="H134" s="64">
        <v>0.39</v>
      </c>
    </row>
    <row r="135" spans="1:8" x14ac:dyDescent="0.35">
      <c r="A135" s="8" t="s">
        <v>273</v>
      </c>
      <c r="B135" s="19" t="s">
        <v>242</v>
      </c>
      <c r="C135" s="9" t="s">
        <v>114</v>
      </c>
      <c r="D135" s="9">
        <v>0</v>
      </c>
      <c r="E135" s="9">
        <v>0</v>
      </c>
      <c r="F135" s="9">
        <v>0</v>
      </c>
      <c r="G135" s="63" t="s">
        <v>66</v>
      </c>
      <c r="H135" s="63" t="s">
        <v>66</v>
      </c>
    </row>
    <row r="136" spans="1:8" x14ac:dyDescent="0.35">
      <c r="A136" s="8" t="s">
        <v>273</v>
      </c>
      <c r="B136" s="17" t="s">
        <v>243</v>
      </c>
      <c r="C136" s="9">
        <v>30</v>
      </c>
      <c r="D136" s="9">
        <v>15</v>
      </c>
      <c r="E136" s="9">
        <v>10</v>
      </c>
      <c r="F136" s="9">
        <v>5</v>
      </c>
      <c r="G136" s="64">
        <v>0.71</v>
      </c>
      <c r="H136" s="64">
        <v>0.28999999999999998</v>
      </c>
    </row>
    <row r="137" spans="1:8" x14ac:dyDescent="0.35">
      <c r="A137" s="8" t="s">
        <v>273</v>
      </c>
      <c r="B137" s="17" t="s">
        <v>244</v>
      </c>
      <c r="C137" s="9">
        <v>150</v>
      </c>
      <c r="D137" s="9">
        <v>35</v>
      </c>
      <c r="E137" s="9">
        <v>25</v>
      </c>
      <c r="F137" s="9">
        <v>15</v>
      </c>
      <c r="G137" s="64">
        <v>0.62</v>
      </c>
      <c r="H137" s="64">
        <v>0.38</v>
      </c>
    </row>
    <row r="138" spans="1:8" x14ac:dyDescent="0.35">
      <c r="A138" s="8" t="s">
        <v>273</v>
      </c>
      <c r="B138" s="17" t="s">
        <v>245</v>
      </c>
      <c r="C138" s="9">
        <v>485</v>
      </c>
      <c r="D138" s="9">
        <v>235</v>
      </c>
      <c r="E138" s="9">
        <v>130</v>
      </c>
      <c r="F138" s="9">
        <v>105</v>
      </c>
      <c r="G138" s="64">
        <v>0.56000000000000005</v>
      </c>
      <c r="H138" s="64">
        <v>0.44</v>
      </c>
    </row>
    <row r="139" spans="1:8" x14ac:dyDescent="0.35">
      <c r="A139" s="14" t="s">
        <v>273</v>
      </c>
      <c r="B139" s="18" t="s">
        <v>405</v>
      </c>
      <c r="C139" s="15">
        <v>145</v>
      </c>
      <c r="D139" s="15">
        <v>75</v>
      </c>
      <c r="E139" s="15">
        <v>40</v>
      </c>
      <c r="F139" s="15">
        <v>30</v>
      </c>
      <c r="G139" s="64">
        <v>0.57999999999999996</v>
      </c>
      <c r="H139" s="64">
        <v>0.42</v>
      </c>
    </row>
    <row r="140" spans="1:8" x14ac:dyDescent="0.35">
      <c r="A140" s="8" t="s">
        <v>274</v>
      </c>
      <c r="B140" s="19" t="s">
        <v>242</v>
      </c>
      <c r="C140" s="9">
        <v>0</v>
      </c>
      <c r="D140" s="9">
        <v>0</v>
      </c>
      <c r="E140" s="9">
        <v>0</v>
      </c>
      <c r="F140" s="9">
        <v>0</v>
      </c>
      <c r="G140" s="63" t="s">
        <v>66</v>
      </c>
      <c r="H140" s="63" t="s">
        <v>66</v>
      </c>
    </row>
    <row r="141" spans="1:8" x14ac:dyDescent="0.35">
      <c r="A141" s="8" t="s">
        <v>274</v>
      </c>
      <c r="B141" s="17" t="s">
        <v>243</v>
      </c>
      <c r="C141" s="9">
        <v>10</v>
      </c>
      <c r="D141" s="9" t="s">
        <v>114</v>
      </c>
      <c r="E141" s="9" t="s">
        <v>114</v>
      </c>
      <c r="F141" s="9">
        <v>0</v>
      </c>
      <c r="G141" s="64" t="s">
        <v>114</v>
      </c>
      <c r="H141" s="64" t="s">
        <v>114</v>
      </c>
    </row>
    <row r="142" spans="1:8" x14ac:dyDescent="0.35">
      <c r="A142" s="8" t="s">
        <v>274</v>
      </c>
      <c r="B142" s="17" t="s">
        <v>244</v>
      </c>
      <c r="C142" s="9">
        <v>55</v>
      </c>
      <c r="D142" s="9">
        <v>15</v>
      </c>
      <c r="E142" s="9">
        <v>10</v>
      </c>
      <c r="F142" s="9">
        <v>5</v>
      </c>
      <c r="G142" s="64">
        <v>0.71</v>
      </c>
      <c r="H142" s="64">
        <v>0.28999999999999998</v>
      </c>
    </row>
    <row r="143" spans="1:8" x14ac:dyDescent="0.35">
      <c r="A143" s="8" t="s">
        <v>274</v>
      </c>
      <c r="B143" s="17" t="s">
        <v>245</v>
      </c>
      <c r="C143" s="9">
        <v>95</v>
      </c>
      <c r="D143" s="9">
        <v>50</v>
      </c>
      <c r="E143" s="9">
        <v>25</v>
      </c>
      <c r="F143" s="9">
        <v>25</v>
      </c>
      <c r="G143" s="64">
        <v>0.52</v>
      </c>
      <c r="H143" s="64">
        <v>0.48</v>
      </c>
    </row>
    <row r="144" spans="1:8" x14ac:dyDescent="0.35">
      <c r="A144" s="8" t="s">
        <v>274</v>
      </c>
      <c r="B144" s="18" t="s">
        <v>405</v>
      </c>
      <c r="C144" s="9">
        <v>55</v>
      </c>
      <c r="D144" s="9">
        <v>10</v>
      </c>
      <c r="E144" s="9">
        <v>10</v>
      </c>
      <c r="F144" s="9" t="s">
        <v>114</v>
      </c>
      <c r="G144" s="64" t="s">
        <v>114</v>
      </c>
      <c r="H144" s="64" t="s">
        <v>114</v>
      </c>
    </row>
    <row r="145" spans="1:2" x14ac:dyDescent="0.35">
      <c r="A145" t="s">
        <v>31</v>
      </c>
      <c r="B145" s="46" t="s">
        <v>423</v>
      </c>
    </row>
    <row r="146" spans="1:2" x14ac:dyDescent="0.35">
      <c r="A146" t="s">
        <v>32</v>
      </c>
      <c r="B146" t="s">
        <v>425</v>
      </c>
    </row>
    <row r="147" spans="1:2" x14ac:dyDescent="0.35">
      <c r="A147" t="s">
        <v>33</v>
      </c>
      <c r="B147" t="s">
        <v>424</v>
      </c>
    </row>
    <row r="148" spans="1:2" x14ac:dyDescent="0.35">
      <c r="A148" t="s">
        <v>34</v>
      </c>
      <c r="B148" t="s">
        <v>493</v>
      </c>
    </row>
    <row r="149" spans="1:2" x14ac:dyDescent="0.35">
      <c r="A149" t="s">
        <v>35</v>
      </c>
      <c r="B149" s="53" t="s">
        <v>508</v>
      </c>
    </row>
    <row r="150" spans="1:2" x14ac:dyDescent="0.35">
      <c r="A150" t="s">
        <v>36</v>
      </c>
      <c r="B150" s="53" t="s">
        <v>514</v>
      </c>
    </row>
    <row r="151" spans="1:2" x14ac:dyDescent="0.35">
      <c r="A151" t="s">
        <v>37</v>
      </c>
      <c r="B151" t="s">
        <v>494</v>
      </c>
    </row>
    <row r="152" spans="1:2" x14ac:dyDescent="0.35">
      <c r="A152" t="s">
        <v>38</v>
      </c>
      <c r="B152" t="s">
        <v>495</v>
      </c>
    </row>
    <row r="153" spans="1:2" x14ac:dyDescent="0.35">
      <c r="A153" t="s">
        <v>39</v>
      </c>
      <c r="B153" t="s">
        <v>496</v>
      </c>
    </row>
    <row r="154" spans="1:2" x14ac:dyDescent="0.35">
      <c r="A154" t="s">
        <v>40</v>
      </c>
      <c r="B154" t="s">
        <v>497</v>
      </c>
    </row>
  </sheetData>
  <conditionalFormatting sqref="G131:G134">
    <cfRule type="dataBar" priority="8">
      <dataBar>
        <cfvo type="num" val="0"/>
        <cfvo type="num" val="1"/>
        <color rgb="FFB1A0C7"/>
      </dataBar>
      <extLst>
        <ext xmlns:x14="http://schemas.microsoft.com/office/spreadsheetml/2009/9/main" uri="{B025F937-C7B1-47D3-B67F-A62EFF666E3E}">
          <x14:id>{898E93C2-7484-41C7-80D8-B9FC11960E30}</x14:id>
        </ext>
      </extLst>
    </cfRule>
  </conditionalFormatting>
  <conditionalFormatting sqref="G136:G139">
    <cfRule type="dataBar" priority="5">
      <dataBar>
        <cfvo type="num" val="0"/>
        <cfvo type="num" val="1"/>
        <color rgb="FFB1A0C7"/>
      </dataBar>
      <extLst>
        <ext xmlns:x14="http://schemas.microsoft.com/office/spreadsheetml/2009/9/main" uri="{B025F937-C7B1-47D3-B67F-A62EFF666E3E}">
          <x14:id>{4681BCC9-B370-48B2-AFD8-89CF05BE7F7F}</x14:id>
        </ext>
      </extLst>
    </cfRule>
  </conditionalFormatting>
  <conditionalFormatting sqref="G141:G144">
    <cfRule type="dataBar" priority="2">
      <dataBar>
        <cfvo type="num" val="0"/>
        <cfvo type="num" val="1"/>
        <color rgb="FFB1A0C7"/>
      </dataBar>
      <extLst>
        <ext xmlns:x14="http://schemas.microsoft.com/office/spreadsheetml/2009/9/main" uri="{B025F937-C7B1-47D3-B67F-A62EFF666E3E}">
          <x14:id>{32E577DE-5AF9-4EC4-AE17-A843616BE7EF}</x14:id>
        </ext>
      </extLst>
    </cfRule>
  </conditionalFormatting>
  <conditionalFormatting sqref="G7:H7">
    <cfRule type="dataBar" priority="14">
      <dataBar>
        <cfvo type="num" val="0"/>
        <cfvo type="num" val="1"/>
        <color rgb="FFB1A0C7"/>
      </dataBar>
      <extLst>
        <ext xmlns:x14="http://schemas.microsoft.com/office/spreadsheetml/2009/9/main" uri="{B025F937-C7B1-47D3-B67F-A62EFF666E3E}">
          <x14:id>{60E02E60-C770-4CFF-949D-B6D425D82D13}</x14:id>
        </ext>
      </extLst>
    </cfRule>
  </conditionalFormatting>
  <conditionalFormatting sqref="G8:H47">
    <cfRule type="dataBar" priority="15">
      <dataBar>
        <cfvo type="num" val="0"/>
        <cfvo type="num" val="1"/>
        <color rgb="FFB1A0C7"/>
      </dataBar>
      <extLst>
        <ext xmlns:x14="http://schemas.microsoft.com/office/spreadsheetml/2009/9/main" uri="{B025F937-C7B1-47D3-B67F-A62EFF666E3E}">
          <x14:id>{96798805-BCD1-4645-A33B-DCA03A3F8C8E}</x14:id>
        </ext>
      </extLst>
    </cfRule>
  </conditionalFormatting>
  <conditionalFormatting sqref="G48:H48">
    <cfRule type="dataBar" priority="12">
      <dataBar>
        <cfvo type="num" val="0"/>
        <cfvo type="num" val="1"/>
        <color rgb="FFB1A0C7"/>
      </dataBar>
      <extLst>
        <ext xmlns:x14="http://schemas.microsoft.com/office/spreadsheetml/2009/9/main" uri="{B025F937-C7B1-47D3-B67F-A62EFF666E3E}">
          <x14:id>{EC972A7C-DD4D-4740-8F09-FC4E5FE6E4A9}</x14:id>
        </ext>
      </extLst>
    </cfRule>
  </conditionalFormatting>
  <conditionalFormatting sqref="G49:H88">
    <cfRule type="dataBar" priority="13">
      <dataBar>
        <cfvo type="num" val="0"/>
        <cfvo type="num" val="1"/>
        <color rgb="FFB1A0C7"/>
      </dataBar>
      <extLst>
        <ext xmlns:x14="http://schemas.microsoft.com/office/spreadsheetml/2009/9/main" uri="{B025F937-C7B1-47D3-B67F-A62EFF666E3E}">
          <x14:id>{40146CAD-8DB3-4A4E-818C-8E0CE0064EE3}</x14:id>
        </ext>
      </extLst>
    </cfRule>
  </conditionalFormatting>
  <conditionalFormatting sqref="G89:H89">
    <cfRule type="dataBar" priority="10">
      <dataBar>
        <cfvo type="num" val="0"/>
        <cfvo type="num" val="1"/>
        <color rgb="FFB1A0C7"/>
      </dataBar>
      <extLst>
        <ext xmlns:x14="http://schemas.microsoft.com/office/spreadsheetml/2009/9/main" uri="{B025F937-C7B1-47D3-B67F-A62EFF666E3E}">
          <x14:id>{CDB0F82B-A260-4FD9-B91C-8F5C93384A2A}</x14:id>
        </ext>
      </extLst>
    </cfRule>
  </conditionalFormatting>
  <conditionalFormatting sqref="G90:H129">
    <cfRule type="dataBar" priority="11">
      <dataBar>
        <cfvo type="num" val="0"/>
        <cfvo type="num" val="1"/>
        <color rgb="FFB1A0C7"/>
      </dataBar>
      <extLst>
        <ext xmlns:x14="http://schemas.microsoft.com/office/spreadsheetml/2009/9/main" uri="{B025F937-C7B1-47D3-B67F-A62EFF666E3E}">
          <x14:id>{F3102289-AAB4-49EC-8D97-BEAC03AE4B6A}</x14:id>
        </ext>
      </extLst>
    </cfRule>
  </conditionalFormatting>
  <conditionalFormatting sqref="G130:H130">
    <cfRule type="dataBar" priority="9">
      <dataBar>
        <cfvo type="num" val="0"/>
        <cfvo type="num" val="1"/>
        <color rgb="FFB1A0C7"/>
      </dataBar>
      <extLst>
        <ext xmlns:x14="http://schemas.microsoft.com/office/spreadsheetml/2009/9/main" uri="{B025F937-C7B1-47D3-B67F-A62EFF666E3E}">
          <x14:id>{AFF27A33-CBF7-4978-9A2D-95CAC7F078EF}</x14:id>
        </ext>
      </extLst>
    </cfRule>
  </conditionalFormatting>
  <conditionalFormatting sqref="G135:H135">
    <cfRule type="dataBar" priority="6">
      <dataBar>
        <cfvo type="num" val="0"/>
        <cfvo type="num" val="1"/>
        <color rgb="FFB1A0C7"/>
      </dataBar>
      <extLst>
        <ext xmlns:x14="http://schemas.microsoft.com/office/spreadsheetml/2009/9/main" uri="{B025F937-C7B1-47D3-B67F-A62EFF666E3E}">
          <x14:id>{81262AA1-DF0D-4D95-90C2-300A8B4AA3C8}</x14:id>
        </ext>
      </extLst>
    </cfRule>
  </conditionalFormatting>
  <conditionalFormatting sqref="G140:H140">
    <cfRule type="dataBar" priority="3">
      <dataBar>
        <cfvo type="num" val="0"/>
        <cfvo type="num" val="1"/>
        <color rgb="FFB1A0C7"/>
      </dataBar>
      <extLst>
        <ext xmlns:x14="http://schemas.microsoft.com/office/spreadsheetml/2009/9/main" uri="{B025F937-C7B1-47D3-B67F-A62EFF666E3E}">
          <x14:id>{DA238D4F-A29A-4971-86C0-B06E26DBBDBA}</x14:id>
        </ext>
      </extLst>
    </cfRule>
  </conditionalFormatting>
  <conditionalFormatting sqref="H131:H134">
    <cfRule type="dataBar" priority="7">
      <dataBar>
        <cfvo type="num" val="0"/>
        <cfvo type="num" val="1"/>
        <color rgb="FFB1A0C7"/>
      </dataBar>
      <extLst>
        <ext xmlns:x14="http://schemas.microsoft.com/office/spreadsheetml/2009/9/main" uri="{B025F937-C7B1-47D3-B67F-A62EFF666E3E}">
          <x14:id>{68AABB2D-EC4D-4D68-9CA0-7215905E3481}</x14:id>
        </ext>
      </extLst>
    </cfRule>
  </conditionalFormatting>
  <conditionalFormatting sqref="H136:H139">
    <cfRule type="dataBar" priority="4">
      <dataBar>
        <cfvo type="num" val="0"/>
        <cfvo type="num" val="1"/>
        <color rgb="FFB1A0C7"/>
      </dataBar>
      <extLst>
        <ext xmlns:x14="http://schemas.microsoft.com/office/spreadsheetml/2009/9/main" uri="{B025F937-C7B1-47D3-B67F-A62EFF666E3E}">
          <x14:id>{A2544867-9704-488A-94DA-1FFB4D6D1CE4}</x14:id>
        </ext>
      </extLst>
    </cfRule>
  </conditionalFormatting>
  <conditionalFormatting sqref="H141:H144">
    <cfRule type="dataBar" priority="1">
      <dataBar>
        <cfvo type="num" val="0"/>
        <cfvo type="num" val="1"/>
        <color rgb="FFB1A0C7"/>
      </dataBar>
      <extLst>
        <ext xmlns:x14="http://schemas.microsoft.com/office/spreadsheetml/2009/9/main" uri="{B025F937-C7B1-47D3-B67F-A62EFF666E3E}">
          <x14:id>{184B721C-D3F4-4C2B-AB6B-196E91B62966}</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898E93C2-7484-41C7-80D8-B9FC11960E30}">
            <x14:dataBar minLength="0" maxLength="100" gradient="0">
              <x14:cfvo type="num">
                <xm:f>0</xm:f>
              </x14:cfvo>
              <x14:cfvo type="num">
                <xm:f>1</xm:f>
              </x14:cfvo>
              <x14:negativeFillColor rgb="FFFF0000"/>
              <x14:axisColor rgb="FF000000"/>
            </x14:dataBar>
          </x14:cfRule>
          <xm:sqref>G131:G134</xm:sqref>
        </x14:conditionalFormatting>
        <x14:conditionalFormatting xmlns:xm="http://schemas.microsoft.com/office/excel/2006/main">
          <x14:cfRule type="dataBar" id="{4681BCC9-B370-48B2-AFD8-89CF05BE7F7F}">
            <x14:dataBar minLength="0" maxLength="100" gradient="0">
              <x14:cfvo type="num">
                <xm:f>0</xm:f>
              </x14:cfvo>
              <x14:cfvo type="num">
                <xm:f>1</xm:f>
              </x14:cfvo>
              <x14:negativeFillColor rgb="FFFF0000"/>
              <x14:axisColor rgb="FF000000"/>
            </x14:dataBar>
          </x14:cfRule>
          <xm:sqref>G136:G139</xm:sqref>
        </x14:conditionalFormatting>
        <x14:conditionalFormatting xmlns:xm="http://schemas.microsoft.com/office/excel/2006/main">
          <x14:cfRule type="dataBar" id="{32E577DE-5AF9-4EC4-AE17-A843616BE7EF}">
            <x14:dataBar minLength="0" maxLength="100" gradient="0">
              <x14:cfvo type="num">
                <xm:f>0</xm:f>
              </x14:cfvo>
              <x14:cfvo type="num">
                <xm:f>1</xm:f>
              </x14:cfvo>
              <x14:negativeFillColor rgb="FFFF0000"/>
              <x14:axisColor rgb="FF000000"/>
            </x14:dataBar>
          </x14:cfRule>
          <xm:sqref>G141:G144</xm:sqref>
        </x14:conditionalFormatting>
        <x14:conditionalFormatting xmlns:xm="http://schemas.microsoft.com/office/excel/2006/main">
          <x14:cfRule type="dataBar" id="{60E02E60-C770-4CFF-949D-B6D425D82D13}">
            <x14:dataBar minLength="0" maxLength="100" gradient="0">
              <x14:cfvo type="num">
                <xm:f>0</xm:f>
              </x14:cfvo>
              <x14:cfvo type="num">
                <xm:f>1</xm:f>
              </x14:cfvo>
              <x14:negativeFillColor rgb="FFFF0000"/>
              <x14:axisColor rgb="FF000000"/>
            </x14:dataBar>
          </x14:cfRule>
          <xm:sqref>G7:H7</xm:sqref>
        </x14:conditionalFormatting>
        <x14:conditionalFormatting xmlns:xm="http://schemas.microsoft.com/office/excel/2006/main">
          <x14:cfRule type="dataBar" id="{96798805-BCD1-4645-A33B-DCA03A3F8C8E}">
            <x14:dataBar minLength="0" maxLength="100" gradient="0">
              <x14:cfvo type="num">
                <xm:f>0</xm:f>
              </x14:cfvo>
              <x14:cfvo type="num">
                <xm:f>1</xm:f>
              </x14:cfvo>
              <x14:negativeFillColor rgb="FFFF0000"/>
              <x14:axisColor rgb="FF000000"/>
            </x14:dataBar>
          </x14:cfRule>
          <xm:sqref>G8:H47</xm:sqref>
        </x14:conditionalFormatting>
        <x14:conditionalFormatting xmlns:xm="http://schemas.microsoft.com/office/excel/2006/main">
          <x14:cfRule type="dataBar" id="{EC972A7C-DD4D-4740-8F09-FC4E5FE6E4A9}">
            <x14:dataBar minLength="0" maxLength="100" gradient="0">
              <x14:cfvo type="num">
                <xm:f>0</xm:f>
              </x14:cfvo>
              <x14:cfvo type="num">
                <xm:f>1</xm:f>
              </x14:cfvo>
              <x14:negativeFillColor rgb="FFFF0000"/>
              <x14:axisColor rgb="FF000000"/>
            </x14:dataBar>
          </x14:cfRule>
          <xm:sqref>G48:H48</xm:sqref>
        </x14:conditionalFormatting>
        <x14:conditionalFormatting xmlns:xm="http://schemas.microsoft.com/office/excel/2006/main">
          <x14:cfRule type="dataBar" id="{40146CAD-8DB3-4A4E-818C-8E0CE0064EE3}">
            <x14:dataBar minLength="0" maxLength="100" gradient="0">
              <x14:cfvo type="num">
                <xm:f>0</xm:f>
              </x14:cfvo>
              <x14:cfvo type="num">
                <xm:f>1</xm:f>
              </x14:cfvo>
              <x14:negativeFillColor rgb="FFFF0000"/>
              <x14:axisColor rgb="FF000000"/>
            </x14:dataBar>
          </x14:cfRule>
          <xm:sqref>G49:H88</xm:sqref>
        </x14:conditionalFormatting>
        <x14:conditionalFormatting xmlns:xm="http://schemas.microsoft.com/office/excel/2006/main">
          <x14:cfRule type="dataBar" id="{CDB0F82B-A260-4FD9-B91C-8F5C93384A2A}">
            <x14:dataBar minLength="0" maxLength="100" gradient="0">
              <x14:cfvo type="num">
                <xm:f>0</xm:f>
              </x14:cfvo>
              <x14:cfvo type="num">
                <xm:f>1</xm:f>
              </x14:cfvo>
              <x14:negativeFillColor rgb="FFFF0000"/>
              <x14:axisColor rgb="FF000000"/>
            </x14:dataBar>
          </x14:cfRule>
          <xm:sqref>G89:H89</xm:sqref>
        </x14:conditionalFormatting>
        <x14:conditionalFormatting xmlns:xm="http://schemas.microsoft.com/office/excel/2006/main">
          <x14:cfRule type="dataBar" id="{F3102289-AAB4-49EC-8D97-BEAC03AE4B6A}">
            <x14:dataBar minLength="0" maxLength="100" gradient="0">
              <x14:cfvo type="num">
                <xm:f>0</xm:f>
              </x14:cfvo>
              <x14:cfvo type="num">
                <xm:f>1</xm:f>
              </x14:cfvo>
              <x14:negativeFillColor rgb="FFFF0000"/>
              <x14:axisColor rgb="FF000000"/>
            </x14:dataBar>
          </x14:cfRule>
          <xm:sqref>G90:H129</xm:sqref>
        </x14:conditionalFormatting>
        <x14:conditionalFormatting xmlns:xm="http://schemas.microsoft.com/office/excel/2006/main">
          <x14:cfRule type="dataBar" id="{AFF27A33-CBF7-4978-9A2D-95CAC7F078EF}">
            <x14:dataBar minLength="0" maxLength="100" gradient="0">
              <x14:cfvo type="num">
                <xm:f>0</xm:f>
              </x14:cfvo>
              <x14:cfvo type="num">
                <xm:f>1</xm:f>
              </x14:cfvo>
              <x14:negativeFillColor rgb="FFFF0000"/>
              <x14:axisColor rgb="FF000000"/>
            </x14:dataBar>
          </x14:cfRule>
          <xm:sqref>G130:H130</xm:sqref>
        </x14:conditionalFormatting>
        <x14:conditionalFormatting xmlns:xm="http://schemas.microsoft.com/office/excel/2006/main">
          <x14:cfRule type="dataBar" id="{81262AA1-DF0D-4D95-90C2-300A8B4AA3C8}">
            <x14:dataBar minLength="0" maxLength="100" gradient="0">
              <x14:cfvo type="num">
                <xm:f>0</xm:f>
              </x14:cfvo>
              <x14:cfvo type="num">
                <xm:f>1</xm:f>
              </x14:cfvo>
              <x14:negativeFillColor rgb="FFFF0000"/>
              <x14:axisColor rgb="FF000000"/>
            </x14:dataBar>
          </x14:cfRule>
          <xm:sqref>G135:H135</xm:sqref>
        </x14:conditionalFormatting>
        <x14:conditionalFormatting xmlns:xm="http://schemas.microsoft.com/office/excel/2006/main">
          <x14:cfRule type="dataBar" id="{DA238D4F-A29A-4971-86C0-B06E26DBBDBA}">
            <x14:dataBar minLength="0" maxLength="100" gradient="0">
              <x14:cfvo type="num">
                <xm:f>0</xm:f>
              </x14:cfvo>
              <x14:cfvo type="num">
                <xm:f>1</xm:f>
              </x14:cfvo>
              <x14:negativeFillColor rgb="FFFF0000"/>
              <x14:axisColor rgb="FF000000"/>
            </x14:dataBar>
          </x14:cfRule>
          <xm:sqref>G140:H140</xm:sqref>
        </x14:conditionalFormatting>
        <x14:conditionalFormatting xmlns:xm="http://schemas.microsoft.com/office/excel/2006/main">
          <x14:cfRule type="dataBar" id="{68AABB2D-EC4D-4D68-9CA0-7215905E3481}">
            <x14:dataBar minLength="0" maxLength="100" gradient="0">
              <x14:cfvo type="num">
                <xm:f>0</xm:f>
              </x14:cfvo>
              <x14:cfvo type="num">
                <xm:f>1</xm:f>
              </x14:cfvo>
              <x14:negativeFillColor rgb="FFFF0000"/>
              <x14:axisColor rgb="FF000000"/>
            </x14:dataBar>
          </x14:cfRule>
          <xm:sqref>H131:H134</xm:sqref>
        </x14:conditionalFormatting>
        <x14:conditionalFormatting xmlns:xm="http://schemas.microsoft.com/office/excel/2006/main">
          <x14:cfRule type="dataBar" id="{A2544867-9704-488A-94DA-1FFB4D6D1CE4}">
            <x14:dataBar minLength="0" maxLength="100" gradient="0">
              <x14:cfvo type="num">
                <xm:f>0</xm:f>
              </x14:cfvo>
              <x14:cfvo type="num">
                <xm:f>1</xm:f>
              </x14:cfvo>
              <x14:negativeFillColor rgb="FFFF0000"/>
              <x14:axisColor rgb="FF000000"/>
            </x14:dataBar>
          </x14:cfRule>
          <xm:sqref>H136:H139</xm:sqref>
        </x14:conditionalFormatting>
        <x14:conditionalFormatting xmlns:xm="http://schemas.microsoft.com/office/excel/2006/main">
          <x14:cfRule type="dataBar" id="{184B721C-D3F4-4C2B-AB6B-196E91B62966}">
            <x14:dataBar minLength="0" maxLength="100" gradient="0">
              <x14:cfvo type="num">
                <xm:f>0</xm:f>
              </x14:cfvo>
              <x14:cfvo type="num">
                <xm:f>1</xm:f>
              </x14:cfvo>
              <x14:negativeFillColor rgb="FFFF0000"/>
              <x14:axisColor rgb="FF000000"/>
            </x14:dataBar>
          </x14:cfRule>
          <xm:sqref>H141:H144</xm:sqref>
        </x14:conditionalFormatting>
      </x14:conditionalFormatting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I164"/>
  <sheetViews>
    <sheetView showGridLines="0" workbookViewId="0"/>
  </sheetViews>
  <sheetFormatPr defaultColWidth="10.6640625" defaultRowHeight="15.5" x14ac:dyDescent="0.35"/>
  <cols>
    <col min="1" max="1" width="22.33203125" customWidth="1"/>
    <col min="2" max="2" width="23.33203125" customWidth="1"/>
    <col min="3" max="9" width="20.6640625" customWidth="1"/>
  </cols>
  <sheetData>
    <row r="1" spans="1:9" ht="19.5" x14ac:dyDescent="0.45">
      <c r="A1" s="1" t="s">
        <v>397</v>
      </c>
    </row>
    <row r="2" spans="1:9" x14ac:dyDescent="0.35">
      <c r="A2" t="s">
        <v>48</v>
      </c>
    </row>
    <row r="3" spans="1:9" x14ac:dyDescent="0.35">
      <c r="A3" t="s">
        <v>49</v>
      </c>
    </row>
    <row r="4" spans="1:9" x14ac:dyDescent="0.35">
      <c r="A4" t="s">
        <v>398</v>
      </c>
    </row>
    <row r="5" spans="1:9" x14ac:dyDescent="0.35">
      <c r="A5" t="s">
        <v>51</v>
      </c>
    </row>
    <row r="6" spans="1:9" ht="38.5" customHeight="1" x14ac:dyDescent="0.35">
      <c r="A6" s="56" t="s">
        <v>407</v>
      </c>
      <c r="B6" s="57" t="s">
        <v>408</v>
      </c>
      <c r="C6" s="57" t="s">
        <v>409</v>
      </c>
      <c r="D6" s="57" t="s">
        <v>410</v>
      </c>
      <c r="E6" s="57" t="s">
        <v>411</v>
      </c>
      <c r="F6" s="57" t="s">
        <v>412</v>
      </c>
      <c r="G6" s="57" t="s">
        <v>413</v>
      </c>
      <c r="H6" s="57" t="s">
        <v>414</v>
      </c>
      <c r="I6" s="57" t="s">
        <v>415</v>
      </c>
    </row>
    <row r="7" spans="1:9" x14ac:dyDescent="0.35">
      <c r="A7" s="14" t="s">
        <v>64</v>
      </c>
      <c r="B7" s="18" t="s">
        <v>64</v>
      </c>
      <c r="C7" s="15">
        <v>32180</v>
      </c>
      <c r="D7" s="15">
        <v>1125</v>
      </c>
      <c r="E7" s="15">
        <v>11055</v>
      </c>
      <c r="F7" s="15">
        <v>20000</v>
      </c>
      <c r="G7" s="66">
        <v>0.03</v>
      </c>
      <c r="H7" s="66">
        <v>0.34</v>
      </c>
      <c r="I7" s="66">
        <v>0.62</v>
      </c>
    </row>
    <row r="8" spans="1:9" x14ac:dyDescent="0.35">
      <c r="A8" s="34" t="s">
        <v>64</v>
      </c>
      <c r="B8" s="7" t="s">
        <v>70</v>
      </c>
      <c r="C8" s="35" t="s">
        <v>114</v>
      </c>
      <c r="D8" s="35">
        <v>0</v>
      </c>
      <c r="E8" s="35" t="s">
        <v>114</v>
      </c>
      <c r="F8" s="35">
        <v>0</v>
      </c>
      <c r="G8" s="11">
        <v>0</v>
      </c>
      <c r="H8" s="11" t="s">
        <v>114</v>
      </c>
      <c r="I8" s="11">
        <v>0</v>
      </c>
    </row>
    <row r="9" spans="1:9" x14ac:dyDescent="0.35">
      <c r="A9" s="34" t="s">
        <v>64</v>
      </c>
      <c r="B9" s="7" t="s">
        <v>71</v>
      </c>
      <c r="C9" s="35" t="s">
        <v>114</v>
      </c>
      <c r="D9" s="35">
        <v>0</v>
      </c>
      <c r="E9" s="35" t="s">
        <v>114</v>
      </c>
      <c r="F9" s="35">
        <v>0</v>
      </c>
      <c r="G9" s="11">
        <v>0</v>
      </c>
      <c r="H9" s="11" t="s">
        <v>114</v>
      </c>
      <c r="I9" s="11">
        <v>0</v>
      </c>
    </row>
    <row r="10" spans="1:9" x14ac:dyDescent="0.35">
      <c r="A10" s="34" t="s">
        <v>64</v>
      </c>
      <c r="B10" s="7" t="s">
        <v>72</v>
      </c>
      <c r="C10" s="35">
        <v>5</v>
      </c>
      <c r="D10" s="35">
        <v>0</v>
      </c>
      <c r="E10" s="35">
        <v>5</v>
      </c>
      <c r="F10" s="35" t="s">
        <v>114</v>
      </c>
      <c r="G10" s="11">
        <v>0</v>
      </c>
      <c r="H10" s="11" t="s">
        <v>114</v>
      </c>
      <c r="I10" s="11" t="s">
        <v>114</v>
      </c>
    </row>
    <row r="11" spans="1:9" x14ac:dyDescent="0.35">
      <c r="A11" s="34" t="s">
        <v>64</v>
      </c>
      <c r="B11" s="7" t="s">
        <v>73</v>
      </c>
      <c r="C11" s="35">
        <v>10</v>
      </c>
      <c r="D11" s="35">
        <v>0</v>
      </c>
      <c r="E11" s="35" t="s">
        <v>114</v>
      </c>
      <c r="F11" s="35">
        <v>5</v>
      </c>
      <c r="G11" s="11">
        <v>0</v>
      </c>
      <c r="H11" s="11" t="s">
        <v>114</v>
      </c>
      <c r="I11" s="11" t="s">
        <v>114</v>
      </c>
    </row>
    <row r="12" spans="1:9" x14ac:dyDescent="0.35">
      <c r="A12" s="34" t="s">
        <v>64</v>
      </c>
      <c r="B12" s="7" t="s">
        <v>74</v>
      </c>
      <c r="C12" s="35">
        <v>10</v>
      </c>
      <c r="D12" s="35">
        <v>0</v>
      </c>
      <c r="E12" s="35">
        <v>5</v>
      </c>
      <c r="F12" s="35" t="s">
        <v>114</v>
      </c>
      <c r="G12" s="11">
        <v>0</v>
      </c>
      <c r="H12" s="11" t="s">
        <v>114</v>
      </c>
      <c r="I12" s="11" t="s">
        <v>114</v>
      </c>
    </row>
    <row r="13" spans="1:9" x14ac:dyDescent="0.35">
      <c r="A13" s="34" t="s">
        <v>64</v>
      </c>
      <c r="B13" s="7" t="s">
        <v>75</v>
      </c>
      <c r="C13" s="35">
        <v>15</v>
      </c>
      <c r="D13" s="35" t="s">
        <v>114</v>
      </c>
      <c r="E13" s="35">
        <v>10</v>
      </c>
      <c r="F13" s="35">
        <v>5</v>
      </c>
      <c r="G13" s="11" t="s">
        <v>114</v>
      </c>
      <c r="H13" s="11">
        <v>0.59</v>
      </c>
      <c r="I13" s="11" t="s">
        <v>114</v>
      </c>
    </row>
    <row r="14" spans="1:9" x14ac:dyDescent="0.35">
      <c r="A14" s="34" t="s">
        <v>64</v>
      </c>
      <c r="B14" s="7" t="s">
        <v>76</v>
      </c>
      <c r="C14" s="35">
        <v>35</v>
      </c>
      <c r="D14" s="35">
        <v>5</v>
      </c>
      <c r="E14" s="35">
        <v>20</v>
      </c>
      <c r="F14" s="35">
        <v>10</v>
      </c>
      <c r="G14" s="11">
        <v>0.08</v>
      </c>
      <c r="H14" s="11">
        <v>0.57999999999999996</v>
      </c>
      <c r="I14" s="11">
        <v>0.33</v>
      </c>
    </row>
    <row r="15" spans="1:9" x14ac:dyDescent="0.35">
      <c r="A15" s="34" t="s">
        <v>64</v>
      </c>
      <c r="B15" s="7" t="s">
        <v>77</v>
      </c>
      <c r="C15" s="35">
        <v>40</v>
      </c>
      <c r="D15" s="35">
        <v>5</v>
      </c>
      <c r="E15" s="35">
        <v>25</v>
      </c>
      <c r="F15" s="35">
        <v>15</v>
      </c>
      <c r="G15" s="11">
        <v>0.1</v>
      </c>
      <c r="H15" s="11">
        <v>0.59</v>
      </c>
      <c r="I15" s="11">
        <v>0.32</v>
      </c>
    </row>
    <row r="16" spans="1:9" x14ac:dyDescent="0.35">
      <c r="A16" s="34" t="s">
        <v>64</v>
      </c>
      <c r="B16" s="7" t="s">
        <v>78</v>
      </c>
      <c r="C16" s="35">
        <v>50</v>
      </c>
      <c r="D16" s="35">
        <v>5</v>
      </c>
      <c r="E16" s="35">
        <v>30</v>
      </c>
      <c r="F16" s="35">
        <v>15</v>
      </c>
      <c r="G16" s="11">
        <v>0.08</v>
      </c>
      <c r="H16" s="11">
        <v>0.6</v>
      </c>
      <c r="I16" s="11">
        <v>0.31</v>
      </c>
    </row>
    <row r="17" spans="1:9" x14ac:dyDescent="0.35">
      <c r="A17" s="34" t="s">
        <v>64</v>
      </c>
      <c r="B17" s="7" t="s">
        <v>79</v>
      </c>
      <c r="C17" s="35">
        <v>65</v>
      </c>
      <c r="D17" s="35" t="s">
        <v>114</v>
      </c>
      <c r="E17" s="35">
        <v>40</v>
      </c>
      <c r="F17" s="35">
        <v>25</v>
      </c>
      <c r="G17" s="11" t="s">
        <v>114</v>
      </c>
      <c r="H17" s="11">
        <v>0.6</v>
      </c>
      <c r="I17" s="11" t="s">
        <v>114</v>
      </c>
    </row>
    <row r="18" spans="1:9" x14ac:dyDescent="0.35">
      <c r="A18" s="34" t="s">
        <v>64</v>
      </c>
      <c r="B18" s="7" t="s">
        <v>80</v>
      </c>
      <c r="C18" s="35">
        <v>90</v>
      </c>
      <c r="D18" s="35" t="s">
        <v>114</v>
      </c>
      <c r="E18" s="35">
        <v>60</v>
      </c>
      <c r="F18" s="35">
        <v>30</v>
      </c>
      <c r="G18" s="11" t="s">
        <v>114</v>
      </c>
      <c r="H18" s="11">
        <v>0.66</v>
      </c>
      <c r="I18" s="11" t="s">
        <v>114</v>
      </c>
    </row>
    <row r="19" spans="1:9" x14ac:dyDescent="0.35">
      <c r="A19" s="34" t="s">
        <v>64</v>
      </c>
      <c r="B19" s="7" t="s">
        <v>81</v>
      </c>
      <c r="C19" s="35">
        <v>85</v>
      </c>
      <c r="D19" s="35">
        <v>5</v>
      </c>
      <c r="E19" s="35">
        <v>65</v>
      </c>
      <c r="F19" s="35">
        <v>20</v>
      </c>
      <c r="G19" s="11">
        <v>0.05</v>
      </c>
      <c r="H19" s="11">
        <v>0.74</v>
      </c>
      <c r="I19" s="11">
        <v>0.22</v>
      </c>
    </row>
    <row r="20" spans="1:9" x14ac:dyDescent="0.35">
      <c r="A20" s="34" t="s">
        <v>64</v>
      </c>
      <c r="B20" s="7" t="s">
        <v>82</v>
      </c>
      <c r="C20" s="35">
        <v>100</v>
      </c>
      <c r="D20" s="35">
        <v>5</v>
      </c>
      <c r="E20" s="35">
        <v>70</v>
      </c>
      <c r="F20" s="35">
        <v>30</v>
      </c>
      <c r="G20" s="11">
        <v>0.03</v>
      </c>
      <c r="H20" s="11">
        <v>0.68</v>
      </c>
      <c r="I20" s="11">
        <v>0.28999999999999998</v>
      </c>
    </row>
    <row r="21" spans="1:9" x14ac:dyDescent="0.35">
      <c r="A21" s="34" t="s">
        <v>64</v>
      </c>
      <c r="B21" s="7" t="s">
        <v>83</v>
      </c>
      <c r="C21" s="35">
        <v>75</v>
      </c>
      <c r="D21" s="35" t="s">
        <v>114</v>
      </c>
      <c r="E21" s="35">
        <v>45</v>
      </c>
      <c r="F21" s="35">
        <v>30</v>
      </c>
      <c r="G21" s="11" t="s">
        <v>114</v>
      </c>
      <c r="H21" s="11">
        <v>0.59</v>
      </c>
      <c r="I21" s="11" t="s">
        <v>114</v>
      </c>
    </row>
    <row r="22" spans="1:9" x14ac:dyDescent="0.35">
      <c r="A22" s="34" t="s">
        <v>64</v>
      </c>
      <c r="B22" s="7" t="s">
        <v>84</v>
      </c>
      <c r="C22" s="35">
        <v>135</v>
      </c>
      <c r="D22" s="35" t="s">
        <v>114</v>
      </c>
      <c r="E22" s="35">
        <v>95</v>
      </c>
      <c r="F22" s="35">
        <v>40</v>
      </c>
      <c r="G22" s="11" t="s">
        <v>114</v>
      </c>
      <c r="H22" s="11">
        <v>0.7</v>
      </c>
      <c r="I22" s="11" t="s">
        <v>114</v>
      </c>
    </row>
    <row r="23" spans="1:9" x14ac:dyDescent="0.35">
      <c r="A23" s="34" t="s">
        <v>64</v>
      </c>
      <c r="B23" s="7" t="s">
        <v>85</v>
      </c>
      <c r="C23" s="35">
        <v>155</v>
      </c>
      <c r="D23" s="35">
        <v>5</v>
      </c>
      <c r="E23" s="35">
        <v>100</v>
      </c>
      <c r="F23" s="35">
        <v>50</v>
      </c>
      <c r="G23" s="11">
        <v>0.04</v>
      </c>
      <c r="H23" s="11">
        <v>0.65</v>
      </c>
      <c r="I23" s="11">
        <v>0.31</v>
      </c>
    </row>
    <row r="24" spans="1:9" x14ac:dyDescent="0.35">
      <c r="A24" s="34" t="s">
        <v>64</v>
      </c>
      <c r="B24" s="7" t="s">
        <v>86</v>
      </c>
      <c r="C24" s="35">
        <v>275</v>
      </c>
      <c r="D24" s="35">
        <v>5</v>
      </c>
      <c r="E24" s="35">
        <v>175</v>
      </c>
      <c r="F24" s="35">
        <v>95</v>
      </c>
      <c r="G24" s="11">
        <v>0.02</v>
      </c>
      <c r="H24" s="11">
        <v>0.64</v>
      </c>
      <c r="I24" s="11">
        <v>0.34</v>
      </c>
    </row>
    <row r="25" spans="1:9" x14ac:dyDescent="0.35">
      <c r="A25" s="34" t="s">
        <v>64</v>
      </c>
      <c r="B25" s="7" t="s">
        <v>87</v>
      </c>
      <c r="C25" s="35">
        <v>250</v>
      </c>
      <c r="D25" s="35">
        <v>5</v>
      </c>
      <c r="E25" s="35">
        <v>130</v>
      </c>
      <c r="F25" s="35">
        <v>120</v>
      </c>
      <c r="G25" s="11">
        <v>0.02</v>
      </c>
      <c r="H25" s="11">
        <v>0.51</v>
      </c>
      <c r="I25" s="11">
        <v>0.47</v>
      </c>
    </row>
    <row r="26" spans="1:9" x14ac:dyDescent="0.35">
      <c r="A26" s="34" t="s">
        <v>64</v>
      </c>
      <c r="B26" s="7" t="s">
        <v>88</v>
      </c>
      <c r="C26" s="35">
        <v>410</v>
      </c>
      <c r="D26" s="35">
        <v>10</v>
      </c>
      <c r="E26" s="35">
        <v>245</v>
      </c>
      <c r="F26" s="35">
        <v>155</v>
      </c>
      <c r="G26" s="11">
        <v>0.02</v>
      </c>
      <c r="H26" s="11">
        <v>0.6</v>
      </c>
      <c r="I26" s="11">
        <v>0.38</v>
      </c>
    </row>
    <row r="27" spans="1:9" x14ac:dyDescent="0.35">
      <c r="A27" s="34" t="s">
        <v>64</v>
      </c>
      <c r="B27" s="7" t="s">
        <v>89</v>
      </c>
      <c r="C27" s="35">
        <v>530</v>
      </c>
      <c r="D27" s="35">
        <v>5</v>
      </c>
      <c r="E27" s="35">
        <v>260</v>
      </c>
      <c r="F27" s="35">
        <v>265</v>
      </c>
      <c r="G27" s="11">
        <v>0.01</v>
      </c>
      <c r="H27" s="11">
        <v>0.49</v>
      </c>
      <c r="I27" s="11">
        <v>0.5</v>
      </c>
    </row>
    <row r="28" spans="1:9" x14ac:dyDescent="0.35">
      <c r="A28" s="34" t="s">
        <v>64</v>
      </c>
      <c r="B28" s="7" t="s">
        <v>90</v>
      </c>
      <c r="C28" s="35">
        <v>485</v>
      </c>
      <c r="D28" s="35">
        <v>5</v>
      </c>
      <c r="E28" s="35">
        <v>225</v>
      </c>
      <c r="F28" s="35">
        <v>255</v>
      </c>
      <c r="G28" s="11">
        <v>0.01</v>
      </c>
      <c r="H28" s="11">
        <v>0.46</v>
      </c>
      <c r="I28" s="11">
        <v>0.53</v>
      </c>
    </row>
    <row r="29" spans="1:9" x14ac:dyDescent="0.35">
      <c r="A29" s="34" t="s">
        <v>64</v>
      </c>
      <c r="B29" s="7" t="s">
        <v>91</v>
      </c>
      <c r="C29" s="35">
        <v>415</v>
      </c>
      <c r="D29" s="35">
        <v>10</v>
      </c>
      <c r="E29" s="35">
        <v>245</v>
      </c>
      <c r="F29" s="35">
        <v>155</v>
      </c>
      <c r="G29" s="11">
        <v>0.02</v>
      </c>
      <c r="H29" s="11">
        <v>0.6</v>
      </c>
      <c r="I29" s="11">
        <v>0.38</v>
      </c>
    </row>
    <row r="30" spans="1:9" x14ac:dyDescent="0.35">
      <c r="A30" s="34" t="s">
        <v>64</v>
      </c>
      <c r="B30" s="7" t="s">
        <v>92</v>
      </c>
      <c r="C30" s="35">
        <v>505</v>
      </c>
      <c r="D30" s="35">
        <v>5</v>
      </c>
      <c r="E30" s="35">
        <v>290</v>
      </c>
      <c r="F30" s="35">
        <v>210</v>
      </c>
      <c r="G30" s="11">
        <v>0.01</v>
      </c>
      <c r="H30" s="11">
        <v>0.56999999999999995</v>
      </c>
      <c r="I30" s="11">
        <v>0.41</v>
      </c>
    </row>
    <row r="31" spans="1:9" x14ac:dyDescent="0.35">
      <c r="A31" s="34" t="s">
        <v>64</v>
      </c>
      <c r="B31" s="7" t="s">
        <v>93</v>
      </c>
      <c r="C31" s="35">
        <v>640</v>
      </c>
      <c r="D31" s="35">
        <v>15</v>
      </c>
      <c r="E31" s="35">
        <v>420</v>
      </c>
      <c r="F31" s="35">
        <v>205</v>
      </c>
      <c r="G31" s="11">
        <v>0.02</v>
      </c>
      <c r="H31" s="11">
        <v>0.66</v>
      </c>
      <c r="I31" s="11">
        <v>0.32</v>
      </c>
    </row>
    <row r="32" spans="1:9" x14ac:dyDescent="0.35">
      <c r="A32" s="34" t="s">
        <v>64</v>
      </c>
      <c r="B32" s="7" t="s">
        <v>94</v>
      </c>
      <c r="C32" s="35">
        <v>750</v>
      </c>
      <c r="D32" s="35">
        <v>20</v>
      </c>
      <c r="E32" s="35">
        <v>465</v>
      </c>
      <c r="F32" s="35">
        <v>265</v>
      </c>
      <c r="G32" s="11">
        <v>0.03</v>
      </c>
      <c r="H32" s="11">
        <v>0.62</v>
      </c>
      <c r="I32" s="11">
        <v>0.35</v>
      </c>
    </row>
    <row r="33" spans="1:9" x14ac:dyDescent="0.35">
      <c r="A33" s="34" t="s">
        <v>64</v>
      </c>
      <c r="B33" s="7" t="s">
        <v>95</v>
      </c>
      <c r="C33" s="35">
        <v>570</v>
      </c>
      <c r="D33" s="35">
        <v>10</v>
      </c>
      <c r="E33" s="35">
        <v>265</v>
      </c>
      <c r="F33" s="35">
        <v>290</v>
      </c>
      <c r="G33" s="11">
        <v>0.02</v>
      </c>
      <c r="H33" s="11">
        <v>0.47</v>
      </c>
      <c r="I33" s="11">
        <v>0.51</v>
      </c>
    </row>
    <row r="34" spans="1:9" x14ac:dyDescent="0.35">
      <c r="A34" s="34" t="s">
        <v>64</v>
      </c>
      <c r="B34" s="7" t="s">
        <v>96</v>
      </c>
      <c r="C34" s="35">
        <v>950</v>
      </c>
      <c r="D34" s="35">
        <v>15</v>
      </c>
      <c r="E34" s="35">
        <v>380</v>
      </c>
      <c r="F34" s="35">
        <v>555</v>
      </c>
      <c r="G34" s="11">
        <v>0.01</v>
      </c>
      <c r="H34" s="11">
        <v>0.4</v>
      </c>
      <c r="I34" s="11">
        <v>0.57999999999999996</v>
      </c>
    </row>
    <row r="35" spans="1:9" x14ac:dyDescent="0.35">
      <c r="A35" s="34" t="s">
        <v>64</v>
      </c>
      <c r="B35" s="7" t="s">
        <v>97</v>
      </c>
      <c r="C35" s="35">
        <v>1065</v>
      </c>
      <c r="D35" s="35">
        <v>10</v>
      </c>
      <c r="E35" s="35">
        <v>270</v>
      </c>
      <c r="F35" s="35">
        <v>785</v>
      </c>
      <c r="G35" s="11">
        <v>0.01</v>
      </c>
      <c r="H35" s="11">
        <v>0.25</v>
      </c>
      <c r="I35" s="11">
        <v>0.74</v>
      </c>
    </row>
    <row r="36" spans="1:9" x14ac:dyDescent="0.35">
      <c r="A36" s="34" t="s">
        <v>64</v>
      </c>
      <c r="B36" s="7" t="s">
        <v>98</v>
      </c>
      <c r="C36" s="35">
        <v>885</v>
      </c>
      <c r="D36" s="35">
        <v>25</v>
      </c>
      <c r="E36" s="35">
        <v>250</v>
      </c>
      <c r="F36" s="35">
        <v>610</v>
      </c>
      <c r="G36" s="11">
        <v>0.03</v>
      </c>
      <c r="H36" s="11">
        <v>0.28000000000000003</v>
      </c>
      <c r="I36" s="11">
        <v>0.69</v>
      </c>
    </row>
    <row r="37" spans="1:9" x14ac:dyDescent="0.35">
      <c r="A37" s="34" t="s">
        <v>64</v>
      </c>
      <c r="B37" s="7" t="s">
        <v>99</v>
      </c>
      <c r="C37" s="35">
        <v>820</v>
      </c>
      <c r="D37" s="35">
        <v>10</v>
      </c>
      <c r="E37" s="35">
        <v>260</v>
      </c>
      <c r="F37" s="35">
        <v>555</v>
      </c>
      <c r="G37" s="11">
        <v>0.01</v>
      </c>
      <c r="H37" s="11">
        <v>0.32</v>
      </c>
      <c r="I37" s="11">
        <v>0.67</v>
      </c>
    </row>
    <row r="38" spans="1:9" x14ac:dyDescent="0.35">
      <c r="A38" s="34" t="s">
        <v>64</v>
      </c>
      <c r="B38" s="7" t="s">
        <v>100</v>
      </c>
      <c r="C38" s="35">
        <v>815</v>
      </c>
      <c r="D38" s="35">
        <v>20</v>
      </c>
      <c r="E38" s="35">
        <v>280</v>
      </c>
      <c r="F38" s="35">
        <v>510</v>
      </c>
      <c r="G38" s="11">
        <v>0.03</v>
      </c>
      <c r="H38" s="11">
        <v>0.35</v>
      </c>
      <c r="I38" s="11">
        <v>0.63</v>
      </c>
    </row>
    <row r="39" spans="1:9" x14ac:dyDescent="0.35">
      <c r="A39" s="34" t="s">
        <v>64</v>
      </c>
      <c r="B39" s="7" t="s">
        <v>101</v>
      </c>
      <c r="C39" s="35">
        <v>900</v>
      </c>
      <c r="D39" s="35">
        <v>35</v>
      </c>
      <c r="E39" s="35">
        <v>270</v>
      </c>
      <c r="F39" s="35">
        <v>595</v>
      </c>
      <c r="G39" s="11">
        <v>0.04</v>
      </c>
      <c r="H39" s="11">
        <v>0.3</v>
      </c>
      <c r="I39" s="11">
        <v>0.66</v>
      </c>
    </row>
    <row r="40" spans="1:9" x14ac:dyDescent="0.35">
      <c r="A40" s="34" t="s">
        <v>64</v>
      </c>
      <c r="B40" s="7" t="s">
        <v>102</v>
      </c>
      <c r="C40" s="35">
        <v>950</v>
      </c>
      <c r="D40" s="35">
        <v>30</v>
      </c>
      <c r="E40" s="35">
        <v>295</v>
      </c>
      <c r="F40" s="35">
        <v>630</v>
      </c>
      <c r="G40" s="11">
        <v>0.03</v>
      </c>
      <c r="H40" s="11">
        <v>0.31</v>
      </c>
      <c r="I40" s="11">
        <v>0.66</v>
      </c>
    </row>
    <row r="41" spans="1:9" x14ac:dyDescent="0.35">
      <c r="A41" s="34" t="s">
        <v>64</v>
      </c>
      <c r="B41" s="7" t="s">
        <v>103</v>
      </c>
      <c r="C41" s="35">
        <v>1195</v>
      </c>
      <c r="D41" s="35">
        <v>45</v>
      </c>
      <c r="E41" s="35">
        <v>325</v>
      </c>
      <c r="F41" s="35">
        <v>825</v>
      </c>
      <c r="G41" s="11">
        <v>0.04</v>
      </c>
      <c r="H41" s="11">
        <v>0.27</v>
      </c>
      <c r="I41" s="11">
        <v>0.69</v>
      </c>
    </row>
    <row r="42" spans="1:9" x14ac:dyDescent="0.35">
      <c r="A42" s="34" t="s">
        <v>64</v>
      </c>
      <c r="B42" s="7" t="s">
        <v>104</v>
      </c>
      <c r="C42" s="35">
        <v>1435</v>
      </c>
      <c r="D42" s="35">
        <v>45</v>
      </c>
      <c r="E42" s="35">
        <v>255</v>
      </c>
      <c r="F42" s="35">
        <v>1135</v>
      </c>
      <c r="G42" s="11">
        <v>0.03</v>
      </c>
      <c r="H42" s="11">
        <v>0.18</v>
      </c>
      <c r="I42" s="11">
        <v>0.79</v>
      </c>
    </row>
    <row r="43" spans="1:9" x14ac:dyDescent="0.35">
      <c r="A43" s="34" t="s">
        <v>64</v>
      </c>
      <c r="B43" s="7" t="s">
        <v>105</v>
      </c>
      <c r="C43" s="35">
        <v>1480</v>
      </c>
      <c r="D43" s="35">
        <v>60</v>
      </c>
      <c r="E43" s="35">
        <v>425</v>
      </c>
      <c r="F43" s="35">
        <v>995</v>
      </c>
      <c r="G43" s="11">
        <v>0.04</v>
      </c>
      <c r="H43" s="11">
        <v>0.28999999999999998</v>
      </c>
      <c r="I43" s="11">
        <v>0.67</v>
      </c>
    </row>
    <row r="44" spans="1:9" x14ac:dyDescent="0.35">
      <c r="A44" s="34" t="s">
        <v>64</v>
      </c>
      <c r="B44" s="7" t="s">
        <v>106</v>
      </c>
      <c r="C44" s="35">
        <v>1650</v>
      </c>
      <c r="D44" s="35">
        <v>60</v>
      </c>
      <c r="E44" s="35">
        <v>445</v>
      </c>
      <c r="F44" s="35">
        <v>1150</v>
      </c>
      <c r="G44" s="11">
        <v>0.04</v>
      </c>
      <c r="H44" s="11">
        <v>0.27</v>
      </c>
      <c r="I44" s="11">
        <v>0.7</v>
      </c>
    </row>
    <row r="45" spans="1:9" x14ac:dyDescent="0.35">
      <c r="A45" s="34" t="s">
        <v>64</v>
      </c>
      <c r="B45" s="7" t="s">
        <v>107</v>
      </c>
      <c r="C45" s="35">
        <v>1545</v>
      </c>
      <c r="D45" s="35">
        <v>55</v>
      </c>
      <c r="E45" s="35">
        <v>475</v>
      </c>
      <c r="F45" s="35">
        <v>1020</v>
      </c>
      <c r="G45" s="11">
        <v>0.03</v>
      </c>
      <c r="H45" s="11">
        <v>0.31</v>
      </c>
      <c r="I45" s="11">
        <v>0.66</v>
      </c>
    </row>
    <row r="46" spans="1:9" x14ac:dyDescent="0.35">
      <c r="A46" s="34" t="s">
        <v>64</v>
      </c>
      <c r="B46" s="7" t="s">
        <v>108</v>
      </c>
      <c r="C46" s="35">
        <v>1935</v>
      </c>
      <c r="D46" s="35">
        <v>70</v>
      </c>
      <c r="E46" s="35">
        <v>575</v>
      </c>
      <c r="F46" s="35">
        <v>1290</v>
      </c>
      <c r="G46" s="11">
        <v>0.04</v>
      </c>
      <c r="H46" s="11">
        <v>0.3</v>
      </c>
      <c r="I46" s="11">
        <v>0.67</v>
      </c>
    </row>
    <row r="47" spans="1:9" x14ac:dyDescent="0.35">
      <c r="A47" s="34" t="s">
        <v>64</v>
      </c>
      <c r="B47" s="7" t="s">
        <v>109</v>
      </c>
      <c r="C47" s="35">
        <v>2080</v>
      </c>
      <c r="D47" s="35">
        <v>100</v>
      </c>
      <c r="E47" s="35">
        <v>580</v>
      </c>
      <c r="F47" s="35">
        <v>1395</v>
      </c>
      <c r="G47" s="11">
        <v>0.05</v>
      </c>
      <c r="H47" s="11">
        <v>0.28000000000000003</v>
      </c>
      <c r="I47" s="11">
        <v>0.67</v>
      </c>
    </row>
    <row r="48" spans="1:9" x14ac:dyDescent="0.35">
      <c r="A48" s="34" t="s">
        <v>64</v>
      </c>
      <c r="B48" s="7" t="s">
        <v>110</v>
      </c>
      <c r="C48" s="35">
        <v>2475</v>
      </c>
      <c r="D48" s="35">
        <v>95</v>
      </c>
      <c r="E48" s="35">
        <v>845</v>
      </c>
      <c r="F48" s="35">
        <v>1535</v>
      </c>
      <c r="G48" s="11">
        <v>0.04</v>
      </c>
      <c r="H48" s="11">
        <v>0.34</v>
      </c>
      <c r="I48" s="11">
        <v>0.62</v>
      </c>
    </row>
    <row r="49" spans="1:9" x14ac:dyDescent="0.35">
      <c r="A49" s="34" t="s">
        <v>64</v>
      </c>
      <c r="B49" s="7" t="s">
        <v>111</v>
      </c>
      <c r="C49" s="35">
        <v>2080</v>
      </c>
      <c r="D49" s="35">
        <v>105</v>
      </c>
      <c r="E49" s="35">
        <v>590</v>
      </c>
      <c r="F49" s="35">
        <v>1385</v>
      </c>
      <c r="G49" s="11">
        <v>0.05</v>
      </c>
      <c r="H49" s="11">
        <v>0.28000000000000003</v>
      </c>
      <c r="I49" s="11">
        <v>0.67</v>
      </c>
    </row>
    <row r="50" spans="1:9" x14ac:dyDescent="0.35">
      <c r="A50" s="34" t="s">
        <v>64</v>
      </c>
      <c r="B50" s="7" t="s">
        <v>112</v>
      </c>
      <c r="C50" s="35">
        <v>1945</v>
      </c>
      <c r="D50" s="35">
        <v>100</v>
      </c>
      <c r="E50" s="35">
        <v>610</v>
      </c>
      <c r="F50" s="35">
        <v>1235</v>
      </c>
      <c r="G50" s="11">
        <v>0.05</v>
      </c>
      <c r="H50" s="11">
        <v>0.31</v>
      </c>
      <c r="I50" s="11">
        <v>0.64</v>
      </c>
    </row>
    <row r="51" spans="1:9" x14ac:dyDescent="0.35">
      <c r="A51" s="34" t="s">
        <v>64</v>
      </c>
      <c r="B51" s="7" t="s">
        <v>113</v>
      </c>
      <c r="C51" s="35">
        <v>2270</v>
      </c>
      <c r="D51" s="35">
        <v>115</v>
      </c>
      <c r="E51" s="35">
        <v>640</v>
      </c>
      <c r="F51" s="35">
        <v>1515</v>
      </c>
      <c r="G51" s="11">
        <v>0.05</v>
      </c>
      <c r="H51" s="11">
        <v>0.28000000000000003</v>
      </c>
      <c r="I51" s="11">
        <v>0.67</v>
      </c>
    </row>
    <row r="52" spans="1:9" x14ac:dyDescent="0.35">
      <c r="A52" s="21" t="s">
        <v>399</v>
      </c>
      <c r="B52" s="22" t="s">
        <v>64</v>
      </c>
      <c r="C52" s="23">
        <v>23285</v>
      </c>
      <c r="D52" s="23">
        <v>775</v>
      </c>
      <c r="E52" s="23">
        <v>6665</v>
      </c>
      <c r="F52" s="23">
        <v>15850</v>
      </c>
      <c r="G52" s="66">
        <v>0.03</v>
      </c>
      <c r="H52" s="66">
        <v>0.28999999999999998</v>
      </c>
      <c r="I52" s="66">
        <v>0.68</v>
      </c>
    </row>
    <row r="53" spans="1:9" x14ac:dyDescent="0.35">
      <c r="A53" s="3" t="s">
        <v>399</v>
      </c>
      <c r="B53" s="6" t="s">
        <v>70</v>
      </c>
      <c r="C53" s="10">
        <v>0</v>
      </c>
      <c r="D53" s="10">
        <v>0</v>
      </c>
      <c r="E53" s="10">
        <v>0</v>
      </c>
      <c r="F53" s="10">
        <v>0</v>
      </c>
      <c r="G53" s="11" t="s">
        <v>66</v>
      </c>
      <c r="H53" s="11" t="s">
        <v>66</v>
      </c>
      <c r="I53" s="11" t="s">
        <v>66</v>
      </c>
    </row>
    <row r="54" spans="1:9" x14ac:dyDescent="0.35">
      <c r="A54" s="3" t="s">
        <v>399</v>
      </c>
      <c r="B54" s="6" t="s">
        <v>71</v>
      </c>
      <c r="C54" s="10">
        <v>0</v>
      </c>
      <c r="D54" s="10">
        <v>0</v>
      </c>
      <c r="E54" s="10">
        <v>0</v>
      </c>
      <c r="F54" s="10">
        <v>0</v>
      </c>
      <c r="G54" s="11" t="s">
        <v>66</v>
      </c>
      <c r="H54" s="11" t="s">
        <v>66</v>
      </c>
      <c r="I54" s="11" t="s">
        <v>66</v>
      </c>
    </row>
    <row r="55" spans="1:9" x14ac:dyDescent="0.35">
      <c r="A55" s="3" t="s">
        <v>399</v>
      </c>
      <c r="B55" s="6" t="s">
        <v>72</v>
      </c>
      <c r="C55" s="10" t="s">
        <v>114</v>
      </c>
      <c r="D55" s="10">
        <v>0</v>
      </c>
      <c r="E55" s="10" t="s">
        <v>114</v>
      </c>
      <c r="F55" s="10" t="s">
        <v>114</v>
      </c>
      <c r="G55" s="11">
        <v>0</v>
      </c>
      <c r="H55" s="11" t="s">
        <v>114</v>
      </c>
      <c r="I55" s="11" t="s">
        <v>114</v>
      </c>
    </row>
    <row r="56" spans="1:9" x14ac:dyDescent="0.35">
      <c r="A56" s="3" t="s">
        <v>399</v>
      </c>
      <c r="B56" s="6" t="s">
        <v>73</v>
      </c>
      <c r="C56" s="10">
        <v>0</v>
      </c>
      <c r="D56" s="10">
        <v>0</v>
      </c>
      <c r="E56" s="10">
        <v>0</v>
      </c>
      <c r="F56" s="10">
        <v>0</v>
      </c>
      <c r="G56" s="11" t="s">
        <v>66</v>
      </c>
      <c r="H56" s="11" t="s">
        <v>66</v>
      </c>
      <c r="I56" s="11" t="s">
        <v>66</v>
      </c>
    </row>
    <row r="57" spans="1:9" x14ac:dyDescent="0.35">
      <c r="A57" s="3" t="s">
        <v>399</v>
      </c>
      <c r="B57" s="6" t="s">
        <v>74</v>
      </c>
      <c r="C57" s="10" t="s">
        <v>114</v>
      </c>
      <c r="D57" s="10">
        <v>0</v>
      </c>
      <c r="E57" s="10" t="s">
        <v>114</v>
      </c>
      <c r="F57" s="10" t="s">
        <v>114</v>
      </c>
      <c r="G57" s="11">
        <v>0</v>
      </c>
      <c r="H57" s="11" t="s">
        <v>114</v>
      </c>
      <c r="I57" s="11" t="s">
        <v>114</v>
      </c>
    </row>
    <row r="58" spans="1:9" x14ac:dyDescent="0.35">
      <c r="A58" s="3" t="s">
        <v>399</v>
      </c>
      <c r="B58" s="6" t="s">
        <v>75</v>
      </c>
      <c r="C58" s="10">
        <v>10</v>
      </c>
      <c r="D58" s="10">
        <v>0</v>
      </c>
      <c r="E58" s="10">
        <v>5</v>
      </c>
      <c r="F58" s="10">
        <v>5</v>
      </c>
      <c r="G58" s="11">
        <v>0</v>
      </c>
      <c r="H58" s="11">
        <v>0.63</v>
      </c>
      <c r="I58" s="11">
        <v>0.38</v>
      </c>
    </row>
    <row r="59" spans="1:9" x14ac:dyDescent="0.35">
      <c r="A59" s="3" t="s">
        <v>399</v>
      </c>
      <c r="B59" s="6" t="s">
        <v>76</v>
      </c>
      <c r="C59" s="10">
        <v>15</v>
      </c>
      <c r="D59" s="10" t="s">
        <v>114</v>
      </c>
      <c r="E59" s="10">
        <v>10</v>
      </c>
      <c r="F59" s="10">
        <v>5</v>
      </c>
      <c r="G59" s="11" t="s">
        <v>114</v>
      </c>
      <c r="H59" s="11">
        <v>0.69</v>
      </c>
      <c r="I59" s="11" t="s">
        <v>114</v>
      </c>
    </row>
    <row r="60" spans="1:9" x14ac:dyDescent="0.35">
      <c r="A60" s="3" t="s">
        <v>399</v>
      </c>
      <c r="B60" s="6" t="s">
        <v>77</v>
      </c>
      <c r="C60" s="10">
        <v>15</v>
      </c>
      <c r="D60" s="10">
        <v>0</v>
      </c>
      <c r="E60" s="10">
        <v>10</v>
      </c>
      <c r="F60" s="10">
        <v>5</v>
      </c>
      <c r="G60" s="11">
        <v>0</v>
      </c>
      <c r="H60" s="11">
        <v>0.71</v>
      </c>
      <c r="I60" s="11">
        <v>0.28999999999999998</v>
      </c>
    </row>
    <row r="61" spans="1:9" x14ac:dyDescent="0.35">
      <c r="A61" s="3" t="s">
        <v>399</v>
      </c>
      <c r="B61" s="6" t="s">
        <v>78</v>
      </c>
      <c r="C61" s="10">
        <v>25</v>
      </c>
      <c r="D61" s="10">
        <v>0</v>
      </c>
      <c r="E61" s="10">
        <v>15</v>
      </c>
      <c r="F61" s="10">
        <v>5</v>
      </c>
      <c r="G61" s="11">
        <v>0</v>
      </c>
      <c r="H61" s="11">
        <v>0.71</v>
      </c>
      <c r="I61" s="11">
        <v>0.28999999999999998</v>
      </c>
    </row>
    <row r="62" spans="1:9" x14ac:dyDescent="0.35">
      <c r="A62" s="3" t="s">
        <v>399</v>
      </c>
      <c r="B62" s="6" t="s">
        <v>79</v>
      </c>
      <c r="C62" s="10">
        <v>20</v>
      </c>
      <c r="D62" s="10">
        <v>0</v>
      </c>
      <c r="E62" s="10">
        <v>15</v>
      </c>
      <c r="F62" s="10">
        <v>5</v>
      </c>
      <c r="G62" s="11">
        <v>0</v>
      </c>
      <c r="H62" s="11">
        <v>0.67</v>
      </c>
      <c r="I62" s="11">
        <v>0.33</v>
      </c>
    </row>
    <row r="63" spans="1:9" x14ac:dyDescent="0.35">
      <c r="A63" s="3" t="s">
        <v>399</v>
      </c>
      <c r="B63" s="6" t="s">
        <v>80</v>
      </c>
      <c r="C63" s="10">
        <v>45</v>
      </c>
      <c r="D63" s="10">
        <v>0</v>
      </c>
      <c r="E63" s="10">
        <v>35</v>
      </c>
      <c r="F63" s="10">
        <v>10</v>
      </c>
      <c r="G63" s="11">
        <v>0</v>
      </c>
      <c r="H63" s="11">
        <v>0.76</v>
      </c>
      <c r="I63" s="11">
        <v>0.24</v>
      </c>
    </row>
    <row r="64" spans="1:9" x14ac:dyDescent="0.35">
      <c r="A64" s="3" t="s">
        <v>399</v>
      </c>
      <c r="B64" s="6" t="s">
        <v>81</v>
      </c>
      <c r="C64" s="10">
        <v>45</v>
      </c>
      <c r="D64" s="10" t="s">
        <v>114</v>
      </c>
      <c r="E64" s="10">
        <v>35</v>
      </c>
      <c r="F64" s="10">
        <v>10</v>
      </c>
      <c r="G64" s="11" t="s">
        <v>114</v>
      </c>
      <c r="H64" s="11">
        <v>0.76</v>
      </c>
      <c r="I64" s="11" t="s">
        <v>114</v>
      </c>
    </row>
    <row r="65" spans="1:9" x14ac:dyDescent="0.35">
      <c r="A65" s="3" t="s">
        <v>399</v>
      </c>
      <c r="B65" s="6" t="s">
        <v>82</v>
      </c>
      <c r="C65" s="10">
        <v>45</v>
      </c>
      <c r="D65" s="10">
        <v>0</v>
      </c>
      <c r="E65" s="10">
        <v>35</v>
      </c>
      <c r="F65" s="10">
        <v>10</v>
      </c>
      <c r="G65" s="11">
        <v>0</v>
      </c>
      <c r="H65" s="11">
        <v>0.75</v>
      </c>
      <c r="I65" s="11">
        <v>0.25</v>
      </c>
    </row>
    <row r="66" spans="1:9" x14ac:dyDescent="0.35">
      <c r="A66" s="3" t="s">
        <v>399</v>
      </c>
      <c r="B66" s="6" t="s">
        <v>83</v>
      </c>
      <c r="C66" s="10">
        <v>30</v>
      </c>
      <c r="D66" s="10">
        <v>0</v>
      </c>
      <c r="E66" s="10">
        <v>20</v>
      </c>
      <c r="F66" s="10">
        <v>15</v>
      </c>
      <c r="G66" s="11">
        <v>0</v>
      </c>
      <c r="H66" s="11">
        <v>0.57999999999999996</v>
      </c>
      <c r="I66" s="11">
        <v>0.42</v>
      </c>
    </row>
    <row r="67" spans="1:9" x14ac:dyDescent="0.35">
      <c r="A67" s="3" t="s">
        <v>399</v>
      </c>
      <c r="B67" s="6" t="s">
        <v>84</v>
      </c>
      <c r="C67" s="10">
        <v>40</v>
      </c>
      <c r="D67" s="10">
        <v>0</v>
      </c>
      <c r="E67" s="10">
        <v>25</v>
      </c>
      <c r="F67" s="10">
        <v>10</v>
      </c>
      <c r="G67" s="11">
        <v>0</v>
      </c>
      <c r="H67" s="11">
        <v>0.71</v>
      </c>
      <c r="I67" s="11">
        <v>0.28999999999999998</v>
      </c>
    </row>
    <row r="68" spans="1:9" x14ac:dyDescent="0.35">
      <c r="A68" s="3" t="s">
        <v>399</v>
      </c>
      <c r="B68" s="6" t="s">
        <v>85</v>
      </c>
      <c r="C68" s="10">
        <v>55</v>
      </c>
      <c r="D68" s="10" t="s">
        <v>114</v>
      </c>
      <c r="E68" s="10">
        <v>35</v>
      </c>
      <c r="F68" s="10">
        <v>15</v>
      </c>
      <c r="G68" s="11" t="s">
        <v>114</v>
      </c>
      <c r="H68" s="11">
        <v>0.7</v>
      </c>
      <c r="I68" s="11" t="s">
        <v>114</v>
      </c>
    </row>
    <row r="69" spans="1:9" x14ac:dyDescent="0.35">
      <c r="A69" s="3" t="s">
        <v>399</v>
      </c>
      <c r="B69" s="6" t="s">
        <v>86</v>
      </c>
      <c r="C69" s="10">
        <v>80</v>
      </c>
      <c r="D69" s="10" t="s">
        <v>114</v>
      </c>
      <c r="E69" s="10">
        <v>45</v>
      </c>
      <c r="F69" s="10">
        <v>35</v>
      </c>
      <c r="G69" s="11" t="s">
        <v>114</v>
      </c>
      <c r="H69" s="11">
        <v>0.57999999999999996</v>
      </c>
      <c r="I69" s="11" t="s">
        <v>114</v>
      </c>
    </row>
    <row r="70" spans="1:9" x14ac:dyDescent="0.35">
      <c r="A70" s="3" t="s">
        <v>399</v>
      </c>
      <c r="B70" s="6" t="s">
        <v>87</v>
      </c>
      <c r="C70" s="10">
        <v>110</v>
      </c>
      <c r="D70" s="10">
        <v>0</v>
      </c>
      <c r="E70" s="10">
        <v>45</v>
      </c>
      <c r="F70" s="10">
        <v>65</v>
      </c>
      <c r="G70" s="11">
        <v>0</v>
      </c>
      <c r="H70" s="11">
        <v>0.41</v>
      </c>
      <c r="I70" s="11">
        <v>0.59</v>
      </c>
    </row>
    <row r="71" spans="1:9" x14ac:dyDescent="0.35">
      <c r="A71" s="3" t="s">
        <v>399</v>
      </c>
      <c r="B71" s="6" t="s">
        <v>88</v>
      </c>
      <c r="C71" s="10">
        <v>145</v>
      </c>
      <c r="D71" s="10">
        <v>0</v>
      </c>
      <c r="E71" s="10">
        <v>85</v>
      </c>
      <c r="F71" s="10">
        <v>60</v>
      </c>
      <c r="G71" s="11">
        <v>0</v>
      </c>
      <c r="H71" s="11">
        <v>0.57999999999999996</v>
      </c>
      <c r="I71" s="11">
        <v>0.42</v>
      </c>
    </row>
    <row r="72" spans="1:9" x14ac:dyDescent="0.35">
      <c r="A72" s="3" t="s">
        <v>399</v>
      </c>
      <c r="B72" s="6" t="s">
        <v>89</v>
      </c>
      <c r="C72" s="10">
        <v>280</v>
      </c>
      <c r="D72" s="10" t="s">
        <v>114</v>
      </c>
      <c r="E72" s="10">
        <v>85</v>
      </c>
      <c r="F72" s="10">
        <v>195</v>
      </c>
      <c r="G72" s="11" t="s">
        <v>114</v>
      </c>
      <c r="H72" s="11" t="s">
        <v>114</v>
      </c>
      <c r="I72" s="11">
        <v>0.69</v>
      </c>
    </row>
    <row r="73" spans="1:9" x14ac:dyDescent="0.35">
      <c r="A73" s="3" t="s">
        <v>399</v>
      </c>
      <c r="B73" s="6" t="s">
        <v>90</v>
      </c>
      <c r="C73" s="10">
        <v>245</v>
      </c>
      <c r="D73" s="10" t="s">
        <v>114</v>
      </c>
      <c r="E73" s="10">
        <v>75</v>
      </c>
      <c r="F73" s="10">
        <v>170</v>
      </c>
      <c r="G73" s="11" t="s">
        <v>114</v>
      </c>
      <c r="H73" s="11" t="s">
        <v>114</v>
      </c>
      <c r="I73" s="11">
        <v>0.7</v>
      </c>
    </row>
    <row r="74" spans="1:9" x14ac:dyDescent="0.35">
      <c r="A74" s="3" t="s">
        <v>399</v>
      </c>
      <c r="B74" s="6" t="s">
        <v>91</v>
      </c>
      <c r="C74" s="10">
        <v>125</v>
      </c>
      <c r="D74" s="10" t="s">
        <v>114</v>
      </c>
      <c r="E74" s="10">
        <v>80</v>
      </c>
      <c r="F74" s="10">
        <v>45</v>
      </c>
      <c r="G74" s="11" t="s">
        <v>114</v>
      </c>
      <c r="H74" s="11">
        <v>0.63</v>
      </c>
      <c r="I74" s="11" t="s">
        <v>114</v>
      </c>
    </row>
    <row r="75" spans="1:9" x14ac:dyDescent="0.35">
      <c r="A75" s="3" t="s">
        <v>399</v>
      </c>
      <c r="B75" s="6" t="s">
        <v>92</v>
      </c>
      <c r="C75" s="10">
        <v>195</v>
      </c>
      <c r="D75" s="10" t="s">
        <v>114</v>
      </c>
      <c r="E75" s="10">
        <v>100</v>
      </c>
      <c r="F75" s="10">
        <v>90</v>
      </c>
      <c r="G75" s="11" t="s">
        <v>114</v>
      </c>
      <c r="H75" s="11">
        <v>0.52</v>
      </c>
      <c r="I75" s="11" t="s">
        <v>114</v>
      </c>
    </row>
    <row r="76" spans="1:9" x14ac:dyDescent="0.35">
      <c r="A76" s="3" t="s">
        <v>399</v>
      </c>
      <c r="B76" s="6" t="s">
        <v>93</v>
      </c>
      <c r="C76" s="10">
        <v>330</v>
      </c>
      <c r="D76" s="10">
        <v>5</v>
      </c>
      <c r="E76" s="10">
        <v>240</v>
      </c>
      <c r="F76" s="10">
        <v>85</v>
      </c>
      <c r="G76" s="11">
        <v>0.01</v>
      </c>
      <c r="H76" s="11">
        <v>0.74</v>
      </c>
      <c r="I76" s="11">
        <v>0.26</v>
      </c>
    </row>
    <row r="77" spans="1:9" x14ac:dyDescent="0.35">
      <c r="A77" s="3" t="s">
        <v>399</v>
      </c>
      <c r="B77" s="6" t="s">
        <v>94</v>
      </c>
      <c r="C77" s="10">
        <v>315</v>
      </c>
      <c r="D77" s="10">
        <v>5</v>
      </c>
      <c r="E77" s="10">
        <v>230</v>
      </c>
      <c r="F77" s="10">
        <v>75</v>
      </c>
      <c r="G77" s="11">
        <v>0.01</v>
      </c>
      <c r="H77" s="11">
        <v>0.74</v>
      </c>
      <c r="I77" s="11">
        <v>0.25</v>
      </c>
    </row>
    <row r="78" spans="1:9" x14ac:dyDescent="0.35">
      <c r="A78" s="3" t="s">
        <v>399</v>
      </c>
      <c r="B78" s="6" t="s">
        <v>95</v>
      </c>
      <c r="C78" s="10">
        <v>240</v>
      </c>
      <c r="D78" s="10">
        <v>0</v>
      </c>
      <c r="E78" s="10">
        <v>105</v>
      </c>
      <c r="F78" s="10">
        <v>135</v>
      </c>
      <c r="G78" s="11">
        <v>0</v>
      </c>
      <c r="H78" s="11">
        <v>0.43</v>
      </c>
      <c r="I78" s="11">
        <v>0.56999999999999995</v>
      </c>
    </row>
    <row r="79" spans="1:9" x14ac:dyDescent="0.35">
      <c r="A79" s="3" t="s">
        <v>399</v>
      </c>
      <c r="B79" s="6" t="s">
        <v>96</v>
      </c>
      <c r="C79" s="10">
        <v>590</v>
      </c>
      <c r="D79" s="10">
        <v>5</v>
      </c>
      <c r="E79" s="10">
        <v>180</v>
      </c>
      <c r="F79" s="10">
        <v>410</v>
      </c>
      <c r="G79" s="11">
        <v>0.01</v>
      </c>
      <c r="H79" s="11">
        <v>0.3</v>
      </c>
      <c r="I79" s="11">
        <v>0.69</v>
      </c>
    </row>
    <row r="80" spans="1:9" x14ac:dyDescent="0.35">
      <c r="A80" s="3" t="s">
        <v>399</v>
      </c>
      <c r="B80" s="6" t="s">
        <v>97</v>
      </c>
      <c r="C80" s="10">
        <v>870</v>
      </c>
      <c r="D80" s="10">
        <v>5</v>
      </c>
      <c r="E80" s="10">
        <v>160</v>
      </c>
      <c r="F80" s="10">
        <v>705</v>
      </c>
      <c r="G80" s="11">
        <v>0.01</v>
      </c>
      <c r="H80" s="11">
        <v>0.18</v>
      </c>
      <c r="I80" s="11">
        <v>0.81</v>
      </c>
    </row>
    <row r="81" spans="1:9" x14ac:dyDescent="0.35">
      <c r="A81" s="3" t="s">
        <v>399</v>
      </c>
      <c r="B81" s="6" t="s">
        <v>98</v>
      </c>
      <c r="C81" s="10">
        <v>720</v>
      </c>
      <c r="D81" s="10">
        <v>10</v>
      </c>
      <c r="E81" s="10">
        <v>165</v>
      </c>
      <c r="F81" s="10">
        <v>545</v>
      </c>
      <c r="G81" s="11">
        <v>0.02</v>
      </c>
      <c r="H81" s="11">
        <v>0.23</v>
      </c>
      <c r="I81" s="11">
        <v>0.76</v>
      </c>
    </row>
    <row r="82" spans="1:9" x14ac:dyDescent="0.35">
      <c r="A82" s="3" t="s">
        <v>399</v>
      </c>
      <c r="B82" s="6" t="s">
        <v>99</v>
      </c>
      <c r="C82" s="10">
        <v>640</v>
      </c>
      <c r="D82" s="10">
        <v>5</v>
      </c>
      <c r="E82" s="10">
        <v>165</v>
      </c>
      <c r="F82" s="10">
        <v>475</v>
      </c>
      <c r="G82" s="11">
        <v>0.01</v>
      </c>
      <c r="H82" s="11">
        <v>0.25</v>
      </c>
      <c r="I82" s="11">
        <v>0.74</v>
      </c>
    </row>
    <row r="83" spans="1:9" x14ac:dyDescent="0.35">
      <c r="A83" s="3" t="s">
        <v>399</v>
      </c>
      <c r="B83" s="6" t="s">
        <v>100</v>
      </c>
      <c r="C83" s="10">
        <v>625</v>
      </c>
      <c r="D83" s="10">
        <v>15</v>
      </c>
      <c r="E83" s="10">
        <v>185</v>
      </c>
      <c r="F83" s="10">
        <v>425</v>
      </c>
      <c r="G83" s="11">
        <v>0.03</v>
      </c>
      <c r="H83" s="11">
        <v>0.28999999999999998</v>
      </c>
      <c r="I83" s="11">
        <v>0.68</v>
      </c>
    </row>
    <row r="84" spans="1:9" x14ac:dyDescent="0.35">
      <c r="A84" s="3" t="s">
        <v>399</v>
      </c>
      <c r="B84" s="6" t="s">
        <v>101</v>
      </c>
      <c r="C84" s="10">
        <v>740</v>
      </c>
      <c r="D84" s="10">
        <v>25</v>
      </c>
      <c r="E84" s="10">
        <v>180</v>
      </c>
      <c r="F84" s="10">
        <v>535</v>
      </c>
      <c r="G84" s="11">
        <v>0.03</v>
      </c>
      <c r="H84" s="11">
        <v>0.24</v>
      </c>
      <c r="I84" s="11">
        <v>0.73</v>
      </c>
    </row>
    <row r="85" spans="1:9" x14ac:dyDescent="0.35">
      <c r="A85" s="3" t="s">
        <v>399</v>
      </c>
      <c r="B85" s="6" t="s">
        <v>102</v>
      </c>
      <c r="C85" s="10">
        <v>775</v>
      </c>
      <c r="D85" s="10">
        <v>25</v>
      </c>
      <c r="E85" s="10">
        <v>220</v>
      </c>
      <c r="F85" s="10">
        <v>535</v>
      </c>
      <c r="G85" s="11">
        <v>0.03</v>
      </c>
      <c r="H85" s="11">
        <v>0.28000000000000003</v>
      </c>
      <c r="I85" s="11">
        <v>0.69</v>
      </c>
    </row>
    <row r="86" spans="1:9" x14ac:dyDescent="0.35">
      <c r="A86" s="3" t="s">
        <v>399</v>
      </c>
      <c r="B86" s="6" t="s">
        <v>103</v>
      </c>
      <c r="C86" s="10">
        <v>1020</v>
      </c>
      <c r="D86" s="10">
        <v>40</v>
      </c>
      <c r="E86" s="10">
        <v>230</v>
      </c>
      <c r="F86" s="10">
        <v>745</v>
      </c>
      <c r="G86" s="11">
        <v>0.04</v>
      </c>
      <c r="H86" s="11">
        <v>0.23</v>
      </c>
      <c r="I86" s="11">
        <v>0.73</v>
      </c>
    </row>
    <row r="87" spans="1:9" x14ac:dyDescent="0.35">
      <c r="A87" s="3" t="s">
        <v>399</v>
      </c>
      <c r="B87" s="6" t="s">
        <v>104</v>
      </c>
      <c r="C87" s="10">
        <v>1235</v>
      </c>
      <c r="D87" s="10">
        <v>40</v>
      </c>
      <c r="E87" s="10">
        <v>175</v>
      </c>
      <c r="F87" s="10">
        <v>1020</v>
      </c>
      <c r="G87" s="11">
        <v>0.03</v>
      </c>
      <c r="H87" s="11">
        <v>0.14000000000000001</v>
      </c>
      <c r="I87" s="11">
        <v>0.83</v>
      </c>
    </row>
    <row r="88" spans="1:9" x14ac:dyDescent="0.35">
      <c r="A88" s="3" t="s">
        <v>399</v>
      </c>
      <c r="B88" s="6" t="s">
        <v>105</v>
      </c>
      <c r="C88" s="10">
        <v>1235</v>
      </c>
      <c r="D88" s="10">
        <v>50</v>
      </c>
      <c r="E88" s="10">
        <v>310</v>
      </c>
      <c r="F88" s="10">
        <v>875</v>
      </c>
      <c r="G88" s="11">
        <v>0.04</v>
      </c>
      <c r="H88" s="11">
        <v>0.25</v>
      </c>
      <c r="I88" s="11">
        <v>0.71</v>
      </c>
    </row>
    <row r="89" spans="1:9" x14ac:dyDescent="0.35">
      <c r="A89" s="3" t="s">
        <v>399</v>
      </c>
      <c r="B89" s="6" t="s">
        <v>106</v>
      </c>
      <c r="C89" s="10">
        <v>1355</v>
      </c>
      <c r="D89" s="10">
        <v>50</v>
      </c>
      <c r="E89" s="10">
        <v>315</v>
      </c>
      <c r="F89" s="10">
        <v>990</v>
      </c>
      <c r="G89" s="11">
        <v>0.04</v>
      </c>
      <c r="H89" s="11">
        <v>0.23</v>
      </c>
      <c r="I89" s="11">
        <v>0.73</v>
      </c>
    </row>
    <row r="90" spans="1:9" x14ac:dyDescent="0.35">
      <c r="A90" s="3" t="s">
        <v>399</v>
      </c>
      <c r="B90" s="6" t="s">
        <v>107</v>
      </c>
      <c r="C90" s="10">
        <v>1330</v>
      </c>
      <c r="D90" s="10">
        <v>45</v>
      </c>
      <c r="E90" s="10">
        <v>370</v>
      </c>
      <c r="F90" s="10">
        <v>915</v>
      </c>
      <c r="G90" s="11">
        <v>0.03</v>
      </c>
      <c r="H90" s="11">
        <v>0.28000000000000003</v>
      </c>
      <c r="I90" s="11">
        <v>0.69</v>
      </c>
    </row>
    <row r="91" spans="1:9" x14ac:dyDescent="0.35">
      <c r="A91" s="3" t="s">
        <v>399</v>
      </c>
      <c r="B91" s="6" t="s">
        <v>108</v>
      </c>
      <c r="C91" s="10">
        <v>1600</v>
      </c>
      <c r="D91" s="10">
        <v>50</v>
      </c>
      <c r="E91" s="10">
        <v>445</v>
      </c>
      <c r="F91" s="10">
        <v>1105</v>
      </c>
      <c r="G91" s="11">
        <v>0.03</v>
      </c>
      <c r="H91" s="11">
        <v>0.28000000000000003</v>
      </c>
      <c r="I91" s="11">
        <v>0.69</v>
      </c>
    </row>
    <row r="92" spans="1:9" x14ac:dyDescent="0.35">
      <c r="A92" s="3" t="s">
        <v>399</v>
      </c>
      <c r="B92" s="6" t="s">
        <v>109</v>
      </c>
      <c r="C92" s="10">
        <v>1655</v>
      </c>
      <c r="D92" s="10">
        <v>75</v>
      </c>
      <c r="E92" s="10">
        <v>400</v>
      </c>
      <c r="F92" s="10">
        <v>1180</v>
      </c>
      <c r="G92" s="11">
        <v>0.04</v>
      </c>
      <c r="H92" s="11">
        <v>0.24</v>
      </c>
      <c r="I92" s="11">
        <v>0.71</v>
      </c>
    </row>
    <row r="93" spans="1:9" x14ac:dyDescent="0.35">
      <c r="A93" s="3" t="s">
        <v>399</v>
      </c>
      <c r="B93" s="6" t="s">
        <v>110</v>
      </c>
      <c r="C93" s="10">
        <v>1945</v>
      </c>
      <c r="D93" s="10">
        <v>80</v>
      </c>
      <c r="E93" s="10">
        <v>655</v>
      </c>
      <c r="F93" s="10">
        <v>1215</v>
      </c>
      <c r="G93" s="11">
        <v>0.04</v>
      </c>
      <c r="H93" s="11">
        <v>0.34</v>
      </c>
      <c r="I93" s="11">
        <v>0.62</v>
      </c>
    </row>
    <row r="94" spans="1:9" x14ac:dyDescent="0.35">
      <c r="A94" s="3" t="s">
        <v>399</v>
      </c>
      <c r="B94" s="6" t="s">
        <v>111</v>
      </c>
      <c r="C94" s="10">
        <v>1475</v>
      </c>
      <c r="D94" s="10">
        <v>80</v>
      </c>
      <c r="E94" s="10">
        <v>365</v>
      </c>
      <c r="F94" s="10">
        <v>1030</v>
      </c>
      <c r="G94" s="11">
        <v>0.06</v>
      </c>
      <c r="H94" s="11">
        <v>0.25</v>
      </c>
      <c r="I94" s="11">
        <v>0.7</v>
      </c>
    </row>
    <row r="95" spans="1:9" x14ac:dyDescent="0.35">
      <c r="A95" s="3" t="s">
        <v>399</v>
      </c>
      <c r="B95" s="6" t="s">
        <v>112</v>
      </c>
      <c r="C95" s="10">
        <v>1305</v>
      </c>
      <c r="D95" s="10">
        <v>70</v>
      </c>
      <c r="E95" s="10">
        <v>375</v>
      </c>
      <c r="F95" s="10">
        <v>860</v>
      </c>
      <c r="G95" s="11">
        <v>0.05</v>
      </c>
      <c r="H95" s="11">
        <v>0.28999999999999998</v>
      </c>
      <c r="I95" s="11">
        <v>0.66</v>
      </c>
    </row>
    <row r="96" spans="1:9" x14ac:dyDescent="0.35">
      <c r="A96" s="3" t="s">
        <v>399</v>
      </c>
      <c r="B96" s="6" t="s">
        <v>113</v>
      </c>
      <c r="C96" s="10">
        <v>1765</v>
      </c>
      <c r="D96" s="10">
        <v>90</v>
      </c>
      <c r="E96" s="10">
        <v>435</v>
      </c>
      <c r="F96" s="10">
        <v>1240</v>
      </c>
      <c r="G96" s="11">
        <v>0.05</v>
      </c>
      <c r="H96" s="11">
        <v>0.25</v>
      </c>
      <c r="I96" s="11">
        <v>0.7</v>
      </c>
    </row>
    <row r="97" spans="1:9" x14ac:dyDescent="0.35">
      <c r="A97" s="21" t="s">
        <v>400</v>
      </c>
      <c r="B97" s="22" t="s">
        <v>64</v>
      </c>
      <c r="C97" s="23">
        <v>8890</v>
      </c>
      <c r="D97" s="23">
        <v>350</v>
      </c>
      <c r="E97" s="23">
        <v>4390</v>
      </c>
      <c r="F97" s="23">
        <v>4155</v>
      </c>
      <c r="G97" s="66">
        <v>0.04</v>
      </c>
      <c r="H97" s="66">
        <v>0.49</v>
      </c>
      <c r="I97" s="66">
        <v>0.47</v>
      </c>
    </row>
    <row r="98" spans="1:9" x14ac:dyDescent="0.35">
      <c r="A98" s="3" t="s">
        <v>400</v>
      </c>
      <c r="B98" s="6" t="s">
        <v>70</v>
      </c>
      <c r="C98" s="10" t="s">
        <v>114</v>
      </c>
      <c r="D98" s="10">
        <v>0</v>
      </c>
      <c r="E98" s="10" t="s">
        <v>114</v>
      </c>
      <c r="F98" s="10">
        <v>0</v>
      </c>
      <c r="G98" s="11">
        <v>0</v>
      </c>
      <c r="H98" s="11" t="s">
        <v>114</v>
      </c>
      <c r="I98" s="11">
        <v>0</v>
      </c>
    </row>
    <row r="99" spans="1:9" x14ac:dyDescent="0.35">
      <c r="A99" s="3" t="s">
        <v>400</v>
      </c>
      <c r="B99" s="6" t="s">
        <v>71</v>
      </c>
      <c r="C99" s="10" t="s">
        <v>114</v>
      </c>
      <c r="D99" s="10">
        <v>0</v>
      </c>
      <c r="E99" s="10" t="s">
        <v>114</v>
      </c>
      <c r="F99" s="10">
        <v>0</v>
      </c>
      <c r="G99" s="11">
        <v>0</v>
      </c>
      <c r="H99" s="11" t="s">
        <v>114</v>
      </c>
      <c r="I99" s="11">
        <v>0</v>
      </c>
    </row>
    <row r="100" spans="1:9" x14ac:dyDescent="0.35">
      <c r="A100" s="3" t="s">
        <v>400</v>
      </c>
      <c r="B100" s="6" t="s">
        <v>72</v>
      </c>
      <c r="C100" s="10">
        <v>5</v>
      </c>
      <c r="D100" s="10">
        <v>0</v>
      </c>
      <c r="E100" s="10">
        <v>5</v>
      </c>
      <c r="F100" s="10">
        <v>0</v>
      </c>
      <c r="G100" s="11">
        <v>0</v>
      </c>
      <c r="H100" s="11">
        <v>1</v>
      </c>
      <c r="I100" s="11">
        <v>0</v>
      </c>
    </row>
    <row r="101" spans="1:9" x14ac:dyDescent="0.35">
      <c r="A101" s="3" t="s">
        <v>400</v>
      </c>
      <c r="B101" s="6" t="s">
        <v>73</v>
      </c>
      <c r="C101" s="10">
        <v>10</v>
      </c>
      <c r="D101" s="10">
        <v>0</v>
      </c>
      <c r="E101" s="10" t="s">
        <v>114</v>
      </c>
      <c r="F101" s="10">
        <v>5</v>
      </c>
      <c r="G101" s="11">
        <v>0</v>
      </c>
      <c r="H101" s="11" t="s">
        <v>114</v>
      </c>
      <c r="I101" s="11" t="s">
        <v>114</v>
      </c>
    </row>
    <row r="102" spans="1:9" x14ac:dyDescent="0.35">
      <c r="A102" s="3" t="s">
        <v>400</v>
      </c>
      <c r="B102" s="6" t="s">
        <v>74</v>
      </c>
      <c r="C102" s="10">
        <v>5</v>
      </c>
      <c r="D102" s="10">
        <v>0</v>
      </c>
      <c r="E102" s="10">
        <v>5</v>
      </c>
      <c r="F102" s="10" t="s">
        <v>114</v>
      </c>
      <c r="G102" s="11">
        <v>0</v>
      </c>
      <c r="H102" s="11" t="s">
        <v>114</v>
      </c>
      <c r="I102" s="11" t="s">
        <v>114</v>
      </c>
    </row>
    <row r="103" spans="1:9" x14ac:dyDescent="0.35">
      <c r="A103" s="3" t="s">
        <v>400</v>
      </c>
      <c r="B103" s="6" t="s">
        <v>75</v>
      </c>
      <c r="C103" s="10">
        <v>10</v>
      </c>
      <c r="D103" s="10" t="s">
        <v>114</v>
      </c>
      <c r="E103" s="10">
        <v>5</v>
      </c>
      <c r="F103" s="10" t="s">
        <v>114</v>
      </c>
      <c r="G103" s="11" t="s">
        <v>114</v>
      </c>
      <c r="H103" s="11" t="s">
        <v>114</v>
      </c>
      <c r="I103" s="11" t="s">
        <v>114</v>
      </c>
    </row>
    <row r="104" spans="1:9" x14ac:dyDescent="0.35">
      <c r="A104" s="3" t="s">
        <v>400</v>
      </c>
      <c r="B104" s="6" t="s">
        <v>76</v>
      </c>
      <c r="C104" s="10">
        <v>25</v>
      </c>
      <c r="D104" s="10" t="s">
        <v>114</v>
      </c>
      <c r="E104" s="10">
        <v>10</v>
      </c>
      <c r="F104" s="10">
        <v>10</v>
      </c>
      <c r="G104" s="11" t="s">
        <v>114</v>
      </c>
      <c r="H104" s="11">
        <v>0.52</v>
      </c>
      <c r="I104" s="11" t="s">
        <v>114</v>
      </c>
    </row>
    <row r="105" spans="1:9" x14ac:dyDescent="0.35">
      <c r="A105" s="3" t="s">
        <v>400</v>
      </c>
      <c r="B105" s="6" t="s">
        <v>77</v>
      </c>
      <c r="C105" s="10">
        <v>25</v>
      </c>
      <c r="D105" s="10">
        <v>5</v>
      </c>
      <c r="E105" s="10">
        <v>10</v>
      </c>
      <c r="F105" s="10">
        <v>10</v>
      </c>
      <c r="G105" s="11">
        <v>0.17</v>
      </c>
      <c r="H105" s="11">
        <v>0.5</v>
      </c>
      <c r="I105" s="11">
        <v>0.33</v>
      </c>
    </row>
    <row r="106" spans="1:9" x14ac:dyDescent="0.35">
      <c r="A106" s="3" t="s">
        <v>400</v>
      </c>
      <c r="B106" s="6" t="s">
        <v>78</v>
      </c>
      <c r="C106" s="10">
        <v>25</v>
      </c>
      <c r="D106" s="10">
        <v>5</v>
      </c>
      <c r="E106" s="10">
        <v>10</v>
      </c>
      <c r="F106" s="10">
        <v>10</v>
      </c>
      <c r="G106" s="11">
        <v>0.17</v>
      </c>
      <c r="H106" s="11">
        <v>0.5</v>
      </c>
      <c r="I106" s="11">
        <v>0.33</v>
      </c>
    </row>
    <row r="107" spans="1:9" x14ac:dyDescent="0.35">
      <c r="A107" s="3" t="s">
        <v>400</v>
      </c>
      <c r="B107" s="6" t="s">
        <v>79</v>
      </c>
      <c r="C107" s="10">
        <v>40</v>
      </c>
      <c r="D107" s="10" t="s">
        <v>114</v>
      </c>
      <c r="E107" s="10">
        <v>25</v>
      </c>
      <c r="F107" s="10">
        <v>15</v>
      </c>
      <c r="G107" s="11" t="s">
        <v>114</v>
      </c>
      <c r="H107" s="11">
        <v>0.56999999999999995</v>
      </c>
      <c r="I107" s="11" t="s">
        <v>114</v>
      </c>
    </row>
    <row r="108" spans="1:9" x14ac:dyDescent="0.35">
      <c r="A108" s="3" t="s">
        <v>400</v>
      </c>
      <c r="B108" s="6" t="s">
        <v>80</v>
      </c>
      <c r="C108" s="10">
        <v>45</v>
      </c>
      <c r="D108" s="10" t="s">
        <v>114</v>
      </c>
      <c r="E108" s="10">
        <v>25</v>
      </c>
      <c r="F108" s="10">
        <v>15</v>
      </c>
      <c r="G108" s="11" t="s">
        <v>114</v>
      </c>
      <c r="H108" s="11">
        <v>0.56000000000000005</v>
      </c>
      <c r="I108" s="11" t="s">
        <v>114</v>
      </c>
    </row>
    <row r="109" spans="1:9" x14ac:dyDescent="0.35">
      <c r="A109" s="3" t="s">
        <v>400</v>
      </c>
      <c r="B109" s="6" t="s">
        <v>81</v>
      </c>
      <c r="C109" s="10">
        <v>40</v>
      </c>
      <c r="D109" s="10">
        <v>5</v>
      </c>
      <c r="E109" s="10">
        <v>30</v>
      </c>
      <c r="F109" s="10">
        <v>10</v>
      </c>
      <c r="G109" s="11">
        <v>7.0000000000000007E-2</v>
      </c>
      <c r="H109" s="11">
        <v>0.71</v>
      </c>
      <c r="I109" s="11">
        <v>0.22</v>
      </c>
    </row>
    <row r="110" spans="1:9" x14ac:dyDescent="0.35">
      <c r="A110" s="3" t="s">
        <v>400</v>
      </c>
      <c r="B110" s="6" t="s">
        <v>82</v>
      </c>
      <c r="C110" s="10">
        <v>55</v>
      </c>
      <c r="D110" s="10">
        <v>5</v>
      </c>
      <c r="E110" s="10">
        <v>35</v>
      </c>
      <c r="F110" s="10">
        <v>20</v>
      </c>
      <c r="G110" s="11">
        <v>0.05</v>
      </c>
      <c r="H110" s="11">
        <v>0.63</v>
      </c>
      <c r="I110" s="11">
        <v>0.32</v>
      </c>
    </row>
    <row r="111" spans="1:9" x14ac:dyDescent="0.35">
      <c r="A111" s="3" t="s">
        <v>400</v>
      </c>
      <c r="B111" s="6" t="s">
        <v>83</v>
      </c>
      <c r="C111" s="10">
        <v>45</v>
      </c>
      <c r="D111" s="10" t="s">
        <v>114</v>
      </c>
      <c r="E111" s="10">
        <v>25</v>
      </c>
      <c r="F111" s="10">
        <v>15</v>
      </c>
      <c r="G111" s="11" t="s">
        <v>114</v>
      </c>
      <c r="H111" s="11">
        <v>0.59</v>
      </c>
      <c r="I111" s="11" t="s">
        <v>114</v>
      </c>
    </row>
    <row r="112" spans="1:9" x14ac:dyDescent="0.35">
      <c r="A112" s="3" t="s">
        <v>400</v>
      </c>
      <c r="B112" s="6" t="s">
        <v>84</v>
      </c>
      <c r="C112" s="10">
        <v>95</v>
      </c>
      <c r="D112" s="10" t="s">
        <v>114</v>
      </c>
      <c r="E112" s="10">
        <v>70</v>
      </c>
      <c r="F112" s="10">
        <v>25</v>
      </c>
      <c r="G112" s="11" t="s">
        <v>114</v>
      </c>
      <c r="H112" s="11">
        <v>0.7</v>
      </c>
      <c r="I112" s="11" t="s">
        <v>114</v>
      </c>
    </row>
    <row r="113" spans="1:9" x14ac:dyDescent="0.35">
      <c r="A113" s="3" t="s">
        <v>400</v>
      </c>
      <c r="B113" s="6" t="s">
        <v>85</v>
      </c>
      <c r="C113" s="10">
        <v>105</v>
      </c>
      <c r="D113" s="10">
        <v>5</v>
      </c>
      <c r="E113" s="10">
        <v>65</v>
      </c>
      <c r="F113" s="10">
        <v>35</v>
      </c>
      <c r="G113" s="11">
        <v>0.05</v>
      </c>
      <c r="H113" s="11">
        <v>0.63</v>
      </c>
      <c r="I113" s="11">
        <v>0.33</v>
      </c>
    </row>
    <row r="114" spans="1:9" x14ac:dyDescent="0.35">
      <c r="A114" s="3" t="s">
        <v>400</v>
      </c>
      <c r="B114" s="6" t="s">
        <v>86</v>
      </c>
      <c r="C114" s="10">
        <v>190</v>
      </c>
      <c r="D114" s="10">
        <v>5</v>
      </c>
      <c r="E114" s="10">
        <v>125</v>
      </c>
      <c r="F114" s="10">
        <v>60</v>
      </c>
      <c r="G114" s="11">
        <v>0.03</v>
      </c>
      <c r="H114" s="11">
        <v>0.66</v>
      </c>
      <c r="I114" s="11">
        <v>0.31</v>
      </c>
    </row>
    <row r="115" spans="1:9" x14ac:dyDescent="0.35">
      <c r="A115" s="3" t="s">
        <v>400</v>
      </c>
      <c r="B115" s="6" t="s">
        <v>87</v>
      </c>
      <c r="C115" s="10">
        <v>140</v>
      </c>
      <c r="D115" s="10">
        <v>5</v>
      </c>
      <c r="E115" s="10">
        <v>85</v>
      </c>
      <c r="F115" s="10">
        <v>50</v>
      </c>
      <c r="G115" s="11">
        <v>0.03</v>
      </c>
      <c r="H115" s="11">
        <v>0.6</v>
      </c>
      <c r="I115" s="11">
        <v>0.37</v>
      </c>
    </row>
    <row r="116" spans="1:9" x14ac:dyDescent="0.35">
      <c r="A116" s="3" t="s">
        <v>400</v>
      </c>
      <c r="B116" s="6" t="s">
        <v>88</v>
      </c>
      <c r="C116" s="10">
        <v>265</v>
      </c>
      <c r="D116" s="10">
        <v>10</v>
      </c>
      <c r="E116" s="10">
        <v>160</v>
      </c>
      <c r="F116" s="10">
        <v>95</v>
      </c>
      <c r="G116" s="11">
        <v>0.04</v>
      </c>
      <c r="H116" s="11">
        <v>0.61</v>
      </c>
      <c r="I116" s="11">
        <v>0.35</v>
      </c>
    </row>
    <row r="117" spans="1:9" x14ac:dyDescent="0.35">
      <c r="A117" s="3" t="s">
        <v>400</v>
      </c>
      <c r="B117" s="6" t="s">
        <v>89</v>
      </c>
      <c r="C117" s="10">
        <v>250</v>
      </c>
      <c r="D117" s="10">
        <v>5</v>
      </c>
      <c r="E117" s="10">
        <v>175</v>
      </c>
      <c r="F117" s="10">
        <v>70</v>
      </c>
      <c r="G117" s="11">
        <v>0.02</v>
      </c>
      <c r="H117" s="11">
        <v>0.7</v>
      </c>
      <c r="I117" s="11">
        <v>0.28000000000000003</v>
      </c>
    </row>
    <row r="118" spans="1:9" x14ac:dyDescent="0.35">
      <c r="A118" s="3" t="s">
        <v>400</v>
      </c>
      <c r="B118" s="6" t="s">
        <v>90</v>
      </c>
      <c r="C118" s="10">
        <v>240</v>
      </c>
      <c r="D118" s="10">
        <v>5</v>
      </c>
      <c r="E118" s="10">
        <v>150</v>
      </c>
      <c r="F118" s="10">
        <v>85</v>
      </c>
      <c r="G118" s="11">
        <v>0.02</v>
      </c>
      <c r="H118" s="11">
        <v>0.63</v>
      </c>
      <c r="I118" s="11">
        <v>0.35</v>
      </c>
    </row>
    <row r="119" spans="1:9" x14ac:dyDescent="0.35">
      <c r="A119" s="3" t="s">
        <v>400</v>
      </c>
      <c r="B119" s="6" t="s">
        <v>91</v>
      </c>
      <c r="C119" s="10">
        <v>285</v>
      </c>
      <c r="D119" s="10">
        <v>10</v>
      </c>
      <c r="E119" s="10">
        <v>165</v>
      </c>
      <c r="F119" s="10">
        <v>110</v>
      </c>
      <c r="G119" s="11">
        <v>0.03</v>
      </c>
      <c r="H119" s="11">
        <v>0.57999999999999996</v>
      </c>
      <c r="I119" s="11">
        <v>0.39</v>
      </c>
    </row>
    <row r="120" spans="1:9" x14ac:dyDescent="0.35">
      <c r="A120" s="3" t="s">
        <v>400</v>
      </c>
      <c r="B120" s="6" t="s">
        <v>92</v>
      </c>
      <c r="C120" s="10">
        <v>315</v>
      </c>
      <c r="D120" s="10">
        <v>5</v>
      </c>
      <c r="E120" s="10">
        <v>190</v>
      </c>
      <c r="F120" s="10">
        <v>120</v>
      </c>
      <c r="G120" s="11">
        <v>0.02</v>
      </c>
      <c r="H120" s="11">
        <v>0.6</v>
      </c>
      <c r="I120" s="11">
        <v>0.38</v>
      </c>
    </row>
    <row r="121" spans="1:9" x14ac:dyDescent="0.35">
      <c r="A121" s="3" t="s">
        <v>400</v>
      </c>
      <c r="B121" s="6" t="s">
        <v>93</v>
      </c>
      <c r="C121" s="10">
        <v>310</v>
      </c>
      <c r="D121" s="10">
        <v>10</v>
      </c>
      <c r="E121" s="10">
        <v>180</v>
      </c>
      <c r="F121" s="10">
        <v>120</v>
      </c>
      <c r="G121" s="11">
        <v>0.04</v>
      </c>
      <c r="H121" s="11">
        <v>0.56999999999999995</v>
      </c>
      <c r="I121" s="11">
        <v>0.39</v>
      </c>
    </row>
    <row r="122" spans="1:9" x14ac:dyDescent="0.35">
      <c r="A122" s="3" t="s">
        <v>400</v>
      </c>
      <c r="B122" s="6" t="s">
        <v>94</v>
      </c>
      <c r="C122" s="10">
        <v>435</v>
      </c>
      <c r="D122" s="10">
        <v>20</v>
      </c>
      <c r="E122" s="10">
        <v>230</v>
      </c>
      <c r="F122" s="10">
        <v>190</v>
      </c>
      <c r="G122" s="11">
        <v>0.04</v>
      </c>
      <c r="H122" s="11">
        <v>0.53</v>
      </c>
      <c r="I122" s="11">
        <v>0.43</v>
      </c>
    </row>
    <row r="123" spans="1:9" x14ac:dyDescent="0.35">
      <c r="A123" s="3" t="s">
        <v>400</v>
      </c>
      <c r="B123" s="6" t="s">
        <v>95</v>
      </c>
      <c r="C123" s="10">
        <v>325</v>
      </c>
      <c r="D123" s="10">
        <v>10</v>
      </c>
      <c r="E123" s="10">
        <v>160</v>
      </c>
      <c r="F123" s="10">
        <v>155</v>
      </c>
      <c r="G123" s="11">
        <v>0.04</v>
      </c>
      <c r="H123" s="11">
        <v>0.49</v>
      </c>
      <c r="I123" s="11">
        <v>0.47</v>
      </c>
    </row>
    <row r="124" spans="1:9" x14ac:dyDescent="0.35">
      <c r="A124" s="3" t="s">
        <v>400</v>
      </c>
      <c r="B124" s="6" t="s">
        <v>96</v>
      </c>
      <c r="C124" s="10">
        <v>355</v>
      </c>
      <c r="D124" s="10">
        <v>10</v>
      </c>
      <c r="E124" s="10">
        <v>200</v>
      </c>
      <c r="F124" s="10">
        <v>145</v>
      </c>
      <c r="G124" s="11">
        <v>0.03</v>
      </c>
      <c r="H124" s="11">
        <v>0.56000000000000005</v>
      </c>
      <c r="I124" s="11">
        <v>0.41</v>
      </c>
    </row>
    <row r="125" spans="1:9" x14ac:dyDescent="0.35">
      <c r="A125" s="3" t="s">
        <v>400</v>
      </c>
      <c r="B125" s="6" t="s">
        <v>97</v>
      </c>
      <c r="C125" s="10">
        <v>195</v>
      </c>
      <c r="D125" s="10">
        <v>5</v>
      </c>
      <c r="E125" s="10">
        <v>110</v>
      </c>
      <c r="F125" s="10">
        <v>80</v>
      </c>
      <c r="G125" s="11">
        <v>0.03</v>
      </c>
      <c r="H125" s="11">
        <v>0.56000000000000005</v>
      </c>
      <c r="I125" s="11">
        <v>0.41</v>
      </c>
    </row>
    <row r="126" spans="1:9" x14ac:dyDescent="0.35">
      <c r="A126" s="3" t="s">
        <v>400</v>
      </c>
      <c r="B126" s="6" t="s">
        <v>98</v>
      </c>
      <c r="C126" s="10">
        <v>165</v>
      </c>
      <c r="D126" s="10">
        <v>15</v>
      </c>
      <c r="E126" s="10">
        <v>85</v>
      </c>
      <c r="F126" s="10">
        <v>65</v>
      </c>
      <c r="G126" s="11">
        <v>0.08</v>
      </c>
      <c r="H126" s="11">
        <v>0.52</v>
      </c>
      <c r="I126" s="11">
        <v>0.41</v>
      </c>
    </row>
    <row r="127" spans="1:9" x14ac:dyDescent="0.35">
      <c r="A127" s="3" t="s">
        <v>400</v>
      </c>
      <c r="B127" s="6" t="s">
        <v>99</v>
      </c>
      <c r="C127" s="10">
        <v>180</v>
      </c>
      <c r="D127" s="10">
        <v>5</v>
      </c>
      <c r="E127" s="10">
        <v>95</v>
      </c>
      <c r="F127" s="10">
        <v>80</v>
      </c>
      <c r="G127" s="11">
        <v>0.03</v>
      </c>
      <c r="H127" s="11">
        <v>0.53</v>
      </c>
      <c r="I127" s="11">
        <v>0.44</v>
      </c>
    </row>
    <row r="128" spans="1:9" x14ac:dyDescent="0.35">
      <c r="A128" s="3" t="s">
        <v>400</v>
      </c>
      <c r="B128" s="6" t="s">
        <v>100</v>
      </c>
      <c r="C128" s="10">
        <v>190</v>
      </c>
      <c r="D128" s="10">
        <v>5</v>
      </c>
      <c r="E128" s="10">
        <v>100</v>
      </c>
      <c r="F128" s="10">
        <v>90</v>
      </c>
      <c r="G128" s="11">
        <v>0.03</v>
      </c>
      <c r="H128" s="11">
        <v>0.51</v>
      </c>
      <c r="I128" s="11">
        <v>0.46</v>
      </c>
    </row>
    <row r="129" spans="1:9" x14ac:dyDescent="0.35">
      <c r="A129" s="3" t="s">
        <v>400</v>
      </c>
      <c r="B129" s="6" t="s">
        <v>101</v>
      </c>
      <c r="C129" s="10">
        <v>160</v>
      </c>
      <c r="D129" s="10">
        <v>10</v>
      </c>
      <c r="E129" s="10">
        <v>90</v>
      </c>
      <c r="F129" s="10">
        <v>60</v>
      </c>
      <c r="G129" s="11">
        <v>7.0000000000000007E-2</v>
      </c>
      <c r="H129" s="11">
        <v>0.55000000000000004</v>
      </c>
      <c r="I129" s="11">
        <v>0.38</v>
      </c>
    </row>
    <row r="130" spans="1:9" x14ac:dyDescent="0.35">
      <c r="A130" s="3" t="s">
        <v>400</v>
      </c>
      <c r="B130" s="6" t="s">
        <v>102</v>
      </c>
      <c r="C130" s="10">
        <v>175</v>
      </c>
      <c r="D130" s="10">
        <v>5</v>
      </c>
      <c r="E130" s="10">
        <v>75</v>
      </c>
      <c r="F130" s="10">
        <v>95</v>
      </c>
      <c r="G130" s="11">
        <v>0.03</v>
      </c>
      <c r="H130" s="11">
        <v>0.43</v>
      </c>
      <c r="I130" s="11">
        <v>0.54</v>
      </c>
    </row>
    <row r="131" spans="1:9" x14ac:dyDescent="0.35">
      <c r="A131" s="3" t="s">
        <v>400</v>
      </c>
      <c r="B131" s="6" t="s">
        <v>103</v>
      </c>
      <c r="C131" s="10">
        <v>175</v>
      </c>
      <c r="D131" s="10">
        <v>5</v>
      </c>
      <c r="E131" s="10">
        <v>95</v>
      </c>
      <c r="F131" s="10">
        <v>80</v>
      </c>
      <c r="G131" s="11">
        <v>0.03</v>
      </c>
      <c r="H131" s="11">
        <v>0.53</v>
      </c>
      <c r="I131" s="11">
        <v>0.44</v>
      </c>
    </row>
    <row r="132" spans="1:9" x14ac:dyDescent="0.35">
      <c r="A132" s="3" t="s">
        <v>400</v>
      </c>
      <c r="B132" s="6" t="s">
        <v>104</v>
      </c>
      <c r="C132" s="10">
        <v>205</v>
      </c>
      <c r="D132" s="10" t="s">
        <v>114</v>
      </c>
      <c r="E132" s="10">
        <v>85</v>
      </c>
      <c r="F132" s="10">
        <v>120</v>
      </c>
      <c r="G132" s="11" t="s">
        <v>114</v>
      </c>
      <c r="H132" s="11" t="s">
        <v>114</v>
      </c>
      <c r="I132" s="11">
        <v>0.57999999999999996</v>
      </c>
    </row>
    <row r="133" spans="1:9" x14ac:dyDescent="0.35">
      <c r="A133" s="3" t="s">
        <v>400</v>
      </c>
      <c r="B133" s="6" t="s">
        <v>105</v>
      </c>
      <c r="C133" s="10">
        <v>245</v>
      </c>
      <c r="D133" s="10">
        <v>10</v>
      </c>
      <c r="E133" s="10">
        <v>115</v>
      </c>
      <c r="F133" s="10">
        <v>120</v>
      </c>
      <c r="G133" s="11">
        <v>0.04</v>
      </c>
      <c r="H133" s="11">
        <v>0.47</v>
      </c>
      <c r="I133" s="11">
        <v>0.49</v>
      </c>
    </row>
    <row r="134" spans="1:9" x14ac:dyDescent="0.35">
      <c r="A134" s="3" t="s">
        <v>400</v>
      </c>
      <c r="B134" s="6" t="s">
        <v>106</v>
      </c>
      <c r="C134" s="10">
        <v>300</v>
      </c>
      <c r="D134" s="10">
        <v>10</v>
      </c>
      <c r="E134" s="10">
        <v>125</v>
      </c>
      <c r="F134" s="10">
        <v>160</v>
      </c>
      <c r="G134" s="11">
        <v>0.03</v>
      </c>
      <c r="H134" s="11">
        <v>0.43</v>
      </c>
      <c r="I134" s="11">
        <v>0.54</v>
      </c>
    </row>
    <row r="135" spans="1:9" x14ac:dyDescent="0.35">
      <c r="A135" s="3" t="s">
        <v>400</v>
      </c>
      <c r="B135" s="6" t="s">
        <v>107</v>
      </c>
      <c r="C135" s="10">
        <v>215</v>
      </c>
      <c r="D135" s="10">
        <v>10</v>
      </c>
      <c r="E135" s="10">
        <v>105</v>
      </c>
      <c r="F135" s="10">
        <v>105</v>
      </c>
      <c r="G135" s="11">
        <v>0.05</v>
      </c>
      <c r="H135" s="11">
        <v>0.48</v>
      </c>
      <c r="I135" s="11">
        <v>0.48</v>
      </c>
    </row>
    <row r="136" spans="1:9" x14ac:dyDescent="0.35">
      <c r="A136" s="3" t="s">
        <v>400</v>
      </c>
      <c r="B136" s="6" t="s">
        <v>108</v>
      </c>
      <c r="C136" s="10">
        <v>335</v>
      </c>
      <c r="D136" s="10">
        <v>20</v>
      </c>
      <c r="E136" s="10">
        <v>130</v>
      </c>
      <c r="F136" s="10">
        <v>190</v>
      </c>
      <c r="G136" s="11">
        <v>0.05</v>
      </c>
      <c r="H136" s="11">
        <v>0.39</v>
      </c>
      <c r="I136" s="11">
        <v>0.56000000000000005</v>
      </c>
    </row>
    <row r="137" spans="1:9" x14ac:dyDescent="0.35">
      <c r="A137" s="3" t="s">
        <v>400</v>
      </c>
      <c r="B137" s="6" t="s">
        <v>109</v>
      </c>
      <c r="C137" s="10">
        <v>425</v>
      </c>
      <c r="D137" s="10">
        <v>30</v>
      </c>
      <c r="E137" s="10">
        <v>185</v>
      </c>
      <c r="F137" s="10">
        <v>215</v>
      </c>
      <c r="G137" s="11">
        <v>7.0000000000000007E-2</v>
      </c>
      <c r="H137" s="11">
        <v>0.43</v>
      </c>
      <c r="I137" s="11">
        <v>0.5</v>
      </c>
    </row>
    <row r="138" spans="1:9" x14ac:dyDescent="0.35">
      <c r="A138" s="3" t="s">
        <v>400</v>
      </c>
      <c r="B138" s="6" t="s">
        <v>110</v>
      </c>
      <c r="C138" s="10">
        <v>525</v>
      </c>
      <c r="D138" s="10">
        <v>15</v>
      </c>
      <c r="E138" s="10">
        <v>190</v>
      </c>
      <c r="F138" s="10">
        <v>320</v>
      </c>
      <c r="G138" s="11">
        <v>0.03</v>
      </c>
      <c r="H138" s="11">
        <v>0.36</v>
      </c>
      <c r="I138" s="11">
        <v>0.6</v>
      </c>
    </row>
    <row r="139" spans="1:9" x14ac:dyDescent="0.35">
      <c r="A139" s="3" t="s">
        <v>400</v>
      </c>
      <c r="B139" s="6" t="s">
        <v>111</v>
      </c>
      <c r="C139" s="10">
        <v>605</v>
      </c>
      <c r="D139" s="10">
        <v>25</v>
      </c>
      <c r="E139" s="10">
        <v>220</v>
      </c>
      <c r="F139" s="10">
        <v>355</v>
      </c>
      <c r="G139" s="11">
        <v>0.04</v>
      </c>
      <c r="H139" s="11">
        <v>0.37</v>
      </c>
      <c r="I139" s="11">
        <v>0.59</v>
      </c>
    </row>
    <row r="140" spans="1:9" x14ac:dyDescent="0.35">
      <c r="A140" s="3" t="s">
        <v>400</v>
      </c>
      <c r="B140" s="6" t="s">
        <v>112</v>
      </c>
      <c r="C140" s="10">
        <v>640</v>
      </c>
      <c r="D140" s="10">
        <v>30</v>
      </c>
      <c r="E140" s="10">
        <v>235</v>
      </c>
      <c r="F140" s="10">
        <v>375</v>
      </c>
      <c r="G140" s="11">
        <v>0.04</v>
      </c>
      <c r="H140" s="11">
        <v>0.37</v>
      </c>
      <c r="I140" s="11">
        <v>0.59</v>
      </c>
    </row>
    <row r="141" spans="1:9" x14ac:dyDescent="0.35">
      <c r="A141" s="3" t="s">
        <v>400</v>
      </c>
      <c r="B141" s="6" t="s">
        <v>113</v>
      </c>
      <c r="C141" s="10">
        <v>505</v>
      </c>
      <c r="D141" s="10">
        <v>25</v>
      </c>
      <c r="E141" s="10">
        <v>205</v>
      </c>
      <c r="F141" s="10">
        <v>275</v>
      </c>
      <c r="G141" s="11">
        <v>0.05</v>
      </c>
      <c r="H141" s="11">
        <v>0.4</v>
      </c>
      <c r="I141" s="11">
        <v>0.55000000000000004</v>
      </c>
    </row>
    <row r="142" spans="1:9" x14ac:dyDescent="0.35">
      <c r="A142" s="12" t="s">
        <v>64</v>
      </c>
      <c r="B142" s="19" t="s">
        <v>242</v>
      </c>
      <c r="C142" s="13">
        <v>25</v>
      </c>
      <c r="D142" s="13">
        <v>0</v>
      </c>
      <c r="E142" s="13">
        <v>15</v>
      </c>
      <c r="F142" s="13">
        <v>10</v>
      </c>
      <c r="G142" s="63">
        <v>0</v>
      </c>
      <c r="H142" s="63">
        <v>0.6</v>
      </c>
      <c r="I142" s="63">
        <v>0.4</v>
      </c>
    </row>
    <row r="143" spans="1:9" x14ac:dyDescent="0.35">
      <c r="A143" s="8" t="s">
        <v>64</v>
      </c>
      <c r="B143" s="17" t="s">
        <v>243</v>
      </c>
      <c r="C143" s="9">
        <v>1120</v>
      </c>
      <c r="D143" s="9">
        <v>40</v>
      </c>
      <c r="E143" s="9">
        <v>730</v>
      </c>
      <c r="F143" s="9">
        <v>355</v>
      </c>
      <c r="G143" s="64">
        <v>0.03</v>
      </c>
      <c r="H143" s="64">
        <v>0.65</v>
      </c>
      <c r="I143" s="64">
        <v>0.32</v>
      </c>
    </row>
    <row r="144" spans="1:9" x14ac:dyDescent="0.35">
      <c r="A144" s="8" t="s">
        <v>64</v>
      </c>
      <c r="B144" s="17" t="s">
        <v>244</v>
      </c>
      <c r="C144" s="9">
        <v>7450</v>
      </c>
      <c r="D144" s="9">
        <v>140</v>
      </c>
      <c r="E144" s="9">
        <v>3440</v>
      </c>
      <c r="F144" s="9">
        <v>3870</v>
      </c>
      <c r="G144" s="64">
        <v>0.02</v>
      </c>
      <c r="H144" s="64">
        <v>0.46</v>
      </c>
      <c r="I144" s="64">
        <v>0.52</v>
      </c>
    </row>
    <row r="145" spans="1:9" x14ac:dyDescent="0.35">
      <c r="A145" s="8" t="s">
        <v>64</v>
      </c>
      <c r="B145" s="17" t="s">
        <v>245</v>
      </c>
      <c r="C145" s="9">
        <v>17285</v>
      </c>
      <c r="D145" s="9">
        <v>625</v>
      </c>
      <c r="E145" s="9">
        <v>5030</v>
      </c>
      <c r="F145" s="9">
        <v>11635</v>
      </c>
      <c r="G145" s="64">
        <v>0.04</v>
      </c>
      <c r="H145" s="64">
        <v>0.28999999999999998</v>
      </c>
      <c r="I145" s="64">
        <v>0.67</v>
      </c>
    </row>
    <row r="146" spans="1:9" x14ac:dyDescent="0.35">
      <c r="A146" s="14" t="s">
        <v>64</v>
      </c>
      <c r="B146" s="18" t="s">
        <v>405</v>
      </c>
      <c r="C146" s="15">
        <v>6295</v>
      </c>
      <c r="D146" s="15">
        <v>320</v>
      </c>
      <c r="E146" s="15">
        <v>1840</v>
      </c>
      <c r="F146" s="15">
        <v>4135</v>
      </c>
      <c r="G146" s="64">
        <v>0.05</v>
      </c>
      <c r="H146" s="64">
        <v>0.28999999999999998</v>
      </c>
      <c r="I146" s="64">
        <v>0.66</v>
      </c>
    </row>
    <row r="147" spans="1:9" x14ac:dyDescent="0.35">
      <c r="A147" s="8" t="s">
        <v>399</v>
      </c>
      <c r="B147" s="19" t="s">
        <v>242</v>
      </c>
      <c r="C147" s="9">
        <v>5</v>
      </c>
      <c r="D147" s="9">
        <v>0</v>
      </c>
      <c r="E147" s="9" t="s">
        <v>114</v>
      </c>
      <c r="F147" s="9" t="s">
        <v>114</v>
      </c>
      <c r="G147" s="63">
        <v>0</v>
      </c>
      <c r="H147" s="63" t="s">
        <v>114</v>
      </c>
      <c r="I147" s="63" t="s">
        <v>114</v>
      </c>
    </row>
    <row r="148" spans="1:9" x14ac:dyDescent="0.35">
      <c r="A148" s="8" t="s">
        <v>399</v>
      </c>
      <c r="B148" s="17" t="s">
        <v>243</v>
      </c>
      <c r="C148" s="9">
        <v>420</v>
      </c>
      <c r="D148" s="9">
        <v>5</v>
      </c>
      <c r="E148" s="9">
        <v>290</v>
      </c>
      <c r="F148" s="9">
        <v>130</v>
      </c>
      <c r="G148" s="64">
        <v>0.01</v>
      </c>
      <c r="H148" s="64">
        <v>0.68</v>
      </c>
      <c r="I148" s="64">
        <v>0.31</v>
      </c>
    </row>
    <row r="149" spans="1:9" x14ac:dyDescent="0.35">
      <c r="A149" s="8" t="s">
        <v>399</v>
      </c>
      <c r="B149" s="17" t="s">
        <v>244</v>
      </c>
      <c r="C149" s="9">
        <v>4165</v>
      </c>
      <c r="D149" s="9">
        <v>35</v>
      </c>
      <c r="E149" s="9">
        <v>1550</v>
      </c>
      <c r="F149" s="9">
        <v>2580</v>
      </c>
      <c r="G149" s="64">
        <v>0.01</v>
      </c>
      <c r="H149" s="64">
        <v>0.37</v>
      </c>
      <c r="I149" s="64">
        <v>0.62</v>
      </c>
    </row>
    <row r="150" spans="1:9" x14ac:dyDescent="0.35">
      <c r="A150" s="8" t="s">
        <v>399</v>
      </c>
      <c r="B150" s="17" t="s">
        <v>245</v>
      </c>
      <c r="C150" s="9">
        <v>14150</v>
      </c>
      <c r="D150" s="9">
        <v>495</v>
      </c>
      <c r="E150" s="9">
        <v>3645</v>
      </c>
      <c r="F150" s="9">
        <v>10010</v>
      </c>
      <c r="G150" s="64">
        <v>0.04</v>
      </c>
      <c r="H150" s="64">
        <v>0.26</v>
      </c>
      <c r="I150" s="64">
        <v>0.71</v>
      </c>
    </row>
    <row r="151" spans="1:9" x14ac:dyDescent="0.35">
      <c r="A151" s="14" t="s">
        <v>399</v>
      </c>
      <c r="B151" s="18" t="s">
        <v>405</v>
      </c>
      <c r="C151" s="15">
        <v>4545</v>
      </c>
      <c r="D151" s="15">
        <v>240</v>
      </c>
      <c r="E151" s="15">
        <v>1175</v>
      </c>
      <c r="F151" s="15">
        <v>3125</v>
      </c>
      <c r="G151" s="64">
        <v>0.05</v>
      </c>
      <c r="H151" s="64">
        <v>0.26</v>
      </c>
      <c r="I151" s="64">
        <v>0.69</v>
      </c>
    </row>
    <row r="152" spans="1:9" x14ac:dyDescent="0.35">
      <c r="A152" s="8" t="s">
        <v>400</v>
      </c>
      <c r="B152" s="19" t="s">
        <v>242</v>
      </c>
      <c r="C152" s="9">
        <v>20</v>
      </c>
      <c r="D152" s="9">
        <v>0</v>
      </c>
      <c r="E152" s="9">
        <v>15</v>
      </c>
      <c r="F152" s="9">
        <v>10</v>
      </c>
      <c r="G152" s="63">
        <v>0</v>
      </c>
      <c r="H152" s="63">
        <v>0.62</v>
      </c>
      <c r="I152" s="63">
        <v>0.38</v>
      </c>
    </row>
    <row r="153" spans="1:9" x14ac:dyDescent="0.35">
      <c r="A153" s="8" t="s">
        <v>400</v>
      </c>
      <c r="B153" s="17" t="s">
        <v>243</v>
      </c>
      <c r="C153" s="9">
        <v>700</v>
      </c>
      <c r="D153" s="9">
        <v>35</v>
      </c>
      <c r="E153" s="9">
        <v>440</v>
      </c>
      <c r="F153" s="9">
        <v>225</v>
      </c>
      <c r="G153" s="64">
        <v>0.05</v>
      </c>
      <c r="H153" s="64">
        <v>0.63</v>
      </c>
      <c r="I153" s="64">
        <v>0.32</v>
      </c>
    </row>
    <row r="154" spans="1:9" x14ac:dyDescent="0.35">
      <c r="A154" s="8" t="s">
        <v>400</v>
      </c>
      <c r="B154" s="17" t="s">
        <v>244</v>
      </c>
      <c r="C154" s="9">
        <v>3285</v>
      </c>
      <c r="D154" s="9">
        <v>110</v>
      </c>
      <c r="E154" s="9">
        <v>1890</v>
      </c>
      <c r="F154" s="9">
        <v>1285</v>
      </c>
      <c r="G154" s="64">
        <v>0.03</v>
      </c>
      <c r="H154" s="64">
        <v>0.57999999999999996</v>
      </c>
      <c r="I154" s="64">
        <v>0.39</v>
      </c>
    </row>
    <row r="155" spans="1:9" x14ac:dyDescent="0.35">
      <c r="A155" s="8" t="s">
        <v>400</v>
      </c>
      <c r="B155" s="17" t="s">
        <v>245</v>
      </c>
      <c r="C155" s="9">
        <v>3135</v>
      </c>
      <c r="D155" s="9">
        <v>125</v>
      </c>
      <c r="E155" s="9">
        <v>1385</v>
      </c>
      <c r="F155" s="9">
        <v>1625</v>
      </c>
      <c r="G155" s="64">
        <v>0.04</v>
      </c>
      <c r="H155" s="64">
        <v>0.44</v>
      </c>
      <c r="I155" s="64">
        <v>0.52</v>
      </c>
    </row>
    <row r="156" spans="1:9" x14ac:dyDescent="0.35">
      <c r="A156" s="8" t="s">
        <v>400</v>
      </c>
      <c r="B156" s="18" t="s">
        <v>405</v>
      </c>
      <c r="C156" s="9">
        <v>1750</v>
      </c>
      <c r="D156" s="9">
        <v>80</v>
      </c>
      <c r="E156" s="9">
        <v>660</v>
      </c>
      <c r="F156" s="9">
        <v>1010</v>
      </c>
      <c r="G156" s="64">
        <v>0.05</v>
      </c>
      <c r="H156" s="64">
        <v>0.38</v>
      </c>
      <c r="I156" s="64">
        <v>0.57999999999999996</v>
      </c>
    </row>
    <row r="157" spans="1:9" x14ac:dyDescent="0.35">
      <c r="A157" t="s">
        <v>31</v>
      </c>
      <c r="B157" s="46" t="s">
        <v>423</v>
      </c>
    </row>
    <row r="158" spans="1:9" x14ac:dyDescent="0.35">
      <c r="A158" t="s">
        <v>32</v>
      </c>
      <c r="B158" t="s">
        <v>424</v>
      </c>
    </row>
    <row r="159" spans="1:9" x14ac:dyDescent="0.35">
      <c r="A159" t="s">
        <v>33</v>
      </c>
      <c r="B159" s="53" t="s">
        <v>508</v>
      </c>
    </row>
    <row r="160" spans="1:9" x14ac:dyDescent="0.35">
      <c r="A160" t="s">
        <v>34</v>
      </c>
      <c r="B160" t="s">
        <v>498</v>
      </c>
    </row>
    <row r="161" spans="1:2" x14ac:dyDescent="0.35">
      <c r="A161" t="s">
        <v>35</v>
      </c>
      <c r="B161" t="s">
        <v>499</v>
      </c>
    </row>
    <row r="162" spans="1:2" x14ac:dyDescent="0.35">
      <c r="A162" t="s">
        <v>36</v>
      </c>
      <c r="B162" t="s">
        <v>500</v>
      </c>
    </row>
    <row r="163" spans="1:2" x14ac:dyDescent="0.35">
      <c r="A163" t="s">
        <v>37</v>
      </c>
      <c r="B163" t="s">
        <v>501</v>
      </c>
    </row>
    <row r="164" spans="1:2" x14ac:dyDescent="0.35">
      <c r="A164" t="s">
        <v>38</v>
      </c>
      <c r="B164" t="s">
        <v>502</v>
      </c>
    </row>
  </sheetData>
  <conditionalFormatting sqref="G143:G146">
    <cfRule type="dataBar" priority="11">
      <dataBar>
        <cfvo type="num" val="0"/>
        <cfvo type="num" val="1"/>
        <color rgb="FFB1A0C7"/>
      </dataBar>
      <extLst>
        <ext xmlns:x14="http://schemas.microsoft.com/office/spreadsheetml/2009/9/main" uri="{B025F937-C7B1-47D3-B67F-A62EFF666E3E}">
          <x14:id>{B841CDBF-61DE-448A-BD64-76C620ED09D2}</x14:id>
        </ext>
      </extLst>
    </cfRule>
  </conditionalFormatting>
  <conditionalFormatting sqref="G148:G151">
    <cfRule type="dataBar" priority="8">
      <dataBar>
        <cfvo type="num" val="0"/>
        <cfvo type="num" val="1"/>
        <color rgb="FFB1A0C7"/>
      </dataBar>
      <extLst>
        <ext xmlns:x14="http://schemas.microsoft.com/office/spreadsheetml/2009/9/main" uri="{B025F937-C7B1-47D3-B67F-A62EFF666E3E}">
          <x14:id>{DB894385-F603-424C-89C5-2CAEFCBC1FA1}</x14:id>
        </ext>
      </extLst>
    </cfRule>
  </conditionalFormatting>
  <conditionalFormatting sqref="G153:G156">
    <cfRule type="dataBar" priority="5">
      <dataBar>
        <cfvo type="num" val="0"/>
        <cfvo type="num" val="1"/>
        <color rgb="FFB1A0C7"/>
      </dataBar>
      <extLst>
        <ext xmlns:x14="http://schemas.microsoft.com/office/spreadsheetml/2009/9/main" uri="{B025F937-C7B1-47D3-B67F-A62EFF666E3E}">
          <x14:id>{27111EBF-72FB-484A-9EC5-1D13240368A3}</x14:id>
        </ext>
      </extLst>
    </cfRule>
  </conditionalFormatting>
  <conditionalFormatting sqref="G7:I7">
    <cfRule type="dataBar" priority="20">
      <dataBar>
        <cfvo type="num" val="0"/>
        <cfvo type="num" val="1"/>
        <color rgb="FFB1A0C7"/>
      </dataBar>
      <extLst>
        <ext xmlns:x14="http://schemas.microsoft.com/office/spreadsheetml/2009/9/main" uri="{B025F937-C7B1-47D3-B67F-A62EFF666E3E}">
          <x14:id>{DDB26036-0428-47EC-A01B-BC4040A1A4F6}</x14:id>
        </ext>
      </extLst>
    </cfRule>
  </conditionalFormatting>
  <conditionalFormatting sqref="G8:I14">
    <cfRule type="dataBar" priority="21">
      <dataBar>
        <cfvo type="num" val="0"/>
        <cfvo type="num" val="1"/>
        <color rgb="FFB1A0C7"/>
      </dataBar>
      <extLst>
        <ext xmlns:x14="http://schemas.microsoft.com/office/spreadsheetml/2009/9/main" uri="{B025F937-C7B1-47D3-B67F-A62EFF666E3E}">
          <x14:id>{83CBBF8C-B1E3-4B04-8C7A-866A2CEF20CF}</x14:id>
        </ext>
      </extLst>
    </cfRule>
  </conditionalFormatting>
  <conditionalFormatting sqref="G15:I51">
    <cfRule type="dataBar" priority="19">
      <dataBar>
        <cfvo type="num" val="0"/>
        <cfvo type="num" val="1"/>
        <color rgb="FFB1A0C7"/>
      </dataBar>
      <extLst>
        <ext xmlns:x14="http://schemas.microsoft.com/office/spreadsheetml/2009/9/main" uri="{B025F937-C7B1-47D3-B67F-A62EFF666E3E}">
          <x14:id>{3E9E8C4E-59B2-44EE-AE27-33B76C53CE2A}</x14:id>
        </ext>
      </extLst>
    </cfRule>
  </conditionalFormatting>
  <conditionalFormatting sqref="G52:I52">
    <cfRule type="dataBar" priority="17">
      <dataBar>
        <cfvo type="num" val="0"/>
        <cfvo type="num" val="1"/>
        <color rgb="FFB1A0C7"/>
      </dataBar>
      <extLst>
        <ext xmlns:x14="http://schemas.microsoft.com/office/spreadsheetml/2009/9/main" uri="{B025F937-C7B1-47D3-B67F-A62EFF666E3E}">
          <x14:id>{C19DE505-0A3A-4643-A7C7-95ACBE1C8851}</x14:id>
        </ext>
      </extLst>
    </cfRule>
  </conditionalFormatting>
  <conditionalFormatting sqref="G53:I59">
    <cfRule type="dataBar" priority="18">
      <dataBar>
        <cfvo type="num" val="0"/>
        <cfvo type="num" val="1"/>
        <color rgb="FFB1A0C7"/>
      </dataBar>
      <extLst>
        <ext xmlns:x14="http://schemas.microsoft.com/office/spreadsheetml/2009/9/main" uri="{B025F937-C7B1-47D3-B67F-A62EFF666E3E}">
          <x14:id>{8252BAE5-C7E1-49E7-BD12-71855272742C}</x14:id>
        </ext>
      </extLst>
    </cfRule>
  </conditionalFormatting>
  <conditionalFormatting sqref="G60:I96">
    <cfRule type="dataBar" priority="16">
      <dataBar>
        <cfvo type="num" val="0"/>
        <cfvo type="num" val="1"/>
        <color rgb="FFB1A0C7"/>
      </dataBar>
      <extLst>
        <ext xmlns:x14="http://schemas.microsoft.com/office/spreadsheetml/2009/9/main" uri="{B025F937-C7B1-47D3-B67F-A62EFF666E3E}">
          <x14:id>{5E32113C-FA84-463F-B4B0-8B9000197EBF}</x14:id>
        </ext>
      </extLst>
    </cfRule>
  </conditionalFormatting>
  <conditionalFormatting sqref="G97:I97">
    <cfRule type="dataBar" priority="14">
      <dataBar>
        <cfvo type="num" val="0"/>
        <cfvo type="num" val="1"/>
        <color rgb="FFB1A0C7"/>
      </dataBar>
      <extLst>
        <ext xmlns:x14="http://schemas.microsoft.com/office/spreadsheetml/2009/9/main" uri="{B025F937-C7B1-47D3-B67F-A62EFF666E3E}">
          <x14:id>{59266711-A2D1-4AA1-B253-F52EABAAC607}</x14:id>
        </ext>
      </extLst>
    </cfRule>
  </conditionalFormatting>
  <conditionalFormatting sqref="G98:I104">
    <cfRule type="dataBar" priority="15">
      <dataBar>
        <cfvo type="num" val="0"/>
        <cfvo type="num" val="1"/>
        <color rgb="FFB1A0C7"/>
      </dataBar>
      <extLst>
        <ext xmlns:x14="http://schemas.microsoft.com/office/spreadsheetml/2009/9/main" uri="{B025F937-C7B1-47D3-B67F-A62EFF666E3E}">
          <x14:id>{484618A2-3974-4214-854A-07DE421C1A19}</x14:id>
        </ext>
      </extLst>
    </cfRule>
  </conditionalFormatting>
  <conditionalFormatting sqref="G105:I141">
    <cfRule type="dataBar" priority="13">
      <dataBar>
        <cfvo type="num" val="0"/>
        <cfvo type="num" val="1"/>
        <color rgb="FFB1A0C7"/>
      </dataBar>
      <extLst>
        <ext xmlns:x14="http://schemas.microsoft.com/office/spreadsheetml/2009/9/main" uri="{B025F937-C7B1-47D3-B67F-A62EFF666E3E}">
          <x14:id>{16454A14-F796-4B20-B257-F05FF7954982}</x14:id>
        </ext>
      </extLst>
    </cfRule>
  </conditionalFormatting>
  <conditionalFormatting sqref="G142:I142">
    <cfRule type="dataBar" priority="12">
      <dataBar>
        <cfvo type="num" val="0"/>
        <cfvo type="num" val="1"/>
        <color rgb="FFB1A0C7"/>
      </dataBar>
      <extLst>
        <ext xmlns:x14="http://schemas.microsoft.com/office/spreadsheetml/2009/9/main" uri="{B025F937-C7B1-47D3-B67F-A62EFF666E3E}">
          <x14:id>{EEFEBCDA-75AC-44D5-A12B-1EA9DD17EBFB}</x14:id>
        </ext>
      </extLst>
    </cfRule>
  </conditionalFormatting>
  <conditionalFormatting sqref="G147:I147">
    <cfRule type="dataBar" priority="9">
      <dataBar>
        <cfvo type="num" val="0"/>
        <cfvo type="num" val="1"/>
        <color rgb="FFB1A0C7"/>
      </dataBar>
      <extLst>
        <ext xmlns:x14="http://schemas.microsoft.com/office/spreadsheetml/2009/9/main" uri="{B025F937-C7B1-47D3-B67F-A62EFF666E3E}">
          <x14:id>{C16C070D-A183-4FBE-B97C-377C150E1FDA}</x14:id>
        </ext>
      </extLst>
    </cfRule>
  </conditionalFormatting>
  <conditionalFormatting sqref="G152:I152">
    <cfRule type="dataBar" priority="6">
      <dataBar>
        <cfvo type="num" val="0"/>
        <cfvo type="num" val="1"/>
        <color rgb="FFB1A0C7"/>
      </dataBar>
      <extLst>
        <ext xmlns:x14="http://schemas.microsoft.com/office/spreadsheetml/2009/9/main" uri="{B025F937-C7B1-47D3-B67F-A62EFF666E3E}">
          <x14:id>{ECA37287-7EDC-44CC-B6DD-381B956BAC66}</x14:id>
        </ext>
      </extLst>
    </cfRule>
  </conditionalFormatting>
  <conditionalFormatting sqref="H143:H146">
    <cfRule type="dataBar" priority="10">
      <dataBar>
        <cfvo type="num" val="0"/>
        <cfvo type="num" val="1"/>
        <color rgb="FFB1A0C7"/>
      </dataBar>
      <extLst>
        <ext xmlns:x14="http://schemas.microsoft.com/office/spreadsheetml/2009/9/main" uri="{B025F937-C7B1-47D3-B67F-A62EFF666E3E}">
          <x14:id>{651AD3E2-D3D7-47A5-9E08-A41A380E7E4F}</x14:id>
        </ext>
      </extLst>
    </cfRule>
  </conditionalFormatting>
  <conditionalFormatting sqref="H148:H151">
    <cfRule type="dataBar" priority="7">
      <dataBar>
        <cfvo type="num" val="0"/>
        <cfvo type="num" val="1"/>
        <color rgb="FFB1A0C7"/>
      </dataBar>
      <extLst>
        <ext xmlns:x14="http://schemas.microsoft.com/office/spreadsheetml/2009/9/main" uri="{B025F937-C7B1-47D3-B67F-A62EFF666E3E}">
          <x14:id>{6DF7ADC5-9379-473C-AEE3-DD31AEF571B3}</x14:id>
        </ext>
      </extLst>
    </cfRule>
  </conditionalFormatting>
  <conditionalFormatting sqref="H153:H156">
    <cfRule type="dataBar" priority="4">
      <dataBar>
        <cfvo type="num" val="0"/>
        <cfvo type="num" val="1"/>
        <color rgb="FFB1A0C7"/>
      </dataBar>
      <extLst>
        <ext xmlns:x14="http://schemas.microsoft.com/office/spreadsheetml/2009/9/main" uri="{B025F937-C7B1-47D3-B67F-A62EFF666E3E}">
          <x14:id>{32A3EDD4-D0C6-4E31-A7DE-E93A1B2E2AE8}</x14:id>
        </ext>
      </extLst>
    </cfRule>
  </conditionalFormatting>
  <conditionalFormatting sqref="I143:I146">
    <cfRule type="dataBar" priority="3">
      <dataBar>
        <cfvo type="num" val="0"/>
        <cfvo type="num" val="1"/>
        <color rgb="FFB1A0C7"/>
      </dataBar>
      <extLst>
        <ext xmlns:x14="http://schemas.microsoft.com/office/spreadsheetml/2009/9/main" uri="{B025F937-C7B1-47D3-B67F-A62EFF666E3E}">
          <x14:id>{A2A13C0D-A622-450D-B2B1-4EF757A6A83D}</x14:id>
        </ext>
      </extLst>
    </cfRule>
  </conditionalFormatting>
  <conditionalFormatting sqref="I148:I151">
    <cfRule type="dataBar" priority="2">
      <dataBar>
        <cfvo type="num" val="0"/>
        <cfvo type="num" val="1"/>
        <color rgb="FFB1A0C7"/>
      </dataBar>
      <extLst>
        <ext xmlns:x14="http://schemas.microsoft.com/office/spreadsheetml/2009/9/main" uri="{B025F937-C7B1-47D3-B67F-A62EFF666E3E}">
          <x14:id>{430AF97F-917B-42EB-91F8-FDCEFF7BE486}</x14:id>
        </ext>
      </extLst>
    </cfRule>
  </conditionalFormatting>
  <conditionalFormatting sqref="I153:I156">
    <cfRule type="dataBar" priority="1">
      <dataBar>
        <cfvo type="num" val="0"/>
        <cfvo type="num" val="1"/>
        <color rgb="FFB1A0C7"/>
      </dataBar>
      <extLst>
        <ext xmlns:x14="http://schemas.microsoft.com/office/spreadsheetml/2009/9/main" uri="{B025F937-C7B1-47D3-B67F-A62EFF666E3E}">
          <x14:id>{CB2BBB17-527B-4FE6-B3D8-BF6A11717193}</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B841CDBF-61DE-448A-BD64-76C620ED09D2}">
            <x14:dataBar minLength="0" maxLength="100" gradient="0">
              <x14:cfvo type="num">
                <xm:f>0</xm:f>
              </x14:cfvo>
              <x14:cfvo type="num">
                <xm:f>1</xm:f>
              </x14:cfvo>
              <x14:negativeFillColor rgb="FFFF0000"/>
              <x14:axisColor rgb="FF000000"/>
            </x14:dataBar>
          </x14:cfRule>
          <xm:sqref>G143:G146</xm:sqref>
        </x14:conditionalFormatting>
        <x14:conditionalFormatting xmlns:xm="http://schemas.microsoft.com/office/excel/2006/main">
          <x14:cfRule type="dataBar" id="{DB894385-F603-424C-89C5-2CAEFCBC1FA1}">
            <x14:dataBar minLength="0" maxLength="100" gradient="0">
              <x14:cfvo type="num">
                <xm:f>0</xm:f>
              </x14:cfvo>
              <x14:cfvo type="num">
                <xm:f>1</xm:f>
              </x14:cfvo>
              <x14:negativeFillColor rgb="FFFF0000"/>
              <x14:axisColor rgb="FF000000"/>
            </x14:dataBar>
          </x14:cfRule>
          <xm:sqref>G148:G151</xm:sqref>
        </x14:conditionalFormatting>
        <x14:conditionalFormatting xmlns:xm="http://schemas.microsoft.com/office/excel/2006/main">
          <x14:cfRule type="dataBar" id="{27111EBF-72FB-484A-9EC5-1D13240368A3}">
            <x14:dataBar minLength="0" maxLength="100" gradient="0">
              <x14:cfvo type="num">
                <xm:f>0</xm:f>
              </x14:cfvo>
              <x14:cfvo type="num">
                <xm:f>1</xm:f>
              </x14:cfvo>
              <x14:negativeFillColor rgb="FFFF0000"/>
              <x14:axisColor rgb="FF000000"/>
            </x14:dataBar>
          </x14:cfRule>
          <xm:sqref>G153:G156</xm:sqref>
        </x14:conditionalFormatting>
        <x14:conditionalFormatting xmlns:xm="http://schemas.microsoft.com/office/excel/2006/main">
          <x14:cfRule type="dataBar" id="{DDB26036-0428-47EC-A01B-BC4040A1A4F6}">
            <x14:dataBar minLength="0" maxLength="100" gradient="0">
              <x14:cfvo type="num">
                <xm:f>0</xm:f>
              </x14:cfvo>
              <x14:cfvo type="num">
                <xm:f>1</xm:f>
              </x14:cfvo>
              <x14:negativeFillColor rgb="FFFF0000"/>
              <x14:axisColor rgb="FF000000"/>
            </x14:dataBar>
          </x14:cfRule>
          <xm:sqref>G7:I7</xm:sqref>
        </x14:conditionalFormatting>
        <x14:conditionalFormatting xmlns:xm="http://schemas.microsoft.com/office/excel/2006/main">
          <x14:cfRule type="dataBar" id="{83CBBF8C-B1E3-4B04-8C7A-866A2CEF20CF}">
            <x14:dataBar minLength="0" maxLength="100" gradient="0">
              <x14:cfvo type="num">
                <xm:f>0</xm:f>
              </x14:cfvo>
              <x14:cfvo type="num">
                <xm:f>1</xm:f>
              </x14:cfvo>
              <x14:negativeFillColor rgb="FFFF0000"/>
              <x14:axisColor rgb="FF000000"/>
            </x14:dataBar>
          </x14:cfRule>
          <xm:sqref>G8:I14</xm:sqref>
        </x14:conditionalFormatting>
        <x14:conditionalFormatting xmlns:xm="http://schemas.microsoft.com/office/excel/2006/main">
          <x14:cfRule type="dataBar" id="{3E9E8C4E-59B2-44EE-AE27-33B76C53CE2A}">
            <x14:dataBar minLength="0" maxLength="100" gradient="0">
              <x14:cfvo type="num">
                <xm:f>0</xm:f>
              </x14:cfvo>
              <x14:cfvo type="num">
                <xm:f>1</xm:f>
              </x14:cfvo>
              <x14:negativeFillColor rgb="FFFF0000"/>
              <x14:axisColor rgb="FF000000"/>
            </x14:dataBar>
          </x14:cfRule>
          <xm:sqref>G15:I51</xm:sqref>
        </x14:conditionalFormatting>
        <x14:conditionalFormatting xmlns:xm="http://schemas.microsoft.com/office/excel/2006/main">
          <x14:cfRule type="dataBar" id="{C19DE505-0A3A-4643-A7C7-95ACBE1C8851}">
            <x14:dataBar minLength="0" maxLength="100" gradient="0">
              <x14:cfvo type="num">
                <xm:f>0</xm:f>
              </x14:cfvo>
              <x14:cfvo type="num">
                <xm:f>1</xm:f>
              </x14:cfvo>
              <x14:negativeFillColor rgb="FFFF0000"/>
              <x14:axisColor rgb="FF000000"/>
            </x14:dataBar>
          </x14:cfRule>
          <xm:sqref>G52:I52</xm:sqref>
        </x14:conditionalFormatting>
        <x14:conditionalFormatting xmlns:xm="http://schemas.microsoft.com/office/excel/2006/main">
          <x14:cfRule type="dataBar" id="{8252BAE5-C7E1-49E7-BD12-71855272742C}">
            <x14:dataBar minLength="0" maxLength="100" gradient="0">
              <x14:cfvo type="num">
                <xm:f>0</xm:f>
              </x14:cfvo>
              <x14:cfvo type="num">
                <xm:f>1</xm:f>
              </x14:cfvo>
              <x14:negativeFillColor rgb="FFFF0000"/>
              <x14:axisColor rgb="FF000000"/>
            </x14:dataBar>
          </x14:cfRule>
          <xm:sqref>G53:I59</xm:sqref>
        </x14:conditionalFormatting>
        <x14:conditionalFormatting xmlns:xm="http://schemas.microsoft.com/office/excel/2006/main">
          <x14:cfRule type="dataBar" id="{5E32113C-FA84-463F-B4B0-8B9000197EBF}">
            <x14:dataBar minLength="0" maxLength="100" gradient="0">
              <x14:cfvo type="num">
                <xm:f>0</xm:f>
              </x14:cfvo>
              <x14:cfvo type="num">
                <xm:f>1</xm:f>
              </x14:cfvo>
              <x14:negativeFillColor rgb="FFFF0000"/>
              <x14:axisColor rgb="FF000000"/>
            </x14:dataBar>
          </x14:cfRule>
          <xm:sqref>G60:I96</xm:sqref>
        </x14:conditionalFormatting>
        <x14:conditionalFormatting xmlns:xm="http://schemas.microsoft.com/office/excel/2006/main">
          <x14:cfRule type="dataBar" id="{59266711-A2D1-4AA1-B253-F52EABAAC607}">
            <x14:dataBar minLength="0" maxLength="100" gradient="0">
              <x14:cfvo type="num">
                <xm:f>0</xm:f>
              </x14:cfvo>
              <x14:cfvo type="num">
                <xm:f>1</xm:f>
              </x14:cfvo>
              <x14:negativeFillColor rgb="FFFF0000"/>
              <x14:axisColor rgb="FF000000"/>
            </x14:dataBar>
          </x14:cfRule>
          <xm:sqref>G97:I97</xm:sqref>
        </x14:conditionalFormatting>
        <x14:conditionalFormatting xmlns:xm="http://schemas.microsoft.com/office/excel/2006/main">
          <x14:cfRule type="dataBar" id="{484618A2-3974-4214-854A-07DE421C1A19}">
            <x14:dataBar minLength="0" maxLength="100" gradient="0">
              <x14:cfvo type="num">
                <xm:f>0</xm:f>
              </x14:cfvo>
              <x14:cfvo type="num">
                <xm:f>1</xm:f>
              </x14:cfvo>
              <x14:negativeFillColor rgb="FFFF0000"/>
              <x14:axisColor rgb="FF000000"/>
            </x14:dataBar>
          </x14:cfRule>
          <xm:sqref>G98:I104</xm:sqref>
        </x14:conditionalFormatting>
        <x14:conditionalFormatting xmlns:xm="http://schemas.microsoft.com/office/excel/2006/main">
          <x14:cfRule type="dataBar" id="{16454A14-F796-4B20-B257-F05FF7954982}">
            <x14:dataBar minLength="0" maxLength="100" gradient="0">
              <x14:cfvo type="num">
                <xm:f>0</xm:f>
              </x14:cfvo>
              <x14:cfvo type="num">
                <xm:f>1</xm:f>
              </x14:cfvo>
              <x14:negativeFillColor rgb="FFFF0000"/>
              <x14:axisColor rgb="FF000000"/>
            </x14:dataBar>
          </x14:cfRule>
          <xm:sqref>G105:I141</xm:sqref>
        </x14:conditionalFormatting>
        <x14:conditionalFormatting xmlns:xm="http://schemas.microsoft.com/office/excel/2006/main">
          <x14:cfRule type="dataBar" id="{EEFEBCDA-75AC-44D5-A12B-1EA9DD17EBFB}">
            <x14:dataBar minLength="0" maxLength="100" gradient="0">
              <x14:cfvo type="num">
                <xm:f>0</xm:f>
              </x14:cfvo>
              <x14:cfvo type="num">
                <xm:f>1</xm:f>
              </x14:cfvo>
              <x14:negativeFillColor rgb="FFFF0000"/>
              <x14:axisColor rgb="FF000000"/>
            </x14:dataBar>
          </x14:cfRule>
          <xm:sqref>G142:I142</xm:sqref>
        </x14:conditionalFormatting>
        <x14:conditionalFormatting xmlns:xm="http://schemas.microsoft.com/office/excel/2006/main">
          <x14:cfRule type="dataBar" id="{C16C070D-A183-4FBE-B97C-377C150E1FDA}">
            <x14:dataBar minLength="0" maxLength="100" gradient="0">
              <x14:cfvo type="num">
                <xm:f>0</xm:f>
              </x14:cfvo>
              <x14:cfvo type="num">
                <xm:f>1</xm:f>
              </x14:cfvo>
              <x14:negativeFillColor rgb="FFFF0000"/>
              <x14:axisColor rgb="FF000000"/>
            </x14:dataBar>
          </x14:cfRule>
          <xm:sqref>G147:I147</xm:sqref>
        </x14:conditionalFormatting>
        <x14:conditionalFormatting xmlns:xm="http://schemas.microsoft.com/office/excel/2006/main">
          <x14:cfRule type="dataBar" id="{ECA37287-7EDC-44CC-B6DD-381B956BAC66}">
            <x14:dataBar minLength="0" maxLength="100" gradient="0">
              <x14:cfvo type="num">
                <xm:f>0</xm:f>
              </x14:cfvo>
              <x14:cfvo type="num">
                <xm:f>1</xm:f>
              </x14:cfvo>
              <x14:negativeFillColor rgb="FFFF0000"/>
              <x14:axisColor rgb="FF000000"/>
            </x14:dataBar>
          </x14:cfRule>
          <xm:sqref>G152:I152</xm:sqref>
        </x14:conditionalFormatting>
        <x14:conditionalFormatting xmlns:xm="http://schemas.microsoft.com/office/excel/2006/main">
          <x14:cfRule type="dataBar" id="{651AD3E2-D3D7-47A5-9E08-A41A380E7E4F}">
            <x14:dataBar minLength="0" maxLength="100" gradient="0">
              <x14:cfvo type="num">
                <xm:f>0</xm:f>
              </x14:cfvo>
              <x14:cfvo type="num">
                <xm:f>1</xm:f>
              </x14:cfvo>
              <x14:negativeFillColor rgb="FFFF0000"/>
              <x14:axisColor rgb="FF000000"/>
            </x14:dataBar>
          </x14:cfRule>
          <xm:sqref>H143:H146</xm:sqref>
        </x14:conditionalFormatting>
        <x14:conditionalFormatting xmlns:xm="http://schemas.microsoft.com/office/excel/2006/main">
          <x14:cfRule type="dataBar" id="{6DF7ADC5-9379-473C-AEE3-DD31AEF571B3}">
            <x14:dataBar minLength="0" maxLength="100" gradient="0">
              <x14:cfvo type="num">
                <xm:f>0</xm:f>
              </x14:cfvo>
              <x14:cfvo type="num">
                <xm:f>1</xm:f>
              </x14:cfvo>
              <x14:negativeFillColor rgb="FFFF0000"/>
              <x14:axisColor rgb="FF000000"/>
            </x14:dataBar>
          </x14:cfRule>
          <xm:sqref>H148:H151</xm:sqref>
        </x14:conditionalFormatting>
        <x14:conditionalFormatting xmlns:xm="http://schemas.microsoft.com/office/excel/2006/main">
          <x14:cfRule type="dataBar" id="{32A3EDD4-D0C6-4E31-A7DE-E93A1B2E2AE8}">
            <x14:dataBar minLength="0" maxLength="100" gradient="0">
              <x14:cfvo type="num">
                <xm:f>0</xm:f>
              </x14:cfvo>
              <x14:cfvo type="num">
                <xm:f>1</xm:f>
              </x14:cfvo>
              <x14:negativeFillColor rgb="FFFF0000"/>
              <x14:axisColor rgb="FF000000"/>
            </x14:dataBar>
          </x14:cfRule>
          <xm:sqref>H153:H156</xm:sqref>
        </x14:conditionalFormatting>
        <x14:conditionalFormatting xmlns:xm="http://schemas.microsoft.com/office/excel/2006/main">
          <x14:cfRule type="dataBar" id="{A2A13C0D-A622-450D-B2B1-4EF757A6A83D}">
            <x14:dataBar minLength="0" maxLength="100" gradient="0">
              <x14:cfvo type="num">
                <xm:f>0</xm:f>
              </x14:cfvo>
              <x14:cfvo type="num">
                <xm:f>1</xm:f>
              </x14:cfvo>
              <x14:negativeFillColor rgb="FFFF0000"/>
              <x14:axisColor rgb="FF000000"/>
            </x14:dataBar>
          </x14:cfRule>
          <xm:sqref>I143:I146</xm:sqref>
        </x14:conditionalFormatting>
        <x14:conditionalFormatting xmlns:xm="http://schemas.microsoft.com/office/excel/2006/main">
          <x14:cfRule type="dataBar" id="{430AF97F-917B-42EB-91F8-FDCEFF7BE486}">
            <x14:dataBar minLength="0" maxLength="100" gradient="0">
              <x14:cfvo type="num">
                <xm:f>0</xm:f>
              </x14:cfvo>
              <x14:cfvo type="num">
                <xm:f>1</xm:f>
              </x14:cfvo>
              <x14:negativeFillColor rgb="FFFF0000"/>
              <x14:axisColor rgb="FF000000"/>
            </x14:dataBar>
          </x14:cfRule>
          <xm:sqref>I148:I151</xm:sqref>
        </x14:conditionalFormatting>
        <x14:conditionalFormatting xmlns:xm="http://schemas.microsoft.com/office/excel/2006/main">
          <x14:cfRule type="dataBar" id="{CB2BBB17-527B-4FE6-B3D8-BF6A11717193}">
            <x14:dataBar minLength="0" maxLength="100" gradient="0">
              <x14:cfvo type="num">
                <xm:f>0</xm:f>
              </x14:cfvo>
              <x14:cfvo type="num">
                <xm:f>1</xm:f>
              </x14:cfvo>
              <x14:negativeFillColor rgb="FFFF0000"/>
              <x14:axisColor rgb="FF000000"/>
            </x14:dataBar>
          </x14:cfRule>
          <xm:sqref>I153:I156</xm:sqref>
        </x14:conditionalFormatting>
      </x14:conditionalFormatting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I165"/>
  <sheetViews>
    <sheetView showGridLines="0" workbookViewId="0"/>
  </sheetViews>
  <sheetFormatPr defaultColWidth="10.6640625" defaultRowHeight="15.5" x14ac:dyDescent="0.35"/>
  <cols>
    <col min="1" max="1" width="22.4140625" customWidth="1"/>
    <col min="2" max="2" width="23.08203125" customWidth="1"/>
    <col min="3" max="9" width="20.6640625" customWidth="1"/>
  </cols>
  <sheetData>
    <row r="1" spans="1:9" ht="19.5" x14ac:dyDescent="0.45">
      <c r="A1" s="1" t="s">
        <v>401</v>
      </c>
    </row>
    <row r="2" spans="1:9" x14ac:dyDescent="0.35">
      <c r="A2" t="s">
        <v>48</v>
      </c>
    </row>
    <row r="3" spans="1:9" x14ac:dyDescent="0.35">
      <c r="A3" t="s">
        <v>49</v>
      </c>
    </row>
    <row r="4" spans="1:9" x14ac:dyDescent="0.35">
      <c r="A4" t="s">
        <v>398</v>
      </c>
    </row>
    <row r="5" spans="1:9" x14ac:dyDescent="0.35">
      <c r="A5" t="s">
        <v>51</v>
      </c>
    </row>
    <row r="6" spans="1:9" ht="46.5" x14ac:dyDescent="0.35">
      <c r="A6" s="56" t="s">
        <v>407</v>
      </c>
      <c r="B6" s="57" t="s">
        <v>408</v>
      </c>
      <c r="C6" s="57" t="s">
        <v>416</v>
      </c>
      <c r="D6" s="57" t="s">
        <v>417</v>
      </c>
      <c r="E6" s="57" t="s">
        <v>418</v>
      </c>
      <c r="F6" s="57" t="s">
        <v>419</v>
      </c>
      <c r="G6" s="57" t="s">
        <v>413</v>
      </c>
      <c r="H6" s="57" t="s">
        <v>414</v>
      </c>
      <c r="I6" s="57" t="s">
        <v>415</v>
      </c>
    </row>
    <row r="7" spans="1:9" x14ac:dyDescent="0.35">
      <c r="A7" s="14" t="s">
        <v>64</v>
      </c>
      <c r="B7" s="18" t="s">
        <v>64</v>
      </c>
      <c r="C7" s="15">
        <v>17030</v>
      </c>
      <c r="D7" s="15">
        <v>600</v>
      </c>
      <c r="E7" s="15">
        <v>6220</v>
      </c>
      <c r="F7" s="15">
        <v>10215</v>
      </c>
      <c r="G7" s="66">
        <v>0.04</v>
      </c>
      <c r="H7" s="66">
        <v>0.37</v>
      </c>
      <c r="I7" s="66">
        <v>0.6</v>
      </c>
    </row>
    <row r="8" spans="1:9" x14ac:dyDescent="0.35">
      <c r="A8" s="34" t="s">
        <v>64</v>
      </c>
      <c r="B8" s="7" t="s">
        <v>70</v>
      </c>
      <c r="C8" s="35" t="s">
        <v>114</v>
      </c>
      <c r="D8" s="35">
        <v>0</v>
      </c>
      <c r="E8" s="35" t="s">
        <v>114</v>
      </c>
      <c r="F8" s="35">
        <v>0</v>
      </c>
      <c r="G8" s="11">
        <v>0</v>
      </c>
      <c r="H8" s="11" t="s">
        <v>114</v>
      </c>
      <c r="I8" s="11">
        <v>0</v>
      </c>
    </row>
    <row r="9" spans="1:9" x14ac:dyDescent="0.35">
      <c r="A9" s="34" t="s">
        <v>64</v>
      </c>
      <c r="B9" s="7" t="s">
        <v>71</v>
      </c>
      <c r="C9" s="35" t="s">
        <v>114</v>
      </c>
      <c r="D9" s="35">
        <v>0</v>
      </c>
      <c r="E9" s="35" t="s">
        <v>114</v>
      </c>
      <c r="F9" s="35">
        <v>0</v>
      </c>
      <c r="G9" s="11">
        <v>0</v>
      </c>
      <c r="H9" s="11" t="s">
        <v>114</v>
      </c>
      <c r="I9" s="11">
        <v>0</v>
      </c>
    </row>
    <row r="10" spans="1:9" x14ac:dyDescent="0.35">
      <c r="A10" s="34" t="s">
        <v>64</v>
      </c>
      <c r="B10" s="7" t="s">
        <v>72</v>
      </c>
      <c r="C10" s="35">
        <v>5</v>
      </c>
      <c r="D10" s="35">
        <v>0</v>
      </c>
      <c r="E10" s="35">
        <v>5</v>
      </c>
      <c r="F10" s="35" t="s">
        <v>114</v>
      </c>
      <c r="G10" s="11">
        <v>0</v>
      </c>
      <c r="H10" s="11" t="s">
        <v>114</v>
      </c>
      <c r="I10" s="11" t="s">
        <v>114</v>
      </c>
    </row>
    <row r="11" spans="1:9" x14ac:dyDescent="0.35">
      <c r="A11" s="34" t="s">
        <v>64</v>
      </c>
      <c r="B11" s="7" t="s">
        <v>73</v>
      </c>
      <c r="C11" s="35">
        <v>10</v>
      </c>
      <c r="D11" s="35">
        <v>0</v>
      </c>
      <c r="E11" s="35" t="s">
        <v>114</v>
      </c>
      <c r="F11" s="35">
        <v>5</v>
      </c>
      <c r="G11" s="11">
        <v>0</v>
      </c>
      <c r="H11" s="11" t="s">
        <v>114</v>
      </c>
      <c r="I11" s="11" t="s">
        <v>114</v>
      </c>
    </row>
    <row r="12" spans="1:9" x14ac:dyDescent="0.35">
      <c r="A12" s="34" t="s">
        <v>64</v>
      </c>
      <c r="B12" s="7" t="s">
        <v>74</v>
      </c>
      <c r="C12" s="35">
        <v>5</v>
      </c>
      <c r="D12" s="35">
        <v>0</v>
      </c>
      <c r="E12" s="35">
        <v>5</v>
      </c>
      <c r="F12" s="35" t="s">
        <v>114</v>
      </c>
      <c r="G12" s="11">
        <v>0</v>
      </c>
      <c r="H12" s="11" t="s">
        <v>114</v>
      </c>
      <c r="I12" s="11" t="s">
        <v>114</v>
      </c>
    </row>
    <row r="13" spans="1:9" x14ac:dyDescent="0.35">
      <c r="A13" s="34" t="s">
        <v>64</v>
      </c>
      <c r="B13" s="7" t="s">
        <v>75</v>
      </c>
      <c r="C13" s="35">
        <v>15</v>
      </c>
      <c r="D13" s="35">
        <v>0</v>
      </c>
      <c r="E13" s="35">
        <v>10</v>
      </c>
      <c r="F13" s="35">
        <v>5</v>
      </c>
      <c r="G13" s="11">
        <v>0</v>
      </c>
      <c r="H13" s="11">
        <v>0.69</v>
      </c>
      <c r="I13" s="11">
        <v>0.31</v>
      </c>
    </row>
    <row r="14" spans="1:9" x14ac:dyDescent="0.35">
      <c r="A14" s="34" t="s">
        <v>64</v>
      </c>
      <c r="B14" s="7" t="s">
        <v>76</v>
      </c>
      <c r="C14" s="35">
        <v>25</v>
      </c>
      <c r="D14" s="35">
        <v>5</v>
      </c>
      <c r="E14" s="35">
        <v>15</v>
      </c>
      <c r="F14" s="35">
        <v>5</v>
      </c>
      <c r="G14" s="11">
        <v>0.13</v>
      </c>
      <c r="H14" s="11">
        <v>0.57999999999999996</v>
      </c>
      <c r="I14" s="11">
        <v>0.28999999999999998</v>
      </c>
    </row>
    <row r="15" spans="1:9" x14ac:dyDescent="0.35">
      <c r="A15" s="34" t="s">
        <v>64</v>
      </c>
      <c r="B15" s="7" t="s">
        <v>77</v>
      </c>
      <c r="C15" s="35">
        <v>25</v>
      </c>
      <c r="D15" s="35" t="s">
        <v>114</v>
      </c>
      <c r="E15" s="35">
        <v>15</v>
      </c>
      <c r="F15" s="35">
        <v>10</v>
      </c>
      <c r="G15" s="11" t="s">
        <v>114</v>
      </c>
      <c r="H15" s="11">
        <v>0.56000000000000005</v>
      </c>
      <c r="I15" s="11" t="s">
        <v>114</v>
      </c>
    </row>
    <row r="16" spans="1:9" x14ac:dyDescent="0.35">
      <c r="A16" s="34" t="s">
        <v>64</v>
      </c>
      <c r="B16" s="7" t="s">
        <v>78</v>
      </c>
      <c r="C16" s="35">
        <v>40</v>
      </c>
      <c r="D16" s="35" t="s">
        <v>114</v>
      </c>
      <c r="E16" s="35">
        <v>25</v>
      </c>
      <c r="F16" s="35">
        <v>15</v>
      </c>
      <c r="G16" s="11" t="s">
        <v>114</v>
      </c>
      <c r="H16" s="11">
        <v>0.61</v>
      </c>
      <c r="I16" s="11" t="s">
        <v>114</v>
      </c>
    </row>
    <row r="17" spans="1:9" x14ac:dyDescent="0.35">
      <c r="A17" s="34" t="s">
        <v>64</v>
      </c>
      <c r="B17" s="7" t="s">
        <v>79</v>
      </c>
      <c r="C17" s="35">
        <v>35</v>
      </c>
      <c r="D17" s="35">
        <v>0</v>
      </c>
      <c r="E17" s="35">
        <v>20</v>
      </c>
      <c r="F17" s="35">
        <v>15</v>
      </c>
      <c r="G17" s="11">
        <v>0</v>
      </c>
      <c r="H17" s="11">
        <v>0.62</v>
      </c>
      <c r="I17" s="11">
        <v>0.38</v>
      </c>
    </row>
    <row r="18" spans="1:9" x14ac:dyDescent="0.35">
      <c r="A18" s="34" t="s">
        <v>64</v>
      </c>
      <c r="B18" s="7" t="s">
        <v>80</v>
      </c>
      <c r="C18" s="35">
        <v>65</v>
      </c>
      <c r="D18" s="35">
        <v>0</v>
      </c>
      <c r="E18" s="35">
        <v>45</v>
      </c>
      <c r="F18" s="35">
        <v>25</v>
      </c>
      <c r="G18" s="11">
        <v>0</v>
      </c>
      <c r="H18" s="11">
        <v>0.66</v>
      </c>
      <c r="I18" s="11">
        <v>0.34</v>
      </c>
    </row>
    <row r="19" spans="1:9" x14ac:dyDescent="0.35">
      <c r="A19" s="34" t="s">
        <v>64</v>
      </c>
      <c r="B19" s="7" t="s">
        <v>81</v>
      </c>
      <c r="C19" s="35">
        <v>65</v>
      </c>
      <c r="D19" s="35" t="s">
        <v>114</v>
      </c>
      <c r="E19" s="35">
        <v>45</v>
      </c>
      <c r="F19" s="35">
        <v>15</v>
      </c>
      <c r="G19" s="11" t="s">
        <v>114</v>
      </c>
      <c r="H19" s="11">
        <v>0.73</v>
      </c>
      <c r="I19" s="11" t="s">
        <v>114</v>
      </c>
    </row>
    <row r="20" spans="1:9" x14ac:dyDescent="0.35">
      <c r="A20" s="34" t="s">
        <v>64</v>
      </c>
      <c r="B20" s="7" t="s">
        <v>82</v>
      </c>
      <c r="C20" s="35">
        <v>60</v>
      </c>
      <c r="D20" s="35">
        <v>0</v>
      </c>
      <c r="E20" s="35">
        <v>40</v>
      </c>
      <c r="F20" s="35">
        <v>20</v>
      </c>
      <c r="G20" s="11">
        <v>0</v>
      </c>
      <c r="H20" s="11">
        <v>0.69</v>
      </c>
      <c r="I20" s="11">
        <v>0.31</v>
      </c>
    </row>
    <row r="21" spans="1:9" x14ac:dyDescent="0.35">
      <c r="A21" s="34" t="s">
        <v>64</v>
      </c>
      <c r="B21" s="7" t="s">
        <v>83</v>
      </c>
      <c r="C21" s="35">
        <v>45</v>
      </c>
      <c r="D21" s="35" t="s">
        <v>114</v>
      </c>
      <c r="E21" s="35">
        <v>25</v>
      </c>
      <c r="F21" s="35">
        <v>20</v>
      </c>
      <c r="G21" s="11" t="s">
        <v>114</v>
      </c>
      <c r="H21" s="11">
        <v>0.51</v>
      </c>
      <c r="I21" s="11" t="s">
        <v>114</v>
      </c>
    </row>
    <row r="22" spans="1:9" x14ac:dyDescent="0.35">
      <c r="A22" s="34" t="s">
        <v>64</v>
      </c>
      <c r="B22" s="7" t="s">
        <v>84</v>
      </c>
      <c r="C22" s="35">
        <v>65</v>
      </c>
      <c r="D22" s="35" t="s">
        <v>114</v>
      </c>
      <c r="E22" s="35">
        <v>45</v>
      </c>
      <c r="F22" s="35">
        <v>15</v>
      </c>
      <c r="G22" s="11" t="s">
        <v>114</v>
      </c>
      <c r="H22" s="11">
        <v>0.71</v>
      </c>
      <c r="I22" s="11" t="s">
        <v>114</v>
      </c>
    </row>
    <row r="23" spans="1:9" x14ac:dyDescent="0.35">
      <c r="A23" s="34" t="s">
        <v>64</v>
      </c>
      <c r="B23" s="7" t="s">
        <v>85</v>
      </c>
      <c r="C23" s="35">
        <v>70</v>
      </c>
      <c r="D23" s="35" t="s">
        <v>114</v>
      </c>
      <c r="E23" s="35">
        <v>50</v>
      </c>
      <c r="F23" s="35">
        <v>20</v>
      </c>
      <c r="G23" s="11" t="s">
        <v>114</v>
      </c>
      <c r="H23" s="11">
        <v>0.68</v>
      </c>
      <c r="I23" s="11" t="s">
        <v>114</v>
      </c>
    </row>
    <row r="24" spans="1:9" x14ac:dyDescent="0.35">
      <c r="A24" s="34" t="s">
        <v>64</v>
      </c>
      <c r="B24" s="7" t="s">
        <v>86</v>
      </c>
      <c r="C24" s="35">
        <v>110</v>
      </c>
      <c r="D24" s="35" t="s">
        <v>114</v>
      </c>
      <c r="E24" s="35">
        <v>60</v>
      </c>
      <c r="F24" s="35">
        <v>50</v>
      </c>
      <c r="G24" s="11" t="s">
        <v>114</v>
      </c>
      <c r="H24" s="11">
        <v>0.55000000000000004</v>
      </c>
      <c r="I24" s="11" t="s">
        <v>114</v>
      </c>
    </row>
    <row r="25" spans="1:9" x14ac:dyDescent="0.35">
      <c r="A25" s="34" t="s">
        <v>64</v>
      </c>
      <c r="B25" s="7" t="s">
        <v>87</v>
      </c>
      <c r="C25" s="35">
        <v>140</v>
      </c>
      <c r="D25" s="35">
        <v>5</v>
      </c>
      <c r="E25" s="35">
        <v>60</v>
      </c>
      <c r="F25" s="35">
        <v>80</v>
      </c>
      <c r="G25" s="11">
        <v>0.02</v>
      </c>
      <c r="H25" s="11">
        <v>0.41</v>
      </c>
      <c r="I25" s="11">
        <v>0.56999999999999995</v>
      </c>
    </row>
    <row r="26" spans="1:9" x14ac:dyDescent="0.35">
      <c r="A26" s="34" t="s">
        <v>64</v>
      </c>
      <c r="B26" s="7" t="s">
        <v>88</v>
      </c>
      <c r="C26" s="35">
        <v>160</v>
      </c>
      <c r="D26" s="35">
        <v>5</v>
      </c>
      <c r="E26" s="35">
        <v>70</v>
      </c>
      <c r="F26" s="35">
        <v>90</v>
      </c>
      <c r="G26" s="11">
        <v>0.02</v>
      </c>
      <c r="H26" s="11">
        <v>0.43</v>
      </c>
      <c r="I26" s="11">
        <v>0.56000000000000005</v>
      </c>
    </row>
    <row r="27" spans="1:9" x14ac:dyDescent="0.35">
      <c r="A27" s="34" t="s">
        <v>64</v>
      </c>
      <c r="B27" s="7" t="s">
        <v>89</v>
      </c>
      <c r="C27" s="35">
        <v>300</v>
      </c>
      <c r="D27" s="35" t="s">
        <v>114</v>
      </c>
      <c r="E27" s="35">
        <v>85</v>
      </c>
      <c r="F27" s="35">
        <v>215</v>
      </c>
      <c r="G27" s="11" t="s">
        <v>114</v>
      </c>
      <c r="H27" s="11" t="s">
        <v>114</v>
      </c>
      <c r="I27" s="11">
        <v>0.72</v>
      </c>
    </row>
    <row r="28" spans="1:9" x14ac:dyDescent="0.35">
      <c r="A28" s="34" t="s">
        <v>64</v>
      </c>
      <c r="B28" s="7" t="s">
        <v>90</v>
      </c>
      <c r="C28" s="35">
        <v>275</v>
      </c>
      <c r="D28" s="35">
        <v>5</v>
      </c>
      <c r="E28" s="35">
        <v>75</v>
      </c>
      <c r="F28" s="35">
        <v>195</v>
      </c>
      <c r="G28" s="11">
        <v>0.01</v>
      </c>
      <c r="H28" s="11">
        <v>0.28000000000000003</v>
      </c>
      <c r="I28" s="11">
        <v>0.71</v>
      </c>
    </row>
    <row r="29" spans="1:9" x14ac:dyDescent="0.35">
      <c r="A29" s="34" t="s">
        <v>64</v>
      </c>
      <c r="B29" s="7" t="s">
        <v>91</v>
      </c>
      <c r="C29" s="35">
        <v>190</v>
      </c>
      <c r="D29" s="35">
        <v>5</v>
      </c>
      <c r="E29" s="35">
        <v>95</v>
      </c>
      <c r="F29" s="35">
        <v>90</v>
      </c>
      <c r="G29" s="11">
        <v>0.03</v>
      </c>
      <c r="H29" s="11">
        <v>0.5</v>
      </c>
      <c r="I29" s="11">
        <v>0.47</v>
      </c>
    </row>
    <row r="30" spans="1:9" x14ac:dyDescent="0.35">
      <c r="A30" s="34" t="s">
        <v>64</v>
      </c>
      <c r="B30" s="7" t="s">
        <v>92</v>
      </c>
      <c r="C30" s="35">
        <v>250</v>
      </c>
      <c r="D30" s="35" t="s">
        <v>114</v>
      </c>
      <c r="E30" s="35">
        <v>120</v>
      </c>
      <c r="F30" s="35">
        <v>130</v>
      </c>
      <c r="G30" s="11" t="s">
        <v>114</v>
      </c>
      <c r="H30" s="11" t="s">
        <v>114</v>
      </c>
      <c r="I30" s="11">
        <v>0.52</v>
      </c>
    </row>
    <row r="31" spans="1:9" x14ac:dyDescent="0.35">
      <c r="A31" s="34" t="s">
        <v>64</v>
      </c>
      <c r="B31" s="7" t="s">
        <v>93</v>
      </c>
      <c r="C31" s="35">
        <v>370</v>
      </c>
      <c r="D31" s="35">
        <v>10</v>
      </c>
      <c r="E31" s="35">
        <v>245</v>
      </c>
      <c r="F31" s="35">
        <v>115</v>
      </c>
      <c r="G31" s="11">
        <v>0.02</v>
      </c>
      <c r="H31" s="11">
        <v>0.67</v>
      </c>
      <c r="I31" s="11">
        <v>0.31</v>
      </c>
    </row>
    <row r="32" spans="1:9" x14ac:dyDescent="0.35">
      <c r="A32" s="34" t="s">
        <v>64</v>
      </c>
      <c r="B32" s="7" t="s">
        <v>94</v>
      </c>
      <c r="C32" s="35">
        <v>390</v>
      </c>
      <c r="D32" s="35">
        <v>10</v>
      </c>
      <c r="E32" s="35">
        <v>240</v>
      </c>
      <c r="F32" s="35">
        <v>140</v>
      </c>
      <c r="G32" s="11">
        <v>0.03</v>
      </c>
      <c r="H32" s="11">
        <v>0.61</v>
      </c>
      <c r="I32" s="11">
        <v>0.36</v>
      </c>
    </row>
    <row r="33" spans="1:9" x14ac:dyDescent="0.35">
      <c r="A33" s="34" t="s">
        <v>64</v>
      </c>
      <c r="B33" s="7" t="s">
        <v>95</v>
      </c>
      <c r="C33" s="35">
        <v>275</v>
      </c>
      <c r="D33" s="35">
        <v>5</v>
      </c>
      <c r="E33" s="35">
        <v>120</v>
      </c>
      <c r="F33" s="35">
        <v>150</v>
      </c>
      <c r="G33" s="11">
        <v>0.02</v>
      </c>
      <c r="H33" s="11">
        <v>0.44</v>
      </c>
      <c r="I33" s="11">
        <v>0.54</v>
      </c>
    </row>
    <row r="34" spans="1:9" x14ac:dyDescent="0.35">
      <c r="A34" s="34" t="s">
        <v>64</v>
      </c>
      <c r="B34" s="7" t="s">
        <v>96</v>
      </c>
      <c r="C34" s="35">
        <v>365</v>
      </c>
      <c r="D34" s="35">
        <v>10</v>
      </c>
      <c r="E34" s="35">
        <v>170</v>
      </c>
      <c r="F34" s="35">
        <v>185</v>
      </c>
      <c r="G34" s="11">
        <v>0.02</v>
      </c>
      <c r="H34" s="11">
        <v>0.47</v>
      </c>
      <c r="I34" s="11">
        <v>0.51</v>
      </c>
    </row>
    <row r="35" spans="1:9" x14ac:dyDescent="0.35">
      <c r="A35" s="34" t="s">
        <v>64</v>
      </c>
      <c r="B35" s="7" t="s">
        <v>97</v>
      </c>
      <c r="C35" s="35">
        <v>310</v>
      </c>
      <c r="D35" s="35">
        <v>5</v>
      </c>
      <c r="E35" s="35">
        <v>115</v>
      </c>
      <c r="F35" s="35">
        <v>195</v>
      </c>
      <c r="G35" s="11">
        <v>0.01</v>
      </c>
      <c r="H35" s="11">
        <v>0.37</v>
      </c>
      <c r="I35" s="11">
        <v>0.62</v>
      </c>
    </row>
    <row r="36" spans="1:9" x14ac:dyDescent="0.35">
      <c r="A36" s="34" t="s">
        <v>64</v>
      </c>
      <c r="B36" s="7" t="s">
        <v>98</v>
      </c>
      <c r="C36" s="35">
        <v>250</v>
      </c>
      <c r="D36" s="35">
        <v>10</v>
      </c>
      <c r="E36" s="35">
        <v>120</v>
      </c>
      <c r="F36" s="35">
        <v>120</v>
      </c>
      <c r="G36" s="11">
        <v>0.04</v>
      </c>
      <c r="H36" s="11">
        <v>0.48</v>
      </c>
      <c r="I36" s="11">
        <v>0.48</v>
      </c>
    </row>
    <row r="37" spans="1:9" x14ac:dyDescent="0.35">
      <c r="A37" s="34" t="s">
        <v>64</v>
      </c>
      <c r="B37" s="7" t="s">
        <v>99</v>
      </c>
      <c r="C37" s="35">
        <v>250</v>
      </c>
      <c r="D37" s="35">
        <v>5</v>
      </c>
      <c r="E37" s="35">
        <v>120</v>
      </c>
      <c r="F37" s="35">
        <v>125</v>
      </c>
      <c r="G37" s="11">
        <v>0.01</v>
      </c>
      <c r="H37" s="11">
        <v>0.48</v>
      </c>
      <c r="I37" s="11">
        <v>0.5</v>
      </c>
    </row>
    <row r="38" spans="1:9" x14ac:dyDescent="0.35">
      <c r="A38" s="34" t="s">
        <v>64</v>
      </c>
      <c r="B38" s="7" t="s">
        <v>100</v>
      </c>
      <c r="C38" s="35">
        <v>300</v>
      </c>
      <c r="D38" s="35">
        <v>10</v>
      </c>
      <c r="E38" s="35">
        <v>125</v>
      </c>
      <c r="F38" s="35">
        <v>165</v>
      </c>
      <c r="G38" s="11">
        <v>0.03</v>
      </c>
      <c r="H38" s="11">
        <v>0.42</v>
      </c>
      <c r="I38" s="11">
        <v>0.55000000000000004</v>
      </c>
    </row>
    <row r="39" spans="1:9" x14ac:dyDescent="0.35">
      <c r="A39" s="34" t="s">
        <v>64</v>
      </c>
      <c r="B39" s="7" t="s">
        <v>101</v>
      </c>
      <c r="C39" s="35">
        <v>355</v>
      </c>
      <c r="D39" s="35">
        <v>15</v>
      </c>
      <c r="E39" s="35">
        <v>110</v>
      </c>
      <c r="F39" s="35">
        <v>230</v>
      </c>
      <c r="G39" s="11">
        <v>0.04</v>
      </c>
      <c r="H39" s="11">
        <v>0.31</v>
      </c>
      <c r="I39" s="11">
        <v>0.65</v>
      </c>
    </row>
    <row r="40" spans="1:9" x14ac:dyDescent="0.35">
      <c r="A40" s="34" t="s">
        <v>64</v>
      </c>
      <c r="B40" s="7" t="s">
        <v>102</v>
      </c>
      <c r="C40" s="35">
        <v>390</v>
      </c>
      <c r="D40" s="35">
        <v>10</v>
      </c>
      <c r="E40" s="35">
        <v>150</v>
      </c>
      <c r="F40" s="35">
        <v>230</v>
      </c>
      <c r="G40" s="11">
        <v>0.02</v>
      </c>
      <c r="H40" s="11">
        <v>0.39</v>
      </c>
      <c r="I40" s="11">
        <v>0.59</v>
      </c>
    </row>
    <row r="41" spans="1:9" x14ac:dyDescent="0.35">
      <c r="A41" s="34" t="s">
        <v>64</v>
      </c>
      <c r="B41" s="7" t="s">
        <v>103</v>
      </c>
      <c r="C41" s="35">
        <v>505</v>
      </c>
      <c r="D41" s="35">
        <v>15</v>
      </c>
      <c r="E41" s="35">
        <v>185</v>
      </c>
      <c r="F41" s="35">
        <v>305</v>
      </c>
      <c r="G41" s="11">
        <v>0.03</v>
      </c>
      <c r="H41" s="11">
        <v>0.37</v>
      </c>
      <c r="I41" s="11">
        <v>0.6</v>
      </c>
    </row>
    <row r="42" spans="1:9" x14ac:dyDescent="0.35">
      <c r="A42" s="34" t="s">
        <v>64</v>
      </c>
      <c r="B42" s="7" t="s">
        <v>104</v>
      </c>
      <c r="C42" s="35">
        <v>740</v>
      </c>
      <c r="D42" s="35">
        <v>20</v>
      </c>
      <c r="E42" s="35">
        <v>130</v>
      </c>
      <c r="F42" s="35">
        <v>590</v>
      </c>
      <c r="G42" s="11">
        <v>0.03</v>
      </c>
      <c r="H42" s="11">
        <v>0.18</v>
      </c>
      <c r="I42" s="11">
        <v>0.79</v>
      </c>
    </row>
    <row r="43" spans="1:9" x14ac:dyDescent="0.35">
      <c r="A43" s="34" t="s">
        <v>64</v>
      </c>
      <c r="B43" s="7" t="s">
        <v>105</v>
      </c>
      <c r="C43" s="35">
        <v>685</v>
      </c>
      <c r="D43" s="35">
        <v>25</v>
      </c>
      <c r="E43" s="35">
        <v>245</v>
      </c>
      <c r="F43" s="35">
        <v>415</v>
      </c>
      <c r="G43" s="11">
        <v>0.04</v>
      </c>
      <c r="H43" s="11">
        <v>0.36</v>
      </c>
      <c r="I43" s="11">
        <v>0.61</v>
      </c>
    </row>
    <row r="44" spans="1:9" x14ac:dyDescent="0.35">
      <c r="A44" s="34" t="s">
        <v>64</v>
      </c>
      <c r="B44" s="7" t="s">
        <v>106</v>
      </c>
      <c r="C44" s="35">
        <v>775</v>
      </c>
      <c r="D44" s="35">
        <v>25</v>
      </c>
      <c r="E44" s="35">
        <v>240</v>
      </c>
      <c r="F44" s="35">
        <v>510</v>
      </c>
      <c r="G44" s="11">
        <v>0.03</v>
      </c>
      <c r="H44" s="11">
        <v>0.31</v>
      </c>
      <c r="I44" s="11">
        <v>0.66</v>
      </c>
    </row>
    <row r="45" spans="1:9" x14ac:dyDescent="0.35">
      <c r="A45" s="34" t="s">
        <v>64</v>
      </c>
      <c r="B45" s="7" t="s">
        <v>107</v>
      </c>
      <c r="C45" s="35">
        <v>795</v>
      </c>
      <c r="D45" s="35">
        <v>35</v>
      </c>
      <c r="E45" s="35">
        <v>280</v>
      </c>
      <c r="F45" s="35">
        <v>485</v>
      </c>
      <c r="G45" s="11">
        <v>0.04</v>
      </c>
      <c r="H45" s="11">
        <v>0.35</v>
      </c>
      <c r="I45" s="11">
        <v>0.61</v>
      </c>
    </row>
    <row r="46" spans="1:9" x14ac:dyDescent="0.35">
      <c r="A46" s="34" t="s">
        <v>64</v>
      </c>
      <c r="B46" s="7" t="s">
        <v>108</v>
      </c>
      <c r="C46" s="35">
        <v>1045</v>
      </c>
      <c r="D46" s="35">
        <v>35</v>
      </c>
      <c r="E46" s="35">
        <v>360</v>
      </c>
      <c r="F46" s="35">
        <v>650</v>
      </c>
      <c r="G46" s="11">
        <v>0.03</v>
      </c>
      <c r="H46" s="11">
        <v>0.35</v>
      </c>
      <c r="I46" s="11">
        <v>0.62</v>
      </c>
    </row>
    <row r="47" spans="1:9" x14ac:dyDescent="0.35">
      <c r="A47" s="34" t="s">
        <v>64</v>
      </c>
      <c r="B47" s="7" t="s">
        <v>109</v>
      </c>
      <c r="C47" s="35">
        <v>1180</v>
      </c>
      <c r="D47" s="35">
        <v>55</v>
      </c>
      <c r="E47" s="35">
        <v>360</v>
      </c>
      <c r="F47" s="35">
        <v>765</v>
      </c>
      <c r="G47" s="11">
        <v>0.05</v>
      </c>
      <c r="H47" s="11">
        <v>0.3</v>
      </c>
      <c r="I47" s="11">
        <v>0.65</v>
      </c>
    </row>
    <row r="48" spans="1:9" x14ac:dyDescent="0.35">
      <c r="A48" s="34" t="s">
        <v>64</v>
      </c>
      <c r="B48" s="7" t="s">
        <v>110</v>
      </c>
      <c r="C48" s="35">
        <v>1690</v>
      </c>
      <c r="D48" s="35">
        <v>55</v>
      </c>
      <c r="E48" s="35">
        <v>630</v>
      </c>
      <c r="F48" s="35">
        <v>1005</v>
      </c>
      <c r="G48" s="11">
        <v>0.03</v>
      </c>
      <c r="H48" s="11">
        <v>0.37</v>
      </c>
      <c r="I48" s="11">
        <v>0.6</v>
      </c>
    </row>
    <row r="49" spans="1:9" x14ac:dyDescent="0.35">
      <c r="A49" s="34" t="s">
        <v>64</v>
      </c>
      <c r="B49" s="7" t="s">
        <v>111</v>
      </c>
      <c r="C49" s="35">
        <v>1460</v>
      </c>
      <c r="D49" s="35">
        <v>80</v>
      </c>
      <c r="E49" s="35">
        <v>440</v>
      </c>
      <c r="F49" s="35">
        <v>940</v>
      </c>
      <c r="G49" s="11">
        <v>0.06</v>
      </c>
      <c r="H49" s="11">
        <v>0.3</v>
      </c>
      <c r="I49" s="11">
        <v>0.64</v>
      </c>
    </row>
    <row r="50" spans="1:9" x14ac:dyDescent="0.35">
      <c r="A50" s="34" t="s">
        <v>64</v>
      </c>
      <c r="B50" s="7" t="s">
        <v>112</v>
      </c>
      <c r="C50" s="35">
        <v>1390</v>
      </c>
      <c r="D50" s="35">
        <v>65</v>
      </c>
      <c r="E50" s="35">
        <v>465</v>
      </c>
      <c r="F50" s="35">
        <v>865</v>
      </c>
      <c r="G50" s="11">
        <v>0.05</v>
      </c>
      <c r="H50" s="11">
        <v>0.33</v>
      </c>
      <c r="I50" s="11">
        <v>0.62</v>
      </c>
    </row>
    <row r="51" spans="1:9" x14ac:dyDescent="0.35">
      <c r="A51" s="34" t="s">
        <v>64</v>
      </c>
      <c r="B51" s="7" t="s">
        <v>113</v>
      </c>
      <c r="C51" s="35">
        <v>1565</v>
      </c>
      <c r="D51" s="35">
        <v>85</v>
      </c>
      <c r="E51" s="35">
        <v>470</v>
      </c>
      <c r="F51" s="35">
        <v>1010</v>
      </c>
      <c r="G51" s="11">
        <v>0.05</v>
      </c>
      <c r="H51" s="11">
        <v>0.3</v>
      </c>
      <c r="I51" s="11">
        <v>0.65</v>
      </c>
    </row>
    <row r="52" spans="1:9" x14ac:dyDescent="0.35">
      <c r="A52" s="21" t="s">
        <v>399</v>
      </c>
      <c r="B52" s="22" t="s">
        <v>64</v>
      </c>
      <c r="C52" s="23">
        <v>12490</v>
      </c>
      <c r="D52" s="23">
        <v>385</v>
      </c>
      <c r="E52" s="23">
        <v>4290</v>
      </c>
      <c r="F52" s="23">
        <v>7815</v>
      </c>
      <c r="G52" s="66">
        <v>0.03</v>
      </c>
      <c r="H52" s="66">
        <v>0.34</v>
      </c>
      <c r="I52" s="66">
        <v>0.63</v>
      </c>
    </row>
    <row r="53" spans="1:9" x14ac:dyDescent="0.35">
      <c r="A53" s="3" t="s">
        <v>399</v>
      </c>
      <c r="B53" s="6" t="s">
        <v>70</v>
      </c>
      <c r="C53" s="10">
        <v>0</v>
      </c>
      <c r="D53" s="10">
        <v>0</v>
      </c>
      <c r="E53" s="10">
        <v>0</v>
      </c>
      <c r="F53" s="10">
        <v>0</v>
      </c>
      <c r="G53" s="11" t="s">
        <v>66</v>
      </c>
      <c r="H53" s="11" t="s">
        <v>66</v>
      </c>
      <c r="I53" s="11" t="s">
        <v>66</v>
      </c>
    </row>
    <row r="54" spans="1:9" x14ac:dyDescent="0.35">
      <c r="A54" s="3" t="s">
        <v>399</v>
      </c>
      <c r="B54" s="6" t="s">
        <v>71</v>
      </c>
      <c r="C54" s="10">
        <v>0</v>
      </c>
      <c r="D54" s="10">
        <v>0</v>
      </c>
      <c r="E54" s="10">
        <v>0</v>
      </c>
      <c r="F54" s="10">
        <v>0</v>
      </c>
      <c r="G54" s="11" t="s">
        <v>66</v>
      </c>
      <c r="H54" s="11" t="s">
        <v>66</v>
      </c>
      <c r="I54" s="11" t="s">
        <v>66</v>
      </c>
    </row>
    <row r="55" spans="1:9" x14ac:dyDescent="0.35">
      <c r="A55" s="3" t="s">
        <v>399</v>
      </c>
      <c r="B55" s="6" t="s">
        <v>72</v>
      </c>
      <c r="C55" s="10" t="s">
        <v>114</v>
      </c>
      <c r="D55" s="10">
        <v>0</v>
      </c>
      <c r="E55" s="10" t="s">
        <v>114</v>
      </c>
      <c r="F55" s="10" t="s">
        <v>114</v>
      </c>
      <c r="G55" s="11">
        <v>0</v>
      </c>
      <c r="H55" s="11" t="s">
        <v>114</v>
      </c>
      <c r="I55" s="11" t="s">
        <v>114</v>
      </c>
    </row>
    <row r="56" spans="1:9" x14ac:dyDescent="0.35">
      <c r="A56" s="3" t="s">
        <v>399</v>
      </c>
      <c r="B56" s="6" t="s">
        <v>73</v>
      </c>
      <c r="C56" s="10">
        <v>0</v>
      </c>
      <c r="D56" s="10">
        <v>0</v>
      </c>
      <c r="E56" s="10">
        <v>0</v>
      </c>
      <c r="F56" s="10">
        <v>0</v>
      </c>
      <c r="G56" s="11" t="s">
        <v>66</v>
      </c>
      <c r="H56" s="11" t="s">
        <v>66</v>
      </c>
      <c r="I56" s="11" t="s">
        <v>66</v>
      </c>
    </row>
    <row r="57" spans="1:9" x14ac:dyDescent="0.35">
      <c r="A57" s="3" t="s">
        <v>399</v>
      </c>
      <c r="B57" s="6" t="s">
        <v>74</v>
      </c>
      <c r="C57" s="10" t="s">
        <v>114</v>
      </c>
      <c r="D57" s="10">
        <v>0</v>
      </c>
      <c r="E57" s="10" t="s">
        <v>114</v>
      </c>
      <c r="F57" s="10" t="s">
        <v>114</v>
      </c>
      <c r="G57" s="11">
        <v>0</v>
      </c>
      <c r="H57" s="11" t="s">
        <v>114</v>
      </c>
      <c r="I57" s="11" t="s">
        <v>114</v>
      </c>
    </row>
    <row r="58" spans="1:9" x14ac:dyDescent="0.35">
      <c r="A58" s="3" t="s">
        <v>399</v>
      </c>
      <c r="B58" s="6" t="s">
        <v>75</v>
      </c>
      <c r="C58" s="10">
        <v>10</v>
      </c>
      <c r="D58" s="10">
        <v>0</v>
      </c>
      <c r="E58" s="10">
        <v>5</v>
      </c>
      <c r="F58" s="10">
        <v>5</v>
      </c>
      <c r="G58" s="11">
        <v>0</v>
      </c>
      <c r="H58" s="11">
        <v>0.63</v>
      </c>
      <c r="I58" s="11">
        <v>0.38</v>
      </c>
    </row>
    <row r="59" spans="1:9" x14ac:dyDescent="0.35">
      <c r="A59" s="3" t="s">
        <v>399</v>
      </c>
      <c r="B59" s="6" t="s">
        <v>76</v>
      </c>
      <c r="C59" s="10">
        <v>15</v>
      </c>
      <c r="D59" s="10" t="s">
        <v>114</v>
      </c>
      <c r="E59" s="10">
        <v>10</v>
      </c>
      <c r="F59" s="10">
        <v>5</v>
      </c>
      <c r="G59" s="11" t="s">
        <v>114</v>
      </c>
      <c r="H59" s="11">
        <v>0.69</v>
      </c>
      <c r="I59" s="11" t="s">
        <v>114</v>
      </c>
    </row>
    <row r="60" spans="1:9" x14ac:dyDescent="0.35">
      <c r="A60" s="3" t="s">
        <v>399</v>
      </c>
      <c r="B60" s="6" t="s">
        <v>77</v>
      </c>
      <c r="C60" s="10">
        <v>15</v>
      </c>
      <c r="D60" s="10">
        <v>0</v>
      </c>
      <c r="E60" s="10">
        <v>10</v>
      </c>
      <c r="F60" s="10">
        <v>5</v>
      </c>
      <c r="G60" s="11">
        <v>0</v>
      </c>
      <c r="H60" s="11">
        <v>0.67</v>
      </c>
      <c r="I60" s="11">
        <v>0.33</v>
      </c>
    </row>
    <row r="61" spans="1:9" x14ac:dyDescent="0.35">
      <c r="A61" s="3" t="s">
        <v>399</v>
      </c>
      <c r="B61" s="6" t="s">
        <v>78</v>
      </c>
      <c r="C61" s="10">
        <v>25</v>
      </c>
      <c r="D61" s="10">
        <v>0</v>
      </c>
      <c r="E61" s="10">
        <v>15</v>
      </c>
      <c r="F61" s="10">
        <v>5</v>
      </c>
      <c r="G61" s="11">
        <v>0</v>
      </c>
      <c r="H61" s="11">
        <v>0.74</v>
      </c>
      <c r="I61" s="11">
        <v>0.26</v>
      </c>
    </row>
    <row r="62" spans="1:9" x14ac:dyDescent="0.35">
      <c r="A62" s="3" t="s">
        <v>399</v>
      </c>
      <c r="B62" s="6" t="s">
        <v>79</v>
      </c>
      <c r="C62" s="10">
        <v>20</v>
      </c>
      <c r="D62" s="10">
        <v>0</v>
      </c>
      <c r="E62" s="10">
        <v>15</v>
      </c>
      <c r="F62" s="10">
        <v>5</v>
      </c>
      <c r="G62" s="11">
        <v>0</v>
      </c>
      <c r="H62" s="11">
        <v>0.67</v>
      </c>
      <c r="I62" s="11">
        <v>0.33</v>
      </c>
    </row>
    <row r="63" spans="1:9" x14ac:dyDescent="0.35">
      <c r="A63" s="3" t="s">
        <v>399</v>
      </c>
      <c r="B63" s="6" t="s">
        <v>80</v>
      </c>
      <c r="C63" s="10">
        <v>45</v>
      </c>
      <c r="D63" s="10">
        <v>0</v>
      </c>
      <c r="E63" s="10">
        <v>35</v>
      </c>
      <c r="F63" s="10">
        <v>10</v>
      </c>
      <c r="G63" s="11">
        <v>0</v>
      </c>
      <c r="H63" s="11">
        <v>0.76</v>
      </c>
      <c r="I63" s="11">
        <v>0.24</v>
      </c>
    </row>
    <row r="64" spans="1:9" x14ac:dyDescent="0.35">
      <c r="A64" s="3" t="s">
        <v>399</v>
      </c>
      <c r="B64" s="6" t="s">
        <v>81</v>
      </c>
      <c r="C64" s="10">
        <v>45</v>
      </c>
      <c r="D64" s="10" t="s">
        <v>114</v>
      </c>
      <c r="E64" s="10">
        <v>35</v>
      </c>
      <c r="F64" s="10">
        <v>10</v>
      </c>
      <c r="G64" s="11" t="s">
        <v>114</v>
      </c>
      <c r="H64" s="11">
        <v>0.76</v>
      </c>
      <c r="I64" s="11" t="s">
        <v>114</v>
      </c>
    </row>
    <row r="65" spans="1:9" x14ac:dyDescent="0.35">
      <c r="A65" s="3" t="s">
        <v>399</v>
      </c>
      <c r="B65" s="6" t="s">
        <v>82</v>
      </c>
      <c r="C65" s="10">
        <v>45</v>
      </c>
      <c r="D65" s="10">
        <v>0</v>
      </c>
      <c r="E65" s="10">
        <v>35</v>
      </c>
      <c r="F65" s="10">
        <v>10</v>
      </c>
      <c r="G65" s="11">
        <v>0</v>
      </c>
      <c r="H65" s="11">
        <v>0.75</v>
      </c>
      <c r="I65" s="11">
        <v>0.25</v>
      </c>
    </row>
    <row r="66" spans="1:9" x14ac:dyDescent="0.35">
      <c r="A66" s="3" t="s">
        <v>399</v>
      </c>
      <c r="B66" s="6" t="s">
        <v>83</v>
      </c>
      <c r="C66" s="10">
        <v>30</v>
      </c>
      <c r="D66" s="10">
        <v>0</v>
      </c>
      <c r="E66" s="10">
        <v>20</v>
      </c>
      <c r="F66" s="10">
        <v>15</v>
      </c>
      <c r="G66" s="11">
        <v>0</v>
      </c>
      <c r="H66" s="11">
        <v>0.57999999999999996</v>
      </c>
      <c r="I66" s="11">
        <v>0.42</v>
      </c>
    </row>
    <row r="67" spans="1:9" x14ac:dyDescent="0.35">
      <c r="A67" s="3" t="s">
        <v>399</v>
      </c>
      <c r="B67" s="6" t="s">
        <v>84</v>
      </c>
      <c r="C67" s="10">
        <v>35</v>
      </c>
      <c r="D67" s="10">
        <v>0</v>
      </c>
      <c r="E67" s="10">
        <v>25</v>
      </c>
      <c r="F67" s="10">
        <v>10</v>
      </c>
      <c r="G67" s="11">
        <v>0</v>
      </c>
      <c r="H67" s="11">
        <v>0.72</v>
      </c>
      <c r="I67" s="11">
        <v>0.28000000000000003</v>
      </c>
    </row>
    <row r="68" spans="1:9" x14ac:dyDescent="0.35">
      <c r="A68" s="3" t="s">
        <v>399</v>
      </c>
      <c r="B68" s="6" t="s">
        <v>85</v>
      </c>
      <c r="C68" s="10">
        <v>50</v>
      </c>
      <c r="D68" s="10" t="s">
        <v>114</v>
      </c>
      <c r="E68" s="10">
        <v>35</v>
      </c>
      <c r="F68" s="10">
        <v>15</v>
      </c>
      <c r="G68" s="11" t="s">
        <v>114</v>
      </c>
      <c r="H68" s="11">
        <v>0.7</v>
      </c>
      <c r="I68" s="11" t="s">
        <v>114</v>
      </c>
    </row>
    <row r="69" spans="1:9" x14ac:dyDescent="0.35">
      <c r="A69" s="3" t="s">
        <v>399</v>
      </c>
      <c r="B69" s="6" t="s">
        <v>86</v>
      </c>
      <c r="C69" s="10">
        <v>70</v>
      </c>
      <c r="D69" s="10" t="s">
        <v>114</v>
      </c>
      <c r="E69" s="10">
        <v>40</v>
      </c>
      <c r="F69" s="10">
        <v>30</v>
      </c>
      <c r="G69" s="11" t="s">
        <v>114</v>
      </c>
      <c r="H69" s="11">
        <v>0.55000000000000004</v>
      </c>
      <c r="I69" s="11" t="s">
        <v>114</v>
      </c>
    </row>
    <row r="70" spans="1:9" x14ac:dyDescent="0.35">
      <c r="A70" s="3" t="s">
        <v>399</v>
      </c>
      <c r="B70" s="6" t="s">
        <v>87</v>
      </c>
      <c r="C70" s="10">
        <v>100</v>
      </c>
      <c r="D70" s="10">
        <v>0</v>
      </c>
      <c r="E70" s="10">
        <v>35</v>
      </c>
      <c r="F70" s="10">
        <v>65</v>
      </c>
      <c r="G70" s="11">
        <v>0</v>
      </c>
      <c r="H70" s="11">
        <v>0.34</v>
      </c>
      <c r="I70" s="11">
        <v>0.66</v>
      </c>
    </row>
    <row r="71" spans="1:9" x14ac:dyDescent="0.35">
      <c r="A71" s="3" t="s">
        <v>399</v>
      </c>
      <c r="B71" s="6" t="s">
        <v>88</v>
      </c>
      <c r="C71" s="10">
        <v>100</v>
      </c>
      <c r="D71" s="10">
        <v>0</v>
      </c>
      <c r="E71" s="10">
        <v>45</v>
      </c>
      <c r="F71" s="10">
        <v>55</v>
      </c>
      <c r="G71" s="11">
        <v>0</v>
      </c>
      <c r="H71" s="11">
        <v>0.44</v>
      </c>
      <c r="I71" s="11">
        <v>0.56000000000000005</v>
      </c>
    </row>
    <row r="72" spans="1:9" x14ac:dyDescent="0.35">
      <c r="A72" s="3" t="s">
        <v>399</v>
      </c>
      <c r="B72" s="6" t="s">
        <v>89</v>
      </c>
      <c r="C72" s="10">
        <v>245</v>
      </c>
      <c r="D72" s="10" t="s">
        <v>114</v>
      </c>
      <c r="E72" s="10">
        <v>55</v>
      </c>
      <c r="F72" s="10">
        <v>190</v>
      </c>
      <c r="G72" s="11" t="s">
        <v>114</v>
      </c>
      <c r="H72" s="11" t="s">
        <v>114</v>
      </c>
      <c r="I72" s="11">
        <v>0.78</v>
      </c>
    </row>
    <row r="73" spans="1:9" x14ac:dyDescent="0.35">
      <c r="A73" s="3" t="s">
        <v>399</v>
      </c>
      <c r="B73" s="6" t="s">
        <v>90</v>
      </c>
      <c r="C73" s="10">
        <v>215</v>
      </c>
      <c r="D73" s="10" t="s">
        <v>114</v>
      </c>
      <c r="E73" s="10">
        <v>45</v>
      </c>
      <c r="F73" s="10">
        <v>170</v>
      </c>
      <c r="G73" s="11" t="s">
        <v>114</v>
      </c>
      <c r="H73" s="11" t="s">
        <v>114</v>
      </c>
      <c r="I73" s="11">
        <v>0.79</v>
      </c>
    </row>
    <row r="74" spans="1:9" x14ac:dyDescent="0.35">
      <c r="A74" s="3" t="s">
        <v>399</v>
      </c>
      <c r="B74" s="6" t="s">
        <v>91</v>
      </c>
      <c r="C74" s="10">
        <v>100</v>
      </c>
      <c r="D74" s="10" t="s">
        <v>114</v>
      </c>
      <c r="E74" s="10">
        <v>55</v>
      </c>
      <c r="F74" s="10">
        <v>40</v>
      </c>
      <c r="G74" s="11" t="s">
        <v>114</v>
      </c>
      <c r="H74" s="11">
        <v>0.55000000000000004</v>
      </c>
      <c r="I74" s="11" t="s">
        <v>114</v>
      </c>
    </row>
    <row r="75" spans="1:9" x14ac:dyDescent="0.35">
      <c r="A75" s="3" t="s">
        <v>399</v>
      </c>
      <c r="B75" s="6" t="s">
        <v>92</v>
      </c>
      <c r="C75" s="10">
        <v>155</v>
      </c>
      <c r="D75" s="10" t="s">
        <v>114</v>
      </c>
      <c r="E75" s="10">
        <v>65</v>
      </c>
      <c r="F75" s="10">
        <v>90</v>
      </c>
      <c r="G75" s="11" t="s">
        <v>114</v>
      </c>
      <c r="H75" s="11" t="s">
        <v>114</v>
      </c>
      <c r="I75" s="11">
        <v>0.57999999999999996</v>
      </c>
    </row>
    <row r="76" spans="1:9" x14ac:dyDescent="0.35">
      <c r="A76" s="3" t="s">
        <v>399</v>
      </c>
      <c r="B76" s="6" t="s">
        <v>93</v>
      </c>
      <c r="C76" s="10">
        <v>265</v>
      </c>
      <c r="D76" s="10">
        <v>5</v>
      </c>
      <c r="E76" s="10">
        <v>195</v>
      </c>
      <c r="F76" s="10">
        <v>65</v>
      </c>
      <c r="G76" s="11">
        <v>0.01</v>
      </c>
      <c r="H76" s="11">
        <v>0.75</v>
      </c>
      <c r="I76" s="11">
        <v>0.24</v>
      </c>
    </row>
    <row r="77" spans="1:9" x14ac:dyDescent="0.35">
      <c r="A77" s="3" t="s">
        <v>399</v>
      </c>
      <c r="B77" s="6" t="s">
        <v>94</v>
      </c>
      <c r="C77" s="10">
        <v>205</v>
      </c>
      <c r="D77" s="10">
        <v>5</v>
      </c>
      <c r="E77" s="10">
        <v>150</v>
      </c>
      <c r="F77" s="10">
        <v>55</v>
      </c>
      <c r="G77" s="11">
        <v>0.01</v>
      </c>
      <c r="H77" s="11">
        <v>0.72</v>
      </c>
      <c r="I77" s="11">
        <v>0.26</v>
      </c>
    </row>
    <row r="78" spans="1:9" x14ac:dyDescent="0.35">
      <c r="A78" s="3" t="s">
        <v>399</v>
      </c>
      <c r="B78" s="6" t="s">
        <v>95</v>
      </c>
      <c r="C78" s="10">
        <v>130</v>
      </c>
      <c r="D78" s="10">
        <v>0</v>
      </c>
      <c r="E78" s="10">
        <v>60</v>
      </c>
      <c r="F78" s="10">
        <v>70</v>
      </c>
      <c r="G78" s="11">
        <v>0</v>
      </c>
      <c r="H78" s="11">
        <v>0.47</v>
      </c>
      <c r="I78" s="11">
        <v>0.53</v>
      </c>
    </row>
    <row r="79" spans="1:9" x14ac:dyDescent="0.35">
      <c r="A79" s="3" t="s">
        <v>399</v>
      </c>
      <c r="B79" s="6" t="s">
        <v>96</v>
      </c>
      <c r="C79" s="10">
        <v>215</v>
      </c>
      <c r="D79" s="10" t="s">
        <v>114</v>
      </c>
      <c r="E79" s="10">
        <v>100</v>
      </c>
      <c r="F79" s="10">
        <v>115</v>
      </c>
      <c r="G79" s="11" t="s">
        <v>114</v>
      </c>
      <c r="H79" s="11" t="s">
        <v>114</v>
      </c>
      <c r="I79" s="11">
        <v>0.53</v>
      </c>
    </row>
    <row r="80" spans="1:9" x14ac:dyDescent="0.35">
      <c r="A80" s="3" t="s">
        <v>399</v>
      </c>
      <c r="B80" s="6" t="s">
        <v>97</v>
      </c>
      <c r="C80" s="10">
        <v>215</v>
      </c>
      <c r="D80" s="10" t="s">
        <v>114</v>
      </c>
      <c r="E80" s="10">
        <v>65</v>
      </c>
      <c r="F80" s="10">
        <v>155</v>
      </c>
      <c r="G80" s="11" t="s">
        <v>114</v>
      </c>
      <c r="H80" s="11" t="s">
        <v>114</v>
      </c>
      <c r="I80" s="11">
        <v>0.71</v>
      </c>
    </row>
    <row r="81" spans="1:9" x14ac:dyDescent="0.35">
      <c r="A81" s="3" t="s">
        <v>399</v>
      </c>
      <c r="B81" s="6" t="s">
        <v>98</v>
      </c>
      <c r="C81" s="10">
        <v>165</v>
      </c>
      <c r="D81" s="10" t="s">
        <v>114</v>
      </c>
      <c r="E81" s="10">
        <v>80</v>
      </c>
      <c r="F81" s="10">
        <v>85</v>
      </c>
      <c r="G81" s="11" t="s">
        <v>114</v>
      </c>
      <c r="H81" s="11" t="s">
        <v>114</v>
      </c>
      <c r="I81" s="11">
        <v>0.51</v>
      </c>
    </row>
    <row r="82" spans="1:9" x14ac:dyDescent="0.35">
      <c r="A82" s="3" t="s">
        <v>399</v>
      </c>
      <c r="B82" s="6" t="s">
        <v>99</v>
      </c>
      <c r="C82" s="10">
        <v>155</v>
      </c>
      <c r="D82" s="10">
        <v>0</v>
      </c>
      <c r="E82" s="10">
        <v>75</v>
      </c>
      <c r="F82" s="10">
        <v>80</v>
      </c>
      <c r="G82" s="11">
        <v>0</v>
      </c>
      <c r="H82" s="11">
        <v>0.49</v>
      </c>
      <c r="I82" s="11">
        <v>0.51</v>
      </c>
    </row>
    <row r="83" spans="1:9" x14ac:dyDescent="0.35">
      <c r="A83" s="3" t="s">
        <v>399</v>
      </c>
      <c r="B83" s="6" t="s">
        <v>100</v>
      </c>
      <c r="C83" s="10">
        <v>210</v>
      </c>
      <c r="D83" s="10">
        <v>5</v>
      </c>
      <c r="E83" s="10">
        <v>85</v>
      </c>
      <c r="F83" s="10">
        <v>125</v>
      </c>
      <c r="G83" s="11">
        <v>0.02</v>
      </c>
      <c r="H83" s="11">
        <v>0.4</v>
      </c>
      <c r="I83" s="11">
        <v>0.59</v>
      </c>
    </row>
    <row r="84" spans="1:9" x14ac:dyDescent="0.35">
      <c r="A84" s="3" t="s">
        <v>399</v>
      </c>
      <c r="B84" s="6" t="s">
        <v>101</v>
      </c>
      <c r="C84" s="10">
        <v>270</v>
      </c>
      <c r="D84" s="10">
        <v>5</v>
      </c>
      <c r="E84" s="10">
        <v>70</v>
      </c>
      <c r="F84" s="10">
        <v>195</v>
      </c>
      <c r="G84" s="11">
        <v>0.02</v>
      </c>
      <c r="H84" s="11">
        <v>0.26</v>
      </c>
      <c r="I84" s="11">
        <v>0.71</v>
      </c>
    </row>
    <row r="85" spans="1:9" x14ac:dyDescent="0.35">
      <c r="A85" s="3" t="s">
        <v>399</v>
      </c>
      <c r="B85" s="6" t="s">
        <v>102</v>
      </c>
      <c r="C85" s="10">
        <v>295</v>
      </c>
      <c r="D85" s="10">
        <v>5</v>
      </c>
      <c r="E85" s="10">
        <v>110</v>
      </c>
      <c r="F85" s="10">
        <v>180</v>
      </c>
      <c r="G85" s="11">
        <v>0.02</v>
      </c>
      <c r="H85" s="11">
        <v>0.37</v>
      </c>
      <c r="I85" s="11">
        <v>0.61</v>
      </c>
    </row>
    <row r="86" spans="1:9" x14ac:dyDescent="0.35">
      <c r="A86" s="3" t="s">
        <v>399</v>
      </c>
      <c r="B86" s="6" t="s">
        <v>103</v>
      </c>
      <c r="C86" s="10">
        <v>410</v>
      </c>
      <c r="D86" s="10">
        <v>10</v>
      </c>
      <c r="E86" s="10">
        <v>140</v>
      </c>
      <c r="F86" s="10">
        <v>260</v>
      </c>
      <c r="G86" s="11">
        <v>0.03</v>
      </c>
      <c r="H86" s="11">
        <v>0.34</v>
      </c>
      <c r="I86" s="11">
        <v>0.63</v>
      </c>
    </row>
    <row r="87" spans="1:9" x14ac:dyDescent="0.35">
      <c r="A87" s="3" t="s">
        <v>399</v>
      </c>
      <c r="B87" s="6" t="s">
        <v>104</v>
      </c>
      <c r="C87" s="10">
        <v>610</v>
      </c>
      <c r="D87" s="10">
        <v>20</v>
      </c>
      <c r="E87" s="10">
        <v>85</v>
      </c>
      <c r="F87" s="10">
        <v>510</v>
      </c>
      <c r="G87" s="11">
        <v>0.03</v>
      </c>
      <c r="H87" s="11">
        <v>0.14000000000000001</v>
      </c>
      <c r="I87" s="11">
        <v>0.83</v>
      </c>
    </row>
    <row r="88" spans="1:9" x14ac:dyDescent="0.35">
      <c r="A88" s="3" t="s">
        <v>399</v>
      </c>
      <c r="B88" s="6" t="s">
        <v>105</v>
      </c>
      <c r="C88" s="10">
        <v>535</v>
      </c>
      <c r="D88" s="10">
        <v>20</v>
      </c>
      <c r="E88" s="10">
        <v>170</v>
      </c>
      <c r="F88" s="10">
        <v>345</v>
      </c>
      <c r="G88" s="11">
        <v>0.04</v>
      </c>
      <c r="H88" s="11">
        <v>0.32</v>
      </c>
      <c r="I88" s="11">
        <v>0.65</v>
      </c>
    </row>
    <row r="89" spans="1:9" x14ac:dyDescent="0.35">
      <c r="A89" s="3" t="s">
        <v>399</v>
      </c>
      <c r="B89" s="6" t="s">
        <v>106</v>
      </c>
      <c r="C89" s="10">
        <v>605</v>
      </c>
      <c r="D89" s="10">
        <v>20</v>
      </c>
      <c r="E89" s="10">
        <v>170</v>
      </c>
      <c r="F89" s="10">
        <v>415</v>
      </c>
      <c r="G89" s="11">
        <v>0.03</v>
      </c>
      <c r="H89" s="11">
        <v>0.28000000000000003</v>
      </c>
      <c r="I89" s="11">
        <v>0.69</v>
      </c>
    </row>
    <row r="90" spans="1:9" x14ac:dyDescent="0.35">
      <c r="A90" s="3" t="s">
        <v>399</v>
      </c>
      <c r="B90" s="6" t="s">
        <v>107</v>
      </c>
      <c r="C90" s="10">
        <v>680</v>
      </c>
      <c r="D90" s="10">
        <v>25</v>
      </c>
      <c r="E90" s="10">
        <v>225</v>
      </c>
      <c r="F90" s="10">
        <v>430</v>
      </c>
      <c r="G90" s="11">
        <v>0.04</v>
      </c>
      <c r="H90" s="11">
        <v>0.33</v>
      </c>
      <c r="I90" s="11">
        <v>0.63</v>
      </c>
    </row>
    <row r="91" spans="1:9" x14ac:dyDescent="0.35">
      <c r="A91" s="3" t="s">
        <v>399</v>
      </c>
      <c r="B91" s="6" t="s">
        <v>108</v>
      </c>
      <c r="C91" s="10">
        <v>820</v>
      </c>
      <c r="D91" s="10">
        <v>20</v>
      </c>
      <c r="E91" s="10">
        <v>285</v>
      </c>
      <c r="F91" s="10">
        <v>520</v>
      </c>
      <c r="G91" s="11">
        <v>0.02</v>
      </c>
      <c r="H91" s="11">
        <v>0.35</v>
      </c>
      <c r="I91" s="11">
        <v>0.63</v>
      </c>
    </row>
    <row r="92" spans="1:9" x14ac:dyDescent="0.35">
      <c r="A92" s="3" t="s">
        <v>399</v>
      </c>
      <c r="B92" s="6" t="s">
        <v>109</v>
      </c>
      <c r="C92" s="10">
        <v>890</v>
      </c>
      <c r="D92" s="10">
        <v>30</v>
      </c>
      <c r="E92" s="10">
        <v>235</v>
      </c>
      <c r="F92" s="10">
        <v>620</v>
      </c>
      <c r="G92" s="11">
        <v>0.04</v>
      </c>
      <c r="H92" s="11">
        <v>0.27</v>
      </c>
      <c r="I92" s="11">
        <v>0.7</v>
      </c>
    </row>
    <row r="93" spans="1:9" x14ac:dyDescent="0.35">
      <c r="A93" s="3" t="s">
        <v>399</v>
      </c>
      <c r="B93" s="6" t="s">
        <v>110</v>
      </c>
      <c r="C93" s="10">
        <v>1335</v>
      </c>
      <c r="D93" s="10">
        <v>40</v>
      </c>
      <c r="E93" s="10">
        <v>515</v>
      </c>
      <c r="F93" s="10">
        <v>780</v>
      </c>
      <c r="G93" s="11">
        <v>0.03</v>
      </c>
      <c r="H93" s="11">
        <v>0.38</v>
      </c>
      <c r="I93" s="11">
        <v>0.57999999999999996</v>
      </c>
    </row>
    <row r="94" spans="1:9" x14ac:dyDescent="0.35">
      <c r="A94" s="3" t="s">
        <v>399</v>
      </c>
      <c r="B94" s="6" t="s">
        <v>111</v>
      </c>
      <c r="C94" s="10">
        <v>1020</v>
      </c>
      <c r="D94" s="10">
        <v>60</v>
      </c>
      <c r="E94" s="10">
        <v>275</v>
      </c>
      <c r="F94" s="10">
        <v>685</v>
      </c>
      <c r="G94" s="11">
        <v>0.06</v>
      </c>
      <c r="H94" s="11">
        <v>0.27</v>
      </c>
      <c r="I94" s="11">
        <v>0.67</v>
      </c>
    </row>
    <row r="95" spans="1:9" x14ac:dyDescent="0.35">
      <c r="A95" s="3" t="s">
        <v>399</v>
      </c>
      <c r="B95" s="6" t="s">
        <v>112</v>
      </c>
      <c r="C95" s="10">
        <v>930</v>
      </c>
      <c r="D95" s="10">
        <v>45</v>
      </c>
      <c r="E95" s="10">
        <v>300</v>
      </c>
      <c r="F95" s="10">
        <v>585</v>
      </c>
      <c r="G95" s="11">
        <v>0.05</v>
      </c>
      <c r="H95" s="11">
        <v>0.32</v>
      </c>
      <c r="I95" s="11">
        <v>0.63</v>
      </c>
    </row>
    <row r="96" spans="1:9" x14ac:dyDescent="0.35">
      <c r="A96" s="3" t="s">
        <v>399</v>
      </c>
      <c r="B96" s="6" t="s">
        <v>113</v>
      </c>
      <c r="C96" s="10">
        <v>1215</v>
      </c>
      <c r="D96" s="10">
        <v>60</v>
      </c>
      <c r="E96" s="10">
        <v>335</v>
      </c>
      <c r="F96" s="10">
        <v>815</v>
      </c>
      <c r="G96" s="11">
        <v>0.05</v>
      </c>
      <c r="H96" s="11">
        <v>0.28000000000000003</v>
      </c>
      <c r="I96" s="11">
        <v>0.67</v>
      </c>
    </row>
    <row r="97" spans="1:9" x14ac:dyDescent="0.35">
      <c r="A97" s="21" t="s">
        <v>400</v>
      </c>
      <c r="B97" s="22" t="s">
        <v>64</v>
      </c>
      <c r="C97" s="23">
        <v>4540</v>
      </c>
      <c r="D97" s="23">
        <v>215</v>
      </c>
      <c r="E97" s="23">
        <v>1930</v>
      </c>
      <c r="F97" s="23">
        <v>2400</v>
      </c>
      <c r="G97" s="66">
        <v>0.05</v>
      </c>
      <c r="H97" s="66">
        <v>0.42</v>
      </c>
      <c r="I97" s="66">
        <v>0.53</v>
      </c>
    </row>
    <row r="98" spans="1:9" x14ac:dyDescent="0.35">
      <c r="A98" s="3" t="s">
        <v>400</v>
      </c>
      <c r="B98" s="6" t="s">
        <v>70</v>
      </c>
      <c r="C98" s="10" t="s">
        <v>114</v>
      </c>
      <c r="D98" s="10">
        <v>0</v>
      </c>
      <c r="E98" s="10" t="s">
        <v>114</v>
      </c>
      <c r="F98" s="10">
        <v>0</v>
      </c>
      <c r="G98" s="11">
        <v>0</v>
      </c>
      <c r="H98" s="11" t="s">
        <v>114</v>
      </c>
      <c r="I98" s="11">
        <v>0</v>
      </c>
    </row>
    <row r="99" spans="1:9" x14ac:dyDescent="0.35">
      <c r="A99" s="3" t="s">
        <v>400</v>
      </c>
      <c r="B99" s="6" t="s">
        <v>71</v>
      </c>
      <c r="C99" s="10" t="s">
        <v>114</v>
      </c>
      <c r="D99" s="10">
        <v>0</v>
      </c>
      <c r="E99" s="10" t="s">
        <v>114</v>
      </c>
      <c r="F99" s="10">
        <v>0</v>
      </c>
      <c r="G99" s="11">
        <v>0</v>
      </c>
      <c r="H99" s="11" t="s">
        <v>114</v>
      </c>
      <c r="I99" s="11">
        <v>0</v>
      </c>
    </row>
    <row r="100" spans="1:9" x14ac:dyDescent="0.35">
      <c r="A100" s="3" t="s">
        <v>400</v>
      </c>
      <c r="B100" s="6" t="s">
        <v>72</v>
      </c>
      <c r="C100" s="10">
        <v>5</v>
      </c>
      <c r="D100" s="10">
        <v>0</v>
      </c>
      <c r="E100" s="10">
        <v>5</v>
      </c>
      <c r="F100" s="10">
        <v>0</v>
      </c>
      <c r="G100" s="11">
        <v>0</v>
      </c>
      <c r="H100" s="11">
        <v>1</v>
      </c>
      <c r="I100" s="11">
        <v>0</v>
      </c>
    </row>
    <row r="101" spans="1:9" x14ac:dyDescent="0.35">
      <c r="A101" s="3" t="s">
        <v>400</v>
      </c>
      <c r="B101" s="6" t="s">
        <v>73</v>
      </c>
      <c r="C101" s="10">
        <v>10</v>
      </c>
      <c r="D101" s="10">
        <v>0</v>
      </c>
      <c r="E101" s="10" t="s">
        <v>114</v>
      </c>
      <c r="F101" s="10">
        <v>5</v>
      </c>
      <c r="G101" s="11">
        <v>0</v>
      </c>
      <c r="H101" s="11" t="s">
        <v>114</v>
      </c>
      <c r="I101" s="11" t="s">
        <v>114</v>
      </c>
    </row>
    <row r="102" spans="1:9" x14ac:dyDescent="0.35">
      <c r="A102" s="3" t="s">
        <v>400</v>
      </c>
      <c r="B102" s="6" t="s">
        <v>74</v>
      </c>
      <c r="C102" s="10">
        <v>5</v>
      </c>
      <c r="D102" s="10">
        <v>0</v>
      </c>
      <c r="E102" s="10" t="s">
        <v>114</v>
      </c>
      <c r="F102" s="10" t="s">
        <v>114</v>
      </c>
      <c r="G102" s="11">
        <v>0</v>
      </c>
      <c r="H102" s="11" t="s">
        <v>114</v>
      </c>
      <c r="I102" s="11" t="s">
        <v>114</v>
      </c>
    </row>
    <row r="103" spans="1:9" x14ac:dyDescent="0.35">
      <c r="A103" s="3" t="s">
        <v>400</v>
      </c>
      <c r="B103" s="6" t="s">
        <v>75</v>
      </c>
      <c r="C103" s="10">
        <v>5</v>
      </c>
      <c r="D103" s="10">
        <v>0</v>
      </c>
      <c r="E103" s="10">
        <v>5</v>
      </c>
      <c r="F103" s="10" t="s">
        <v>114</v>
      </c>
      <c r="G103" s="11">
        <v>0</v>
      </c>
      <c r="H103" s="11" t="s">
        <v>114</v>
      </c>
      <c r="I103" s="11" t="s">
        <v>114</v>
      </c>
    </row>
    <row r="104" spans="1:9" x14ac:dyDescent="0.35">
      <c r="A104" s="3" t="s">
        <v>400</v>
      </c>
      <c r="B104" s="6" t="s">
        <v>76</v>
      </c>
      <c r="C104" s="10">
        <v>10</v>
      </c>
      <c r="D104" s="10" t="s">
        <v>114</v>
      </c>
      <c r="E104" s="10">
        <v>5</v>
      </c>
      <c r="F104" s="10">
        <v>5</v>
      </c>
      <c r="G104" s="11" t="s">
        <v>114</v>
      </c>
      <c r="H104" s="11">
        <v>0.45</v>
      </c>
      <c r="I104" s="11" t="s">
        <v>114</v>
      </c>
    </row>
    <row r="105" spans="1:9" x14ac:dyDescent="0.35">
      <c r="A105" s="3" t="s">
        <v>400</v>
      </c>
      <c r="B105" s="6" t="s">
        <v>77</v>
      </c>
      <c r="C105" s="10">
        <v>10</v>
      </c>
      <c r="D105" s="10" t="s">
        <v>114</v>
      </c>
      <c r="E105" s="10">
        <v>5</v>
      </c>
      <c r="F105" s="10">
        <v>5</v>
      </c>
      <c r="G105" s="11" t="s">
        <v>114</v>
      </c>
      <c r="H105" s="11" t="s">
        <v>114</v>
      </c>
      <c r="I105" s="11" t="s">
        <v>114</v>
      </c>
    </row>
    <row r="106" spans="1:9" x14ac:dyDescent="0.35">
      <c r="A106" s="3" t="s">
        <v>400</v>
      </c>
      <c r="B106" s="6" t="s">
        <v>78</v>
      </c>
      <c r="C106" s="10">
        <v>15</v>
      </c>
      <c r="D106" s="10" t="s">
        <v>114</v>
      </c>
      <c r="E106" s="10">
        <v>5</v>
      </c>
      <c r="F106" s="10">
        <v>5</v>
      </c>
      <c r="G106" s="11" t="s">
        <v>114</v>
      </c>
      <c r="H106" s="11" t="s">
        <v>114</v>
      </c>
      <c r="I106" s="11">
        <v>0.47</v>
      </c>
    </row>
    <row r="107" spans="1:9" x14ac:dyDescent="0.35">
      <c r="A107" s="3" t="s">
        <v>400</v>
      </c>
      <c r="B107" s="6" t="s">
        <v>79</v>
      </c>
      <c r="C107" s="10">
        <v>15</v>
      </c>
      <c r="D107" s="10">
        <v>0</v>
      </c>
      <c r="E107" s="10">
        <v>5</v>
      </c>
      <c r="F107" s="10">
        <v>5</v>
      </c>
      <c r="G107" s="11">
        <v>0</v>
      </c>
      <c r="H107" s="11">
        <v>0.54</v>
      </c>
      <c r="I107" s="11">
        <v>0.46</v>
      </c>
    </row>
    <row r="108" spans="1:9" x14ac:dyDescent="0.35">
      <c r="A108" s="3" t="s">
        <v>400</v>
      </c>
      <c r="B108" s="6" t="s">
        <v>80</v>
      </c>
      <c r="C108" s="10">
        <v>20</v>
      </c>
      <c r="D108" s="10">
        <v>0</v>
      </c>
      <c r="E108" s="10">
        <v>10</v>
      </c>
      <c r="F108" s="10">
        <v>10</v>
      </c>
      <c r="G108" s="11">
        <v>0</v>
      </c>
      <c r="H108" s="11">
        <v>0.45</v>
      </c>
      <c r="I108" s="11">
        <v>0.55000000000000004</v>
      </c>
    </row>
    <row r="109" spans="1:9" x14ac:dyDescent="0.35">
      <c r="A109" s="3" t="s">
        <v>400</v>
      </c>
      <c r="B109" s="6" t="s">
        <v>81</v>
      </c>
      <c r="C109" s="10">
        <v>20</v>
      </c>
      <c r="D109" s="10" t="s">
        <v>114</v>
      </c>
      <c r="E109" s="10">
        <v>10</v>
      </c>
      <c r="F109" s="10">
        <v>5</v>
      </c>
      <c r="G109" s="11" t="s">
        <v>114</v>
      </c>
      <c r="H109" s="11">
        <v>0.67</v>
      </c>
      <c r="I109" s="11" t="s">
        <v>114</v>
      </c>
    </row>
    <row r="110" spans="1:9" x14ac:dyDescent="0.35">
      <c r="A110" s="3" t="s">
        <v>400</v>
      </c>
      <c r="B110" s="6" t="s">
        <v>82</v>
      </c>
      <c r="C110" s="10">
        <v>15</v>
      </c>
      <c r="D110" s="10">
        <v>0</v>
      </c>
      <c r="E110" s="10">
        <v>10</v>
      </c>
      <c r="F110" s="10">
        <v>5</v>
      </c>
      <c r="G110" s="11">
        <v>0</v>
      </c>
      <c r="H110" s="11">
        <v>0.53</v>
      </c>
      <c r="I110" s="11">
        <v>0.47</v>
      </c>
    </row>
    <row r="111" spans="1:9" x14ac:dyDescent="0.35">
      <c r="A111" s="3" t="s">
        <v>400</v>
      </c>
      <c r="B111" s="6" t="s">
        <v>83</v>
      </c>
      <c r="C111" s="10">
        <v>15</v>
      </c>
      <c r="D111" s="10" t="s">
        <v>114</v>
      </c>
      <c r="E111" s="10">
        <v>5</v>
      </c>
      <c r="F111" s="10">
        <v>10</v>
      </c>
      <c r="G111" s="11" t="s">
        <v>114</v>
      </c>
      <c r="H111" s="11" t="s">
        <v>114</v>
      </c>
      <c r="I111" s="11">
        <v>0.56000000000000005</v>
      </c>
    </row>
    <row r="112" spans="1:9" x14ac:dyDescent="0.35">
      <c r="A112" s="3" t="s">
        <v>400</v>
      </c>
      <c r="B112" s="6" t="s">
        <v>84</v>
      </c>
      <c r="C112" s="10">
        <v>25</v>
      </c>
      <c r="D112" s="10" t="s">
        <v>114</v>
      </c>
      <c r="E112" s="10">
        <v>20</v>
      </c>
      <c r="F112" s="10">
        <v>5</v>
      </c>
      <c r="G112" s="11" t="s">
        <v>114</v>
      </c>
      <c r="H112" s="11">
        <v>0.7</v>
      </c>
      <c r="I112" s="11" t="s">
        <v>114</v>
      </c>
    </row>
    <row r="113" spans="1:9" x14ac:dyDescent="0.35">
      <c r="A113" s="3" t="s">
        <v>400</v>
      </c>
      <c r="B113" s="6" t="s">
        <v>85</v>
      </c>
      <c r="C113" s="10">
        <v>20</v>
      </c>
      <c r="D113" s="10" t="s">
        <v>114</v>
      </c>
      <c r="E113" s="10">
        <v>15</v>
      </c>
      <c r="F113" s="10">
        <v>5</v>
      </c>
      <c r="G113" s="11" t="s">
        <v>114</v>
      </c>
      <c r="H113" s="11">
        <v>0.64</v>
      </c>
      <c r="I113" s="11" t="s">
        <v>114</v>
      </c>
    </row>
    <row r="114" spans="1:9" x14ac:dyDescent="0.35">
      <c r="A114" s="3" t="s">
        <v>400</v>
      </c>
      <c r="B114" s="6" t="s">
        <v>86</v>
      </c>
      <c r="C114" s="10">
        <v>40</v>
      </c>
      <c r="D114" s="10" t="s">
        <v>114</v>
      </c>
      <c r="E114" s="10">
        <v>20</v>
      </c>
      <c r="F114" s="10">
        <v>15</v>
      </c>
      <c r="G114" s="11" t="s">
        <v>114</v>
      </c>
      <c r="H114" s="11">
        <v>0.54</v>
      </c>
      <c r="I114" s="11" t="s">
        <v>114</v>
      </c>
    </row>
    <row r="115" spans="1:9" x14ac:dyDescent="0.35">
      <c r="A115" s="3" t="s">
        <v>400</v>
      </c>
      <c r="B115" s="6" t="s">
        <v>87</v>
      </c>
      <c r="C115" s="10">
        <v>45</v>
      </c>
      <c r="D115" s="10">
        <v>5</v>
      </c>
      <c r="E115" s="10">
        <v>25</v>
      </c>
      <c r="F115" s="10">
        <v>15</v>
      </c>
      <c r="G115" s="11">
        <v>7.0000000000000007E-2</v>
      </c>
      <c r="H115" s="11">
        <v>0.56999999999999995</v>
      </c>
      <c r="I115" s="11">
        <v>0.36</v>
      </c>
    </row>
    <row r="116" spans="1:9" x14ac:dyDescent="0.35">
      <c r="A116" s="3" t="s">
        <v>400</v>
      </c>
      <c r="B116" s="6" t="s">
        <v>88</v>
      </c>
      <c r="C116" s="10">
        <v>60</v>
      </c>
      <c r="D116" s="10">
        <v>5</v>
      </c>
      <c r="E116" s="10">
        <v>25</v>
      </c>
      <c r="F116" s="10">
        <v>35</v>
      </c>
      <c r="G116" s="11">
        <v>0.05</v>
      </c>
      <c r="H116" s="11">
        <v>0.41</v>
      </c>
      <c r="I116" s="11">
        <v>0.54</v>
      </c>
    </row>
    <row r="117" spans="1:9" x14ac:dyDescent="0.35">
      <c r="A117" s="3" t="s">
        <v>400</v>
      </c>
      <c r="B117" s="6" t="s">
        <v>89</v>
      </c>
      <c r="C117" s="10">
        <v>55</v>
      </c>
      <c r="D117" s="10" t="s">
        <v>114</v>
      </c>
      <c r="E117" s="10">
        <v>30</v>
      </c>
      <c r="F117" s="10">
        <v>25</v>
      </c>
      <c r="G117" s="11" t="s">
        <v>114</v>
      </c>
      <c r="H117" s="11">
        <v>0.56000000000000005</v>
      </c>
      <c r="I117" s="11" t="s">
        <v>114</v>
      </c>
    </row>
    <row r="118" spans="1:9" x14ac:dyDescent="0.35">
      <c r="A118" s="3" t="s">
        <v>400</v>
      </c>
      <c r="B118" s="6" t="s">
        <v>90</v>
      </c>
      <c r="C118" s="10">
        <v>60</v>
      </c>
      <c r="D118" s="10" t="s">
        <v>114</v>
      </c>
      <c r="E118" s="10">
        <v>30</v>
      </c>
      <c r="F118" s="10">
        <v>30</v>
      </c>
      <c r="G118" s="11" t="s">
        <v>114</v>
      </c>
      <c r="H118" s="11">
        <v>0.51</v>
      </c>
      <c r="I118" s="11" t="s">
        <v>114</v>
      </c>
    </row>
    <row r="119" spans="1:9" x14ac:dyDescent="0.35">
      <c r="A119" s="3" t="s">
        <v>400</v>
      </c>
      <c r="B119" s="6" t="s">
        <v>91</v>
      </c>
      <c r="C119" s="10">
        <v>90</v>
      </c>
      <c r="D119" s="10">
        <v>5</v>
      </c>
      <c r="E119" s="10">
        <v>40</v>
      </c>
      <c r="F119" s="10">
        <v>45</v>
      </c>
      <c r="G119" s="11">
        <v>0.03</v>
      </c>
      <c r="H119" s="11">
        <v>0.44</v>
      </c>
      <c r="I119" s="11">
        <v>0.52</v>
      </c>
    </row>
    <row r="120" spans="1:9" x14ac:dyDescent="0.35">
      <c r="A120" s="3" t="s">
        <v>400</v>
      </c>
      <c r="B120" s="6" t="s">
        <v>92</v>
      </c>
      <c r="C120" s="10">
        <v>95</v>
      </c>
      <c r="D120" s="10">
        <v>0</v>
      </c>
      <c r="E120" s="10">
        <v>55</v>
      </c>
      <c r="F120" s="10">
        <v>40</v>
      </c>
      <c r="G120" s="11">
        <v>0</v>
      </c>
      <c r="H120" s="11">
        <v>0.57999999999999996</v>
      </c>
      <c r="I120" s="11">
        <v>0.42</v>
      </c>
    </row>
    <row r="121" spans="1:9" x14ac:dyDescent="0.35">
      <c r="A121" s="3" t="s">
        <v>400</v>
      </c>
      <c r="B121" s="6" t="s">
        <v>93</v>
      </c>
      <c r="C121" s="10">
        <v>105</v>
      </c>
      <c r="D121" s="10">
        <v>5</v>
      </c>
      <c r="E121" s="10">
        <v>50</v>
      </c>
      <c r="F121" s="10">
        <v>50</v>
      </c>
      <c r="G121" s="11">
        <v>0.05</v>
      </c>
      <c r="H121" s="11">
        <v>0.46</v>
      </c>
      <c r="I121" s="11">
        <v>0.49</v>
      </c>
    </row>
    <row r="122" spans="1:9" x14ac:dyDescent="0.35">
      <c r="A122" s="3" t="s">
        <v>400</v>
      </c>
      <c r="B122" s="6" t="s">
        <v>94</v>
      </c>
      <c r="C122" s="10">
        <v>185</v>
      </c>
      <c r="D122" s="10">
        <v>5</v>
      </c>
      <c r="E122" s="10">
        <v>90</v>
      </c>
      <c r="F122" s="10">
        <v>85</v>
      </c>
      <c r="G122" s="11">
        <v>0.04</v>
      </c>
      <c r="H122" s="11">
        <v>0.49</v>
      </c>
      <c r="I122" s="11">
        <v>0.47</v>
      </c>
    </row>
    <row r="123" spans="1:9" x14ac:dyDescent="0.35">
      <c r="A123" s="3" t="s">
        <v>400</v>
      </c>
      <c r="B123" s="6" t="s">
        <v>95</v>
      </c>
      <c r="C123" s="10">
        <v>145</v>
      </c>
      <c r="D123" s="10">
        <v>5</v>
      </c>
      <c r="E123" s="10">
        <v>60</v>
      </c>
      <c r="F123" s="10">
        <v>80</v>
      </c>
      <c r="G123" s="11">
        <v>0.04</v>
      </c>
      <c r="H123" s="11">
        <v>0.42</v>
      </c>
      <c r="I123" s="11">
        <v>0.54</v>
      </c>
    </row>
    <row r="124" spans="1:9" x14ac:dyDescent="0.35">
      <c r="A124" s="3" t="s">
        <v>400</v>
      </c>
      <c r="B124" s="6" t="s">
        <v>96</v>
      </c>
      <c r="C124" s="10">
        <v>145</v>
      </c>
      <c r="D124" s="10">
        <v>5</v>
      </c>
      <c r="E124" s="10">
        <v>70</v>
      </c>
      <c r="F124" s="10">
        <v>70</v>
      </c>
      <c r="G124" s="11">
        <v>0.04</v>
      </c>
      <c r="H124" s="11">
        <v>0.48</v>
      </c>
      <c r="I124" s="11">
        <v>0.48</v>
      </c>
    </row>
    <row r="125" spans="1:9" x14ac:dyDescent="0.35">
      <c r="A125" s="3" t="s">
        <v>400</v>
      </c>
      <c r="B125" s="6" t="s">
        <v>97</v>
      </c>
      <c r="C125" s="10">
        <v>90</v>
      </c>
      <c r="D125" s="10" t="s">
        <v>114</v>
      </c>
      <c r="E125" s="10">
        <v>50</v>
      </c>
      <c r="F125" s="10">
        <v>40</v>
      </c>
      <c r="G125" s="11" t="s">
        <v>114</v>
      </c>
      <c r="H125" s="11">
        <v>0.54</v>
      </c>
      <c r="I125" s="11" t="s">
        <v>114</v>
      </c>
    </row>
    <row r="126" spans="1:9" x14ac:dyDescent="0.35">
      <c r="A126" s="3" t="s">
        <v>400</v>
      </c>
      <c r="B126" s="6" t="s">
        <v>98</v>
      </c>
      <c r="C126" s="10">
        <v>85</v>
      </c>
      <c r="D126" s="10">
        <v>5</v>
      </c>
      <c r="E126" s="10">
        <v>45</v>
      </c>
      <c r="F126" s="10">
        <v>35</v>
      </c>
      <c r="G126" s="11">
        <v>0.08</v>
      </c>
      <c r="H126" s="11">
        <v>0.5</v>
      </c>
      <c r="I126" s="11">
        <v>0.42</v>
      </c>
    </row>
    <row r="127" spans="1:9" x14ac:dyDescent="0.35">
      <c r="A127" s="3" t="s">
        <v>400</v>
      </c>
      <c r="B127" s="6" t="s">
        <v>99</v>
      </c>
      <c r="C127" s="10">
        <v>95</v>
      </c>
      <c r="D127" s="10">
        <v>5</v>
      </c>
      <c r="E127" s="10">
        <v>45</v>
      </c>
      <c r="F127" s="10">
        <v>45</v>
      </c>
      <c r="G127" s="11">
        <v>0.03</v>
      </c>
      <c r="H127" s="11">
        <v>0.47</v>
      </c>
      <c r="I127" s="11">
        <v>0.49</v>
      </c>
    </row>
    <row r="128" spans="1:9" x14ac:dyDescent="0.35">
      <c r="A128" s="3" t="s">
        <v>400</v>
      </c>
      <c r="B128" s="6" t="s">
        <v>100</v>
      </c>
      <c r="C128" s="10">
        <v>90</v>
      </c>
      <c r="D128" s="10">
        <v>5</v>
      </c>
      <c r="E128" s="10">
        <v>45</v>
      </c>
      <c r="F128" s="10">
        <v>40</v>
      </c>
      <c r="G128" s="11">
        <v>0.04</v>
      </c>
      <c r="H128" s="11">
        <v>0.48</v>
      </c>
      <c r="I128" s="11">
        <v>0.47</v>
      </c>
    </row>
    <row r="129" spans="1:9" x14ac:dyDescent="0.35">
      <c r="A129" s="3" t="s">
        <v>400</v>
      </c>
      <c r="B129" s="6" t="s">
        <v>101</v>
      </c>
      <c r="C129" s="10">
        <v>85</v>
      </c>
      <c r="D129" s="10">
        <v>10</v>
      </c>
      <c r="E129" s="10">
        <v>40</v>
      </c>
      <c r="F129" s="10">
        <v>35</v>
      </c>
      <c r="G129" s="11">
        <v>0.1</v>
      </c>
      <c r="H129" s="11">
        <v>0.48</v>
      </c>
      <c r="I129" s="11">
        <v>0.43</v>
      </c>
    </row>
    <row r="130" spans="1:9" x14ac:dyDescent="0.35">
      <c r="A130" s="3" t="s">
        <v>400</v>
      </c>
      <c r="B130" s="6" t="s">
        <v>102</v>
      </c>
      <c r="C130" s="10">
        <v>95</v>
      </c>
      <c r="D130" s="10">
        <v>5</v>
      </c>
      <c r="E130" s="10">
        <v>40</v>
      </c>
      <c r="F130" s="10">
        <v>50</v>
      </c>
      <c r="G130" s="11">
        <v>0.03</v>
      </c>
      <c r="H130" s="11">
        <v>0.43</v>
      </c>
      <c r="I130" s="11">
        <v>0.54</v>
      </c>
    </row>
    <row r="131" spans="1:9" x14ac:dyDescent="0.35">
      <c r="A131" s="3" t="s">
        <v>400</v>
      </c>
      <c r="B131" s="6" t="s">
        <v>103</v>
      </c>
      <c r="C131" s="10">
        <v>95</v>
      </c>
      <c r="D131" s="10">
        <v>5</v>
      </c>
      <c r="E131" s="10">
        <v>50</v>
      </c>
      <c r="F131" s="10">
        <v>45</v>
      </c>
      <c r="G131" s="11">
        <v>0.03</v>
      </c>
      <c r="H131" s="11">
        <v>0.52</v>
      </c>
      <c r="I131" s="11">
        <v>0.45</v>
      </c>
    </row>
    <row r="132" spans="1:9" x14ac:dyDescent="0.35">
      <c r="A132" s="3" t="s">
        <v>400</v>
      </c>
      <c r="B132" s="6" t="s">
        <v>104</v>
      </c>
      <c r="C132" s="10">
        <v>130</v>
      </c>
      <c r="D132" s="10" t="s">
        <v>114</v>
      </c>
      <c r="E132" s="10">
        <v>45</v>
      </c>
      <c r="F132" s="10">
        <v>80</v>
      </c>
      <c r="G132" s="11" t="s">
        <v>114</v>
      </c>
      <c r="H132" s="11" t="s">
        <v>114</v>
      </c>
      <c r="I132" s="11">
        <v>0.63</v>
      </c>
    </row>
    <row r="133" spans="1:9" x14ac:dyDescent="0.35">
      <c r="A133" s="3" t="s">
        <v>400</v>
      </c>
      <c r="B133" s="6" t="s">
        <v>105</v>
      </c>
      <c r="C133" s="10">
        <v>150</v>
      </c>
      <c r="D133" s="10">
        <v>5</v>
      </c>
      <c r="E133" s="10">
        <v>75</v>
      </c>
      <c r="F133" s="10">
        <v>70</v>
      </c>
      <c r="G133" s="11">
        <v>0.04</v>
      </c>
      <c r="H133" s="11">
        <v>0.49</v>
      </c>
      <c r="I133" s="11">
        <v>0.47</v>
      </c>
    </row>
    <row r="134" spans="1:9" x14ac:dyDescent="0.35">
      <c r="A134" s="3" t="s">
        <v>400</v>
      </c>
      <c r="B134" s="6" t="s">
        <v>106</v>
      </c>
      <c r="C134" s="10">
        <v>170</v>
      </c>
      <c r="D134" s="10">
        <v>5</v>
      </c>
      <c r="E134" s="10">
        <v>70</v>
      </c>
      <c r="F134" s="10">
        <v>95</v>
      </c>
      <c r="G134" s="11">
        <v>0.04</v>
      </c>
      <c r="H134" s="11">
        <v>0.4</v>
      </c>
      <c r="I134" s="11">
        <v>0.56000000000000005</v>
      </c>
    </row>
    <row r="135" spans="1:9" x14ac:dyDescent="0.35">
      <c r="A135" s="3" t="s">
        <v>400</v>
      </c>
      <c r="B135" s="6" t="s">
        <v>107</v>
      </c>
      <c r="C135" s="10">
        <v>120</v>
      </c>
      <c r="D135" s="10">
        <v>10</v>
      </c>
      <c r="E135" s="10">
        <v>55</v>
      </c>
      <c r="F135" s="10">
        <v>55</v>
      </c>
      <c r="G135" s="11">
        <v>0.08</v>
      </c>
      <c r="H135" s="11">
        <v>0.45</v>
      </c>
      <c r="I135" s="11">
        <v>0.47</v>
      </c>
    </row>
    <row r="136" spans="1:9" x14ac:dyDescent="0.35">
      <c r="A136" s="3" t="s">
        <v>400</v>
      </c>
      <c r="B136" s="6" t="s">
        <v>108</v>
      </c>
      <c r="C136" s="10">
        <v>225</v>
      </c>
      <c r="D136" s="10">
        <v>15</v>
      </c>
      <c r="E136" s="10">
        <v>80</v>
      </c>
      <c r="F136" s="10">
        <v>135</v>
      </c>
      <c r="G136" s="11">
        <v>7.0000000000000007E-2</v>
      </c>
      <c r="H136" s="11">
        <v>0.35</v>
      </c>
      <c r="I136" s="11">
        <v>0.59</v>
      </c>
    </row>
    <row r="137" spans="1:9" x14ac:dyDescent="0.35">
      <c r="A137" s="3" t="s">
        <v>400</v>
      </c>
      <c r="B137" s="6" t="s">
        <v>109</v>
      </c>
      <c r="C137" s="10">
        <v>290</v>
      </c>
      <c r="D137" s="10">
        <v>20</v>
      </c>
      <c r="E137" s="10">
        <v>125</v>
      </c>
      <c r="F137" s="10">
        <v>145</v>
      </c>
      <c r="G137" s="11">
        <v>0.08</v>
      </c>
      <c r="H137" s="11">
        <v>0.42</v>
      </c>
      <c r="I137" s="11">
        <v>0.5</v>
      </c>
    </row>
    <row r="138" spans="1:9" x14ac:dyDescent="0.35">
      <c r="A138" s="3" t="s">
        <v>400</v>
      </c>
      <c r="B138" s="6" t="s">
        <v>110</v>
      </c>
      <c r="C138" s="10">
        <v>355</v>
      </c>
      <c r="D138" s="10">
        <v>15</v>
      </c>
      <c r="E138" s="10">
        <v>115</v>
      </c>
      <c r="F138" s="10">
        <v>225</v>
      </c>
      <c r="G138" s="11">
        <v>0.04</v>
      </c>
      <c r="H138" s="11">
        <v>0.33</v>
      </c>
      <c r="I138" s="11">
        <v>0.63</v>
      </c>
    </row>
    <row r="139" spans="1:9" x14ac:dyDescent="0.35">
      <c r="A139" s="3" t="s">
        <v>400</v>
      </c>
      <c r="B139" s="6" t="s">
        <v>111</v>
      </c>
      <c r="C139" s="10">
        <v>435</v>
      </c>
      <c r="D139" s="10">
        <v>20</v>
      </c>
      <c r="E139" s="10">
        <v>160</v>
      </c>
      <c r="F139" s="10">
        <v>255</v>
      </c>
      <c r="G139" s="11">
        <v>0.05</v>
      </c>
      <c r="H139" s="11">
        <v>0.37</v>
      </c>
      <c r="I139" s="11">
        <v>0.57999999999999996</v>
      </c>
    </row>
    <row r="140" spans="1:9" x14ac:dyDescent="0.35">
      <c r="A140" s="3" t="s">
        <v>400</v>
      </c>
      <c r="B140" s="6" t="s">
        <v>112</v>
      </c>
      <c r="C140" s="10">
        <v>460</v>
      </c>
      <c r="D140" s="10">
        <v>20</v>
      </c>
      <c r="E140" s="10">
        <v>160</v>
      </c>
      <c r="F140" s="10">
        <v>275</v>
      </c>
      <c r="G140" s="11">
        <v>0.04</v>
      </c>
      <c r="H140" s="11">
        <v>0.35</v>
      </c>
      <c r="I140" s="11">
        <v>0.6</v>
      </c>
    </row>
    <row r="141" spans="1:9" x14ac:dyDescent="0.35">
      <c r="A141" s="3" t="s">
        <v>400</v>
      </c>
      <c r="B141" s="6" t="s">
        <v>113</v>
      </c>
      <c r="C141" s="10">
        <v>350</v>
      </c>
      <c r="D141" s="10">
        <v>20</v>
      </c>
      <c r="E141" s="10">
        <v>135</v>
      </c>
      <c r="F141" s="10">
        <v>195</v>
      </c>
      <c r="G141" s="11">
        <v>0.06</v>
      </c>
      <c r="H141" s="11">
        <v>0.38</v>
      </c>
      <c r="I141" s="11">
        <v>0.55000000000000004</v>
      </c>
    </row>
    <row r="142" spans="1:9" x14ac:dyDescent="0.35">
      <c r="A142" s="12" t="s">
        <v>64</v>
      </c>
      <c r="B142" s="19" t="s">
        <v>242</v>
      </c>
      <c r="C142" s="13">
        <v>20</v>
      </c>
      <c r="D142" s="13">
        <v>0</v>
      </c>
      <c r="E142" s="13">
        <v>10</v>
      </c>
      <c r="F142" s="13">
        <v>10</v>
      </c>
      <c r="G142" s="63">
        <v>0</v>
      </c>
      <c r="H142" s="63">
        <v>0.55000000000000004</v>
      </c>
      <c r="I142" s="63">
        <v>0.45</v>
      </c>
    </row>
    <row r="143" spans="1:9" x14ac:dyDescent="0.35">
      <c r="A143" s="8" t="s">
        <v>64</v>
      </c>
      <c r="B143" s="17" t="s">
        <v>243</v>
      </c>
      <c r="C143" s="9">
        <v>615</v>
      </c>
      <c r="D143" s="9">
        <v>15</v>
      </c>
      <c r="E143" s="9">
        <v>390</v>
      </c>
      <c r="F143" s="9">
        <v>210</v>
      </c>
      <c r="G143" s="64">
        <v>0.02</v>
      </c>
      <c r="H143" s="64">
        <v>0.63</v>
      </c>
      <c r="I143" s="64">
        <v>0.34</v>
      </c>
    </row>
    <row r="144" spans="1:9" x14ac:dyDescent="0.35">
      <c r="A144" s="8" t="s">
        <v>64</v>
      </c>
      <c r="B144" s="17" t="s">
        <v>244</v>
      </c>
      <c r="C144" s="9">
        <v>3270</v>
      </c>
      <c r="D144" s="9">
        <v>60</v>
      </c>
      <c r="E144" s="9">
        <v>1505</v>
      </c>
      <c r="F144" s="9">
        <v>1705</v>
      </c>
      <c r="G144" s="64">
        <v>0.02</v>
      </c>
      <c r="H144" s="64">
        <v>0.46</v>
      </c>
      <c r="I144" s="64">
        <v>0.52</v>
      </c>
    </row>
    <row r="145" spans="1:9" x14ac:dyDescent="0.35">
      <c r="A145" s="8" t="s">
        <v>64</v>
      </c>
      <c r="B145" s="17" t="s">
        <v>245</v>
      </c>
      <c r="C145" s="9">
        <v>8710</v>
      </c>
      <c r="D145" s="9">
        <v>295</v>
      </c>
      <c r="E145" s="9">
        <v>2935</v>
      </c>
      <c r="F145" s="9">
        <v>5475</v>
      </c>
      <c r="G145" s="64">
        <v>0.03</v>
      </c>
      <c r="H145" s="64">
        <v>0.34</v>
      </c>
      <c r="I145" s="64">
        <v>0.63</v>
      </c>
    </row>
    <row r="146" spans="1:9" x14ac:dyDescent="0.35">
      <c r="A146" s="14" t="s">
        <v>64</v>
      </c>
      <c r="B146" s="18" t="s">
        <v>405</v>
      </c>
      <c r="C146" s="15">
        <v>4410</v>
      </c>
      <c r="D146" s="15">
        <v>225</v>
      </c>
      <c r="E146" s="15">
        <v>1370</v>
      </c>
      <c r="F146" s="15">
        <v>2815</v>
      </c>
      <c r="G146" s="64">
        <v>0.05</v>
      </c>
      <c r="H146" s="64">
        <v>0.31</v>
      </c>
      <c r="I146" s="64">
        <v>0.64</v>
      </c>
    </row>
    <row r="147" spans="1:9" x14ac:dyDescent="0.35">
      <c r="A147" s="8" t="s">
        <v>399</v>
      </c>
      <c r="B147" s="19" t="s">
        <v>242</v>
      </c>
      <c r="C147" s="9">
        <v>5</v>
      </c>
      <c r="D147" s="9">
        <v>0</v>
      </c>
      <c r="E147" s="9" t="s">
        <v>114</v>
      </c>
      <c r="F147" s="9" t="s">
        <v>114</v>
      </c>
      <c r="G147" s="63">
        <v>0</v>
      </c>
      <c r="H147" s="63" t="s">
        <v>114</v>
      </c>
      <c r="I147" s="63" t="s">
        <v>114</v>
      </c>
    </row>
    <row r="148" spans="1:9" x14ac:dyDescent="0.35">
      <c r="A148" s="8" t="s">
        <v>399</v>
      </c>
      <c r="B148" s="17" t="s">
        <v>243</v>
      </c>
      <c r="C148" s="9">
        <v>400</v>
      </c>
      <c r="D148" s="9">
        <v>5</v>
      </c>
      <c r="E148" s="9">
        <v>275</v>
      </c>
      <c r="F148" s="9">
        <v>125</v>
      </c>
      <c r="G148" s="64">
        <v>0.01</v>
      </c>
      <c r="H148" s="64">
        <v>0.68</v>
      </c>
      <c r="I148" s="64">
        <v>0.31</v>
      </c>
    </row>
    <row r="149" spans="1:9" x14ac:dyDescent="0.35">
      <c r="A149" s="8" t="s">
        <v>399</v>
      </c>
      <c r="B149" s="17" t="s">
        <v>244</v>
      </c>
      <c r="C149" s="9">
        <v>2110</v>
      </c>
      <c r="D149" s="9">
        <v>15</v>
      </c>
      <c r="E149" s="9">
        <v>940</v>
      </c>
      <c r="F149" s="9">
        <v>1155</v>
      </c>
      <c r="G149" s="64">
        <v>0.01</v>
      </c>
      <c r="H149" s="64">
        <v>0.45</v>
      </c>
      <c r="I149" s="64">
        <v>0.55000000000000004</v>
      </c>
    </row>
    <row r="150" spans="1:9" x14ac:dyDescent="0.35">
      <c r="A150" s="8" t="s">
        <v>399</v>
      </c>
      <c r="B150" s="17" t="s">
        <v>245</v>
      </c>
      <c r="C150" s="9">
        <v>6810</v>
      </c>
      <c r="D150" s="9">
        <v>200</v>
      </c>
      <c r="E150" s="9">
        <v>2160</v>
      </c>
      <c r="F150" s="9">
        <v>4450</v>
      </c>
      <c r="G150" s="64">
        <v>0.03</v>
      </c>
      <c r="H150" s="64">
        <v>0.32</v>
      </c>
      <c r="I150" s="64">
        <v>0.65</v>
      </c>
    </row>
    <row r="151" spans="1:9" x14ac:dyDescent="0.35">
      <c r="A151" s="8" t="s">
        <v>399</v>
      </c>
      <c r="B151" s="18" t="s">
        <v>405</v>
      </c>
      <c r="C151" s="9">
        <v>3165</v>
      </c>
      <c r="D151" s="9">
        <v>165</v>
      </c>
      <c r="E151" s="9">
        <v>915</v>
      </c>
      <c r="F151" s="9">
        <v>2090</v>
      </c>
      <c r="G151" s="64">
        <v>0.05</v>
      </c>
      <c r="H151" s="64">
        <v>0.28999999999999998</v>
      </c>
      <c r="I151" s="64">
        <v>0.66</v>
      </c>
    </row>
    <row r="152" spans="1:9" x14ac:dyDescent="0.35">
      <c r="A152" s="12" t="s">
        <v>400</v>
      </c>
      <c r="B152" s="19" t="s">
        <v>242</v>
      </c>
      <c r="C152" s="13">
        <v>20</v>
      </c>
      <c r="D152" s="13">
        <v>0</v>
      </c>
      <c r="E152" s="13">
        <v>10</v>
      </c>
      <c r="F152" s="13">
        <v>10</v>
      </c>
      <c r="G152" s="63">
        <v>0</v>
      </c>
      <c r="H152" s="63">
        <v>0.56000000000000005</v>
      </c>
      <c r="I152" s="63">
        <v>0.44</v>
      </c>
    </row>
    <row r="153" spans="1:9" x14ac:dyDescent="0.35">
      <c r="A153" s="8" t="s">
        <v>400</v>
      </c>
      <c r="B153" s="17" t="s">
        <v>243</v>
      </c>
      <c r="C153" s="9">
        <v>215</v>
      </c>
      <c r="D153" s="9">
        <v>10</v>
      </c>
      <c r="E153" s="9">
        <v>115</v>
      </c>
      <c r="F153" s="9">
        <v>85</v>
      </c>
      <c r="G153" s="64">
        <v>0.05</v>
      </c>
      <c r="H153" s="64">
        <v>0.54</v>
      </c>
      <c r="I153" s="64">
        <v>0.4</v>
      </c>
    </row>
    <row r="154" spans="1:9" x14ac:dyDescent="0.35">
      <c r="A154" s="8" t="s">
        <v>400</v>
      </c>
      <c r="B154" s="17" t="s">
        <v>244</v>
      </c>
      <c r="C154" s="9">
        <v>1165</v>
      </c>
      <c r="D154" s="9">
        <v>45</v>
      </c>
      <c r="E154" s="9">
        <v>570</v>
      </c>
      <c r="F154" s="9">
        <v>550</v>
      </c>
      <c r="G154" s="64">
        <v>0.04</v>
      </c>
      <c r="H154" s="64">
        <v>0.49</v>
      </c>
      <c r="I154" s="64">
        <v>0.47</v>
      </c>
    </row>
    <row r="155" spans="1:9" x14ac:dyDescent="0.35">
      <c r="A155" s="8" t="s">
        <v>400</v>
      </c>
      <c r="B155" s="17" t="s">
        <v>245</v>
      </c>
      <c r="C155" s="9">
        <v>1900</v>
      </c>
      <c r="D155" s="9">
        <v>95</v>
      </c>
      <c r="E155" s="9">
        <v>775</v>
      </c>
      <c r="F155" s="9">
        <v>1030</v>
      </c>
      <c r="G155" s="64">
        <v>0.05</v>
      </c>
      <c r="H155" s="64">
        <v>0.41</v>
      </c>
      <c r="I155" s="64">
        <v>0.54</v>
      </c>
    </row>
    <row r="156" spans="1:9" x14ac:dyDescent="0.35">
      <c r="A156" s="8" t="s">
        <v>400</v>
      </c>
      <c r="B156" s="18" t="s">
        <v>405</v>
      </c>
      <c r="C156" s="9">
        <v>1245</v>
      </c>
      <c r="D156" s="9">
        <v>65</v>
      </c>
      <c r="E156" s="9">
        <v>455</v>
      </c>
      <c r="F156" s="9">
        <v>725</v>
      </c>
      <c r="G156" s="64">
        <v>0.05</v>
      </c>
      <c r="H156" s="64">
        <v>0.37</v>
      </c>
      <c r="I156" s="64">
        <v>0.57999999999999996</v>
      </c>
    </row>
    <row r="157" spans="1:9" x14ac:dyDescent="0.35">
      <c r="A157" t="s">
        <v>31</v>
      </c>
      <c r="B157" s="46" t="s">
        <v>423</v>
      </c>
    </row>
    <row r="158" spans="1:9" x14ac:dyDescent="0.35">
      <c r="A158" t="s">
        <v>32</v>
      </c>
      <c r="B158" t="s">
        <v>424</v>
      </c>
    </row>
    <row r="159" spans="1:9" x14ac:dyDescent="0.35">
      <c r="A159" t="s">
        <v>33</v>
      </c>
      <c r="B159" s="53" t="s">
        <v>508</v>
      </c>
    </row>
    <row r="160" spans="1:9" x14ac:dyDescent="0.35">
      <c r="A160" t="s">
        <v>34</v>
      </c>
      <c r="B160" t="s">
        <v>498</v>
      </c>
    </row>
    <row r="161" spans="1:2" x14ac:dyDescent="0.35">
      <c r="A161" t="s">
        <v>35</v>
      </c>
      <c r="B161" t="s">
        <v>499</v>
      </c>
    </row>
    <row r="162" spans="1:2" x14ac:dyDescent="0.35">
      <c r="A162" t="s">
        <v>36</v>
      </c>
      <c r="B162" t="s">
        <v>500</v>
      </c>
    </row>
    <row r="163" spans="1:2" x14ac:dyDescent="0.35">
      <c r="A163" t="s">
        <v>37</v>
      </c>
      <c r="B163" t="s">
        <v>503</v>
      </c>
    </row>
    <row r="164" spans="1:2" x14ac:dyDescent="0.35">
      <c r="A164" t="s">
        <v>38</v>
      </c>
      <c r="B164" t="s">
        <v>501</v>
      </c>
    </row>
    <row r="165" spans="1:2" x14ac:dyDescent="0.35">
      <c r="A165" t="s">
        <v>39</v>
      </c>
      <c r="B165" t="s">
        <v>502</v>
      </c>
    </row>
  </sheetData>
  <conditionalFormatting sqref="G143:G146">
    <cfRule type="dataBar" priority="11">
      <dataBar>
        <cfvo type="num" val="0"/>
        <cfvo type="num" val="1"/>
        <color rgb="FFB1A0C7"/>
      </dataBar>
      <extLst>
        <ext xmlns:x14="http://schemas.microsoft.com/office/spreadsheetml/2009/9/main" uri="{B025F937-C7B1-47D3-B67F-A62EFF666E3E}">
          <x14:id>{1EB0D685-9F32-445E-8CF1-CEF876C0085E}</x14:id>
        </ext>
      </extLst>
    </cfRule>
  </conditionalFormatting>
  <conditionalFormatting sqref="G148:G151">
    <cfRule type="dataBar" priority="8">
      <dataBar>
        <cfvo type="num" val="0"/>
        <cfvo type="num" val="1"/>
        <color rgb="FFB1A0C7"/>
      </dataBar>
      <extLst>
        <ext xmlns:x14="http://schemas.microsoft.com/office/spreadsheetml/2009/9/main" uri="{B025F937-C7B1-47D3-B67F-A62EFF666E3E}">
          <x14:id>{13A5C2E9-0051-4404-85E3-C461E5002610}</x14:id>
        </ext>
      </extLst>
    </cfRule>
  </conditionalFormatting>
  <conditionalFormatting sqref="G153:G156">
    <cfRule type="dataBar" priority="5">
      <dataBar>
        <cfvo type="num" val="0"/>
        <cfvo type="num" val="1"/>
        <color rgb="FFB1A0C7"/>
      </dataBar>
      <extLst>
        <ext xmlns:x14="http://schemas.microsoft.com/office/spreadsheetml/2009/9/main" uri="{B025F937-C7B1-47D3-B67F-A62EFF666E3E}">
          <x14:id>{7F3BB2C0-DA9A-4B18-9110-84431B072A93}</x14:id>
        </ext>
      </extLst>
    </cfRule>
  </conditionalFormatting>
  <conditionalFormatting sqref="G7:I7">
    <cfRule type="dataBar" priority="20">
      <dataBar>
        <cfvo type="num" val="0"/>
        <cfvo type="num" val="1"/>
        <color rgb="FFB1A0C7"/>
      </dataBar>
      <extLst>
        <ext xmlns:x14="http://schemas.microsoft.com/office/spreadsheetml/2009/9/main" uri="{B025F937-C7B1-47D3-B67F-A62EFF666E3E}">
          <x14:id>{EAE4D5AE-F35A-4518-8DAF-FB6630904104}</x14:id>
        </ext>
      </extLst>
    </cfRule>
  </conditionalFormatting>
  <conditionalFormatting sqref="G8:I14">
    <cfRule type="dataBar" priority="21">
      <dataBar>
        <cfvo type="num" val="0"/>
        <cfvo type="num" val="1"/>
        <color rgb="FFB1A0C7"/>
      </dataBar>
      <extLst>
        <ext xmlns:x14="http://schemas.microsoft.com/office/spreadsheetml/2009/9/main" uri="{B025F937-C7B1-47D3-B67F-A62EFF666E3E}">
          <x14:id>{238884E3-69B8-40D3-BF70-60904D8B7FB8}</x14:id>
        </ext>
      </extLst>
    </cfRule>
  </conditionalFormatting>
  <conditionalFormatting sqref="G15:I51">
    <cfRule type="dataBar" priority="19">
      <dataBar>
        <cfvo type="num" val="0"/>
        <cfvo type="num" val="1"/>
        <color rgb="FFB1A0C7"/>
      </dataBar>
      <extLst>
        <ext xmlns:x14="http://schemas.microsoft.com/office/spreadsheetml/2009/9/main" uri="{B025F937-C7B1-47D3-B67F-A62EFF666E3E}">
          <x14:id>{6EF2E930-76FF-466E-B3A6-BF856A4CCBBE}</x14:id>
        </ext>
      </extLst>
    </cfRule>
  </conditionalFormatting>
  <conditionalFormatting sqref="G52:I52">
    <cfRule type="dataBar" priority="17">
      <dataBar>
        <cfvo type="num" val="0"/>
        <cfvo type="num" val="1"/>
        <color rgb="FFB1A0C7"/>
      </dataBar>
      <extLst>
        <ext xmlns:x14="http://schemas.microsoft.com/office/spreadsheetml/2009/9/main" uri="{B025F937-C7B1-47D3-B67F-A62EFF666E3E}">
          <x14:id>{FCEC73E4-76D1-412E-A454-312048773B46}</x14:id>
        </ext>
      </extLst>
    </cfRule>
  </conditionalFormatting>
  <conditionalFormatting sqref="G53:I59">
    <cfRule type="dataBar" priority="18">
      <dataBar>
        <cfvo type="num" val="0"/>
        <cfvo type="num" val="1"/>
        <color rgb="FFB1A0C7"/>
      </dataBar>
      <extLst>
        <ext xmlns:x14="http://schemas.microsoft.com/office/spreadsheetml/2009/9/main" uri="{B025F937-C7B1-47D3-B67F-A62EFF666E3E}">
          <x14:id>{B7F2D087-881C-4634-9726-C71226188D02}</x14:id>
        </ext>
      </extLst>
    </cfRule>
  </conditionalFormatting>
  <conditionalFormatting sqref="G60:I96">
    <cfRule type="dataBar" priority="16">
      <dataBar>
        <cfvo type="num" val="0"/>
        <cfvo type="num" val="1"/>
        <color rgb="FFB1A0C7"/>
      </dataBar>
      <extLst>
        <ext xmlns:x14="http://schemas.microsoft.com/office/spreadsheetml/2009/9/main" uri="{B025F937-C7B1-47D3-B67F-A62EFF666E3E}">
          <x14:id>{5082003F-1EC6-4134-B5B5-FCB9B689A44B}</x14:id>
        </ext>
      </extLst>
    </cfRule>
  </conditionalFormatting>
  <conditionalFormatting sqref="G97:I97">
    <cfRule type="dataBar" priority="14">
      <dataBar>
        <cfvo type="num" val="0"/>
        <cfvo type="num" val="1"/>
        <color rgb="FFB1A0C7"/>
      </dataBar>
      <extLst>
        <ext xmlns:x14="http://schemas.microsoft.com/office/spreadsheetml/2009/9/main" uri="{B025F937-C7B1-47D3-B67F-A62EFF666E3E}">
          <x14:id>{A11971EB-B49A-4CB4-8339-828EC488E23B}</x14:id>
        </ext>
      </extLst>
    </cfRule>
  </conditionalFormatting>
  <conditionalFormatting sqref="G98:I104">
    <cfRule type="dataBar" priority="15">
      <dataBar>
        <cfvo type="num" val="0"/>
        <cfvo type="num" val="1"/>
        <color rgb="FFB1A0C7"/>
      </dataBar>
      <extLst>
        <ext xmlns:x14="http://schemas.microsoft.com/office/spreadsheetml/2009/9/main" uri="{B025F937-C7B1-47D3-B67F-A62EFF666E3E}">
          <x14:id>{5A6BFDEF-05C5-4457-A804-DA893A8D6263}</x14:id>
        </ext>
      </extLst>
    </cfRule>
  </conditionalFormatting>
  <conditionalFormatting sqref="G105:I141">
    <cfRule type="dataBar" priority="13">
      <dataBar>
        <cfvo type="num" val="0"/>
        <cfvo type="num" val="1"/>
        <color rgb="FFB1A0C7"/>
      </dataBar>
      <extLst>
        <ext xmlns:x14="http://schemas.microsoft.com/office/spreadsheetml/2009/9/main" uri="{B025F937-C7B1-47D3-B67F-A62EFF666E3E}">
          <x14:id>{C439295D-3E90-498C-BB57-E00F700EBDAB}</x14:id>
        </ext>
      </extLst>
    </cfRule>
  </conditionalFormatting>
  <conditionalFormatting sqref="G142:I142">
    <cfRule type="dataBar" priority="12">
      <dataBar>
        <cfvo type="num" val="0"/>
        <cfvo type="num" val="1"/>
        <color rgb="FFB1A0C7"/>
      </dataBar>
      <extLst>
        <ext xmlns:x14="http://schemas.microsoft.com/office/spreadsheetml/2009/9/main" uri="{B025F937-C7B1-47D3-B67F-A62EFF666E3E}">
          <x14:id>{C59AFD76-CD94-4656-A0DB-55BD17F70AE8}</x14:id>
        </ext>
      </extLst>
    </cfRule>
  </conditionalFormatting>
  <conditionalFormatting sqref="G147:I147">
    <cfRule type="dataBar" priority="9">
      <dataBar>
        <cfvo type="num" val="0"/>
        <cfvo type="num" val="1"/>
        <color rgb="FFB1A0C7"/>
      </dataBar>
      <extLst>
        <ext xmlns:x14="http://schemas.microsoft.com/office/spreadsheetml/2009/9/main" uri="{B025F937-C7B1-47D3-B67F-A62EFF666E3E}">
          <x14:id>{6FB510B5-5D6B-437E-B4B6-C86A556EF101}</x14:id>
        </ext>
      </extLst>
    </cfRule>
  </conditionalFormatting>
  <conditionalFormatting sqref="G152:I152">
    <cfRule type="dataBar" priority="6">
      <dataBar>
        <cfvo type="num" val="0"/>
        <cfvo type="num" val="1"/>
        <color rgb="FFB1A0C7"/>
      </dataBar>
      <extLst>
        <ext xmlns:x14="http://schemas.microsoft.com/office/spreadsheetml/2009/9/main" uri="{B025F937-C7B1-47D3-B67F-A62EFF666E3E}">
          <x14:id>{27D3EBFB-C8BF-4977-96C8-77D3275A611D}</x14:id>
        </ext>
      </extLst>
    </cfRule>
  </conditionalFormatting>
  <conditionalFormatting sqref="H143:H146">
    <cfRule type="dataBar" priority="10">
      <dataBar>
        <cfvo type="num" val="0"/>
        <cfvo type="num" val="1"/>
        <color rgb="FFB1A0C7"/>
      </dataBar>
      <extLst>
        <ext xmlns:x14="http://schemas.microsoft.com/office/spreadsheetml/2009/9/main" uri="{B025F937-C7B1-47D3-B67F-A62EFF666E3E}">
          <x14:id>{87D27B74-77C8-4DAB-ABED-F1BFF2F19529}</x14:id>
        </ext>
      </extLst>
    </cfRule>
  </conditionalFormatting>
  <conditionalFormatting sqref="H148:H151">
    <cfRule type="dataBar" priority="7">
      <dataBar>
        <cfvo type="num" val="0"/>
        <cfvo type="num" val="1"/>
        <color rgb="FFB1A0C7"/>
      </dataBar>
      <extLst>
        <ext xmlns:x14="http://schemas.microsoft.com/office/spreadsheetml/2009/9/main" uri="{B025F937-C7B1-47D3-B67F-A62EFF666E3E}">
          <x14:id>{6D163D29-0F8A-4F4B-959C-BC4194F3280B}</x14:id>
        </ext>
      </extLst>
    </cfRule>
  </conditionalFormatting>
  <conditionalFormatting sqref="H153:H156">
    <cfRule type="dataBar" priority="4">
      <dataBar>
        <cfvo type="num" val="0"/>
        <cfvo type="num" val="1"/>
        <color rgb="FFB1A0C7"/>
      </dataBar>
      <extLst>
        <ext xmlns:x14="http://schemas.microsoft.com/office/spreadsheetml/2009/9/main" uri="{B025F937-C7B1-47D3-B67F-A62EFF666E3E}">
          <x14:id>{62C1EE05-BEF1-42C6-A158-F77DCD588B4F}</x14:id>
        </ext>
      </extLst>
    </cfRule>
  </conditionalFormatting>
  <conditionalFormatting sqref="I143:I146">
    <cfRule type="dataBar" priority="3">
      <dataBar>
        <cfvo type="num" val="0"/>
        <cfvo type="num" val="1"/>
        <color rgb="FFB1A0C7"/>
      </dataBar>
      <extLst>
        <ext xmlns:x14="http://schemas.microsoft.com/office/spreadsheetml/2009/9/main" uri="{B025F937-C7B1-47D3-B67F-A62EFF666E3E}">
          <x14:id>{7931FD07-6629-4C5F-B9F8-1F3D1BB23229}</x14:id>
        </ext>
      </extLst>
    </cfRule>
  </conditionalFormatting>
  <conditionalFormatting sqref="I148:I151">
    <cfRule type="dataBar" priority="2">
      <dataBar>
        <cfvo type="num" val="0"/>
        <cfvo type="num" val="1"/>
        <color rgb="FFB1A0C7"/>
      </dataBar>
      <extLst>
        <ext xmlns:x14="http://schemas.microsoft.com/office/spreadsheetml/2009/9/main" uri="{B025F937-C7B1-47D3-B67F-A62EFF666E3E}">
          <x14:id>{E827E1A2-9CC3-4ED7-9B96-B56B0A033C13}</x14:id>
        </ext>
      </extLst>
    </cfRule>
  </conditionalFormatting>
  <conditionalFormatting sqref="I153:I156">
    <cfRule type="dataBar" priority="1">
      <dataBar>
        <cfvo type="num" val="0"/>
        <cfvo type="num" val="1"/>
        <color rgb="FFB1A0C7"/>
      </dataBar>
      <extLst>
        <ext xmlns:x14="http://schemas.microsoft.com/office/spreadsheetml/2009/9/main" uri="{B025F937-C7B1-47D3-B67F-A62EFF666E3E}">
          <x14:id>{7EB8592E-D8FE-4C1E-87D1-52D8F1CB2A7D}</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1EB0D685-9F32-445E-8CF1-CEF876C0085E}">
            <x14:dataBar minLength="0" maxLength="100" gradient="0">
              <x14:cfvo type="num">
                <xm:f>0</xm:f>
              </x14:cfvo>
              <x14:cfvo type="num">
                <xm:f>1</xm:f>
              </x14:cfvo>
              <x14:negativeFillColor rgb="FFFF0000"/>
              <x14:axisColor rgb="FF000000"/>
            </x14:dataBar>
          </x14:cfRule>
          <xm:sqref>G143:G146</xm:sqref>
        </x14:conditionalFormatting>
        <x14:conditionalFormatting xmlns:xm="http://schemas.microsoft.com/office/excel/2006/main">
          <x14:cfRule type="dataBar" id="{13A5C2E9-0051-4404-85E3-C461E5002610}">
            <x14:dataBar minLength="0" maxLength="100" gradient="0">
              <x14:cfvo type="num">
                <xm:f>0</xm:f>
              </x14:cfvo>
              <x14:cfvo type="num">
                <xm:f>1</xm:f>
              </x14:cfvo>
              <x14:negativeFillColor rgb="FFFF0000"/>
              <x14:axisColor rgb="FF000000"/>
            </x14:dataBar>
          </x14:cfRule>
          <xm:sqref>G148:G151</xm:sqref>
        </x14:conditionalFormatting>
        <x14:conditionalFormatting xmlns:xm="http://schemas.microsoft.com/office/excel/2006/main">
          <x14:cfRule type="dataBar" id="{7F3BB2C0-DA9A-4B18-9110-84431B072A93}">
            <x14:dataBar minLength="0" maxLength="100" gradient="0">
              <x14:cfvo type="num">
                <xm:f>0</xm:f>
              </x14:cfvo>
              <x14:cfvo type="num">
                <xm:f>1</xm:f>
              </x14:cfvo>
              <x14:negativeFillColor rgb="FFFF0000"/>
              <x14:axisColor rgb="FF000000"/>
            </x14:dataBar>
          </x14:cfRule>
          <xm:sqref>G153:G156</xm:sqref>
        </x14:conditionalFormatting>
        <x14:conditionalFormatting xmlns:xm="http://schemas.microsoft.com/office/excel/2006/main">
          <x14:cfRule type="dataBar" id="{EAE4D5AE-F35A-4518-8DAF-FB6630904104}">
            <x14:dataBar minLength="0" maxLength="100" gradient="0">
              <x14:cfvo type="num">
                <xm:f>0</xm:f>
              </x14:cfvo>
              <x14:cfvo type="num">
                <xm:f>1</xm:f>
              </x14:cfvo>
              <x14:negativeFillColor rgb="FFFF0000"/>
              <x14:axisColor rgb="FF000000"/>
            </x14:dataBar>
          </x14:cfRule>
          <xm:sqref>G7:I7</xm:sqref>
        </x14:conditionalFormatting>
        <x14:conditionalFormatting xmlns:xm="http://schemas.microsoft.com/office/excel/2006/main">
          <x14:cfRule type="dataBar" id="{238884E3-69B8-40D3-BF70-60904D8B7FB8}">
            <x14:dataBar minLength="0" maxLength="100" gradient="0">
              <x14:cfvo type="num">
                <xm:f>0</xm:f>
              </x14:cfvo>
              <x14:cfvo type="num">
                <xm:f>1</xm:f>
              </x14:cfvo>
              <x14:negativeFillColor rgb="FFFF0000"/>
              <x14:axisColor rgb="FF000000"/>
            </x14:dataBar>
          </x14:cfRule>
          <xm:sqref>G8:I14</xm:sqref>
        </x14:conditionalFormatting>
        <x14:conditionalFormatting xmlns:xm="http://schemas.microsoft.com/office/excel/2006/main">
          <x14:cfRule type="dataBar" id="{6EF2E930-76FF-466E-B3A6-BF856A4CCBBE}">
            <x14:dataBar minLength="0" maxLength="100" gradient="0">
              <x14:cfvo type="num">
                <xm:f>0</xm:f>
              </x14:cfvo>
              <x14:cfvo type="num">
                <xm:f>1</xm:f>
              </x14:cfvo>
              <x14:negativeFillColor rgb="FFFF0000"/>
              <x14:axisColor rgb="FF000000"/>
            </x14:dataBar>
          </x14:cfRule>
          <xm:sqref>G15:I51</xm:sqref>
        </x14:conditionalFormatting>
        <x14:conditionalFormatting xmlns:xm="http://schemas.microsoft.com/office/excel/2006/main">
          <x14:cfRule type="dataBar" id="{FCEC73E4-76D1-412E-A454-312048773B46}">
            <x14:dataBar minLength="0" maxLength="100" gradient="0">
              <x14:cfvo type="num">
                <xm:f>0</xm:f>
              </x14:cfvo>
              <x14:cfvo type="num">
                <xm:f>1</xm:f>
              </x14:cfvo>
              <x14:negativeFillColor rgb="FFFF0000"/>
              <x14:axisColor rgb="FF000000"/>
            </x14:dataBar>
          </x14:cfRule>
          <xm:sqref>G52:I52</xm:sqref>
        </x14:conditionalFormatting>
        <x14:conditionalFormatting xmlns:xm="http://schemas.microsoft.com/office/excel/2006/main">
          <x14:cfRule type="dataBar" id="{B7F2D087-881C-4634-9726-C71226188D02}">
            <x14:dataBar minLength="0" maxLength="100" gradient="0">
              <x14:cfvo type="num">
                <xm:f>0</xm:f>
              </x14:cfvo>
              <x14:cfvo type="num">
                <xm:f>1</xm:f>
              </x14:cfvo>
              <x14:negativeFillColor rgb="FFFF0000"/>
              <x14:axisColor rgb="FF000000"/>
            </x14:dataBar>
          </x14:cfRule>
          <xm:sqref>G53:I59</xm:sqref>
        </x14:conditionalFormatting>
        <x14:conditionalFormatting xmlns:xm="http://schemas.microsoft.com/office/excel/2006/main">
          <x14:cfRule type="dataBar" id="{5082003F-1EC6-4134-B5B5-FCB9B689A44B}">
            <x14:dataBar minLength="0" maxLength="100" gradient="0">
              <x14:cfvo type="num">
                <xm:f>0</xm:f>
              </x14:cfvo>
              <x14:cfvo type="num">
                <xm:f>1</xm:f>
              </x14:cfvo>
              <x14:negativeFillColor rgb="FFFF0000"/>
              <x14:axisColor rgb="FF000000"/>
            </x14:dataBar>
          </x14:cfRule>
          <xm:sqref>G60:I96</xm:sqref>
        </x14:conditionalFormatting>
        <x14:conditionalFormatting xmlns:xm="http://schemas.microsoft.com/office/excel/2006/main">
          <x14:cfRule type="dataBar" id="{A11971EB-B49A-4CB4-8339-828EC488E23B}">
            <x14:dataBar minLength="0" maxLength="100" gradient="0">
              <x14:cfvo type="num">
                <xm:f>0</xm:f>
              </x14:cfvo>
              <x14:cfvo type="num">
                <xm:f>1</xm:f>
              </x14:cfvo>
              <x14:negativeFillColor rgb="FFFF0000"/>
              <x14:axisColor rgb="FF000000"/>
            </x14:dataBar>
          </x14:cfRule>
          <xm:sqref>G97:I97</xm:sqref>
        </x14:conditionalFormatting>
        <x14:conditionalFormatting xmlns:xm="http://schemas.microsoft.com/office/excel/2006/main">
          <x14:cfRule type="dataBar" id="{5A6BFDEF-05C5-4457-A804-DA893A8D6263}">
            <x14:dataBar minLength="0" maxLength="100" gradient="0">
              <x14:cfvo type="num">
                <xm:f>0</xm:f>
              </x14:cfvo>
              <x14:cfvo type="num">
                <xm:f>1</xm:f>
              </x14:cfvo>
              <x14:negativeFillColor rgb="FFFF0000"/>
              <x14:axisColor rgb="FF000000"/>
            </x14:dataBar>
          </x14:cfRule>
          <xm:sqref>G98:I104</xm:sqref>
        </x14:conditionalFormatting>
        <x14:conditionalFormatting xmlns:xm="http://schemas.microsoft.com/office/excel/2006/main">
          <x14:cfRule type="dataBar" id="{C439295D-3E90-498C-BB57-E00F700EBDAB}">
            <x14:dataBar minLength="0" maxLength="100" gradient="0">
              <x14:cfvo type="num">
                <xm:f>0</xm:f>
              </x14:cfvo>
              <x14:cfvo type="num">
                <xm:f>1</xm:f>
              </x14:cfvo>
              <x14:negativeFillColor rgb="FFFF0000"/>
              <x14:axisColor rgb="FF000000"/>
            </x14:dataBar>
          </x14:cfRule>
          <xm:sqref>G105:I141</xm:sqref>
        </x14:conditionalFormatting>
        <x14:conditionalFormatting xmlns:xm="http://schemas.microsoft.com/office/excel/2006/main">
          <x14:cfRule type="dataBar" id="{C59AFD76-CD94-4656-A0DB-55BD17F70AE8}">
            <x14:dataBar minLength="0" maxLength="100" gradient="0">
              <x14:cfvo type="num">
                <xm:f>0</xm:f>
              </x14:cfvo>
              <x14:cfvo type="num">
                <xm:f>1</xm:f>
              </x14:cfvo>
              <x14:negativeFillColor rgb="FFFF0000"/>
              <x14:axisColor rgb="FF000000"/>
            </x14:dataBar>
          </x14:cfRule>
          <xm:sqref>G142:I142</xm:sqref>
        </x14:conditionalFormatting>
        <x14:conditionalFormatting xmlns:xm="http://schemas.microsoft.com/office/excel/2006/main">
          <x14:cfRule type="dataBar" id="{6FB510B5-5D6B-437E-B4B6-C86A556EF101}">
            <x14:dataBar minLength="0" maxLength="100" gradient="0">
              <x14:cfvo type="num">
                <xm:f>0</xm:f>
              </x14:cfvo>
              <x14:cfvo type="num">
                <xm:f>1</xm:f>
              </x14:cfvo>
              <x14:negativeFillColor rgb="FFFF0000"/>
              <x14:axisColor rgb="FF000000"/>
            </x14:dataBar>
          </x14:cfRule>
          <xm:sqref>G147:I147</xm:sqref>
        </x14:conditionalFormatting>
        <x14:conditionalFormatting xmlns:xm="http://schemas.microsoft.com/office/excel/2006/main">
          <x14:cfRule type="dataBar" id="{27D3EBFB-C8BF-4977-96C8-77D3275A611D}">
            <x14:dataBar minLength="0" maxLength="100" gradient="0">
              <x14:cfvo type="num">
                <xm:f>0</xm:f>
              </x14:cfvo>
              <x14:cfvo type="num">
                <xm:f>1</xm:f>
              </x14:cfvo>
              <x14:negativeFillColor rgb="FFFF0000"/>
              <x14:axisColor rgb="FF000000"/>
            </x14:dataBar>
          </x14:cfRule>
          <xm:sqref>G152:I152</xm:sqref>
        </x14:conditionalFormatting>
        <x14:conditionalFormatting xmlns:xm="http://schemas.microsoft.com/office/excel/2006/main">
          <x14:cfRule type="dataBar" id="{87D27B74-77C8-4DAB-ABED-F1BFF2F19529}">
            <x14:dataBar minLength="0" maxLength="100" gradient="0">
              <x14:cfvo type="num">
                <xm:f>0</xm:f>
              </x14:cfvo>
              <x14:cfvo type="num">
                <xm:f>1</xm:f>
              </x14:cfvo>
              <x14:negativeFillColor rgb="FFFF0000"/>
              <x14:axisColor rgb="FF000000"/>
            </x14:dataBar>
          </x14:cfRule>
          <xm:sqref>H143:H146</xm:sqref>
        </x14:conditionalFormatting>
        <x14:conditionalFormatting xmlns:xm="http://schemas.microsoft.com/office/excel/2006/main">
          <x14:cfRule type="dataBar" id="{6D163D29-0F8A-4F4B-959C-BC4194F3280B}">
            <x14:dataBar minLength="0" maxLength="100" gradient="0">
              <x14:cfvo type="num">
                <xm:f>0</xm:f>
              </x14:cfvo>
              <x14:cfvo type="num">
                <xm:f>1</xm:f>
              </x14:cfvo>
              <x14:negativeFillColor rgb="FFFF0000"/>
              <x14:axisColor rgb="FF000000"/>
            </x14:dataBar>
          </x14:cfRule>
          <xm:sqref>H148:H151</xm:sqref>
        </x14:conditionalFormatting>
        <x14:conditionalFormatting xmlns:xm="http://schemas.microsoft.com/office/excel/2006/main">
          <x14:cfRule type="dataBar" id="{62C1EE05-BEF1-42C6-A158-F77DCD588B4F}">
            <x14:dataBar minLength="0" maxLength="100" gradient="0">
              <x14:cfvo type="num">
                <xm:f>0</xm:f>
              </x14:cfvo>
              <x14:cfvo type="num">
                <xm:f>1</xm:f>
              </x14:cfvo>
              <x14:negativeFillColor rgb="FFFF0000"/>
              <x14:axisColor rgb="FF000000"/>
            </x14:dataBar>
          </x14:cfRule>
          <xm:sqref>H153:H156</xm:sqref>
        </x14:conditionalFormatting>
        <x14:conditionalFormatting xmlns:xm="http://schemas.microsoft.com/office/excel/2006/main">
          <x14:cfRule type="dataBar" id="{7931FD07-6629-4C5F-B9F8-1F3D1BB23229}">
            <x14:dataBar minLength="0" maxLength="100" gradient="0">
              <x14:cfvo type="num">
                <xm:f>0</xm:f>
              </x14:cfvo>
              <x14:cfvo type="num">
                <xm:f>1</xm:f>
              </x14:cfvo>
              <x14:negativeFillColor rgb="FFFF0000"/>
              <x14:axisColor rgb="FF000000"/>
            </x14:dataBar>
          </x14:cfRule>
          <xm:sqref>I143:I146</xm:sqref>
        </x14:conditionalFormatting>
        <x14:conditionalFormatting xmlns:xm="http://schemas.microsoft.com/office/excel/2006/main">
          <x14:cfRule type="dataBar" id="{E827E1A2-9CC3-4ED7-9B96-B56B0A033C13}">
            <x14:dataBar minLength="0" maxLength="100" gradient="0">
              <x14:cfvo type="num">
                <xm:f>0</xm:f>
              </x14:cfvo>
              <x14:cfvo type="num">
                <xm:f>1</xm:f>
              </x14:cfvo>
              <x14:negativeFillColor rgb="FFFF0000"/>
              <x14:axisColor rgb="FF000000"/>
            </x14:dataBar>
          </x14:cfRule>
          <xm:sqref>I148:I151</xm:sqref>
        </x14:conditionalFormatting>
        <x14:conditionalFormatting xmlns:xm="http://schemas.microsoft.com/office/excel/2006/main">
          <x14:cfRule type="dataBar" id="{7EB8592E-D8FE-4C1E-87D1-52D8F1CB2A7D}">
            <x14:dataBar minLength="0" maxLength="100" gradient="0">
              <x14:cfvo type="num">
                <xm:f>0</xm:f>
              </x14:cfvo>
              <x14:cfvo type="num">
                <xm:f>1</xm:f>
              </x14:cfvo>
              <x14:negativeFillColor rgb="FFFF0000"/>
              <x14:axisColor rgb="FF000000"/>
            </x14:dataBar>
          </x14:cfRule>
          <xm:sqref>I153:I156</xm:sqref>
        </x14:conditionalFormatting>
      </x14:conditionalFormatting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I165"/>
  <sheetViews>
    <sheetView showGridLines="0" workbookViewId="0"/>
  </sheetViews>
  <sheetFormatPr defaultColWidth="10.6640625" defaultRowHeight="15.5" x14ac:dyDescent="0.35"/>
  <cols>
    <col min="1" max="1" width="21.6640625" customWidth="1"/>
    <col min="2" max="2" width="23.4140625" customWidth="1"/>
    <col min="3" max="9" width="20.6640625" customWidth="1"/>
  </cols>
  <sheetData>
    <row r="1" spans="1:9" ht="19.5" x14ac:dyDescent="0.45">
      <c r="A1" s="1" t="s">
        <v>402</v>
      </c>
    </row>
    <row r="2" spans="1:9" x14ac:dyDescent="0.35">
      <c r="A2" t="s">
        <v>48</v>
      </c>
    </row>
    <row r="3" spans="1:9" x14ac:dyDescent="0.35">
      <c r="A3" t="s">
        <v>49</v>
      </c>
    </row>
    <row r="4" spans="1:9" x14ac:dyDescent="0.35">
      <c r="A4" t="s">
        <v>398</v>
      </c>
    </row>
    <row r="5" spans="1:9" x14ac:dyDescent="0.35">
      <c r="A5" t="s">
        <v>51</v>
      </c>
    </row>
    <row r="6" spans="1:9" ht="46.5" x14ac:dyDescent="0.35">
      <c r="A6" s="56" t="s">
        <v>407</v>
      </c>
      <c r="B6" s="57" t="s">
        <v>408</v>
      </c>
      <c r="C6" s="57" t="s">
        <v>416</v>
      </c>
      <c r="D6" s="57" t="s">
        <v>420</v>
      </c>
      <c r="E6" s="57" t="s">
        <v>418</v>
      </c>
      <c r="F6" s="57" t="s">
        <v>419</v>
      </c>
      <c r="G6" s="57" t="s">
        <v>413</v>
      </c>
      <c r="H6" s="57" t="s">
        <v>414</v>
      </c>
      <c r="I6" s="57" t="s">
        <v>415</v>
      </c>
    </row>
    <row r="7" spans="1:9" x14ac:dyDescent="0.35">
      <c r="A7" s="14" t="s">
        <v>64</v>
      </c>
      <c r="B7" s="18" t="s">
        <v>64</v>
      </c>
      <c r="C7" s="15">
        <v>15150</v>
      </c>
      <c r="D7" s="15">
        <v>525</v>
      </c>
      <c r="E7" s="15">
        <v>4835</v>
      </c>
      <c r="F7" s="15">
        <v>9790</v>
      </c>
      <c r="G7" s="66">
        <v>0.03</v>
      </c>
      <c r="H7" s="66">
        <v>0.32</v>
      </c>
      <c r="I7" s="66">
        <v>0.65</v>
      </c>
    </row>
    <row r="8" spans="1:9" x14ac:dyDescent="0.35">
      <c r="A8" s="34" t="s">
        <v>64</v>
      </c>
      <c r="B8" s="7" t="s">
        <v>70</v>
      </c>
      <c r="C8" s="35">
        <v>0</v>
      </c>
      <c r="D8" s="35">
        <v>0</v>
      </c>
      <c r="E8" s="35">
        <v>0</v>
      </c>
      <c r="F8" s="35">
        <v>0</v>
      </c>
      <c r="G8" s="11" t="s">
        <v>66</v>
      </c>
      <c r="H8" s="11" t="s">
        <v>66</v>
      </c>
      <c r="I8" s="11" t="s">
        <v>66</v>
      </c>
    </row>
    <row r="9" spans="1:9" x14ac:dyDescent="0.35">
      <c r="A9" s="34" t="s">
        <v>64</v>
      </c>
      <c r="B9" s="7" t="s">
        <v>71</v>
      </c>
      <c r="C9" s="35">
        <v>0</v>
      </c>
      <c r="D9" s="35">
        <v>0</v>
      </c>
      <c r="E9" s="35">
        <v>0</v>
      </c>
      <c r="F9" s="35">
        <v>0</v>
      </c>
      <c r="G9" s="11" t="s">
        <v>66</v>
      </c>
      <c r="H9" s="11" t="s">
        <v>66</v>
      </c>
      <c r="I9" s="11" t="s">
        <v>66</v>
      </c>
    </row>
    <row r="10" spans="1:9" x14ac:dyDescent="0.35">
      <c r="A10" s="34" t="s">
        <v>64</v>
      </c>
      <c r="B10" s="7" t="s">
        <v>72</v>
      </c>
      <c r="C10" s="35">
        <v>0</v>
      </c>
      <c r="D10" s="35">
        <v>0</v>
      </c>
      <c r="E10" s="35">
        <v>0</v>
      </c>
      <c r="F10" s="35">
        <v>0</v>
      </c>
      <c r="G10" s="11" t="s">
        <v>66</v>
      </c>
      <c r="H10" s="11" t="s">
        <v>66</v>
      </c>
      <c r="I10" s="11" t="s">
        <v>66</v>
      </c>
    </row>
    <row r="11" spans="1:9" x14ac:dyDescent="0.35">
      <c r="A11" s="34" t="s">
        <v>64</v>
      </c>
      <c r="B11" s="7" t="s">
        <v>73</v>
      </c>
      <c r="C11" s="35">
        <v>0</v>
      </c>
      <c r="D11" s="35">
        <v>0</v>
      </c>
      <c r="E11" s="35">
        <v>0</v>
      </c>
      <c r="F11" s="35">
        <v>0</v>
      </c>
      <c r="G11" s="11" t="s">
        <v>66</v>
      </c>
      <c r="H11" s="11" t="s">
        <v>66</v>
      </c>
      <c r="I11" s="11" t="s">
        <v>66</v>
      </c>
    </row>
    <row r="12" spans="1:9" x14ac:dyDescent="0.35">
      <c r="A12" s="34" t="s">
        <v>64</v>
      </c>
      <c r="B12" s="7" t="s">
        <v>74</v>
      </c>
      <c r="C12" s="35">
        <v>5</v>
      </c>
      <c r="D12" s="35">
        <v>0</v>
      </c>
      <c r="E12" s="35">
        <v>5</v>
      </c>
      <c r="F12" s="35">
        <v>0</v>
      </c>
      <c r="G12" s="11">
        <v>0</v>
      </c>
      <c r="H12" s="11">
        <v>1</v>
      </c>
      <c r="I12" s="11">
        <v>0</v>
      </c>
    </row>
    <row r="13" spans="1:9" x14ac:dyDescent="0.35">
      <c r="A13" s="34" t="s">
        <v>64</v>
      </c>
      <c r="B13" s="7" t="s">
        <v>75</v>
      </c>
      <c r="C13" s="35">
        <v>5</v>
      </c>
      <c r="D13" s="35" t="s">
        <v>114</v>
      </c>
      <c r="E13" s="35" t="s">
        <v>114</v>
      </c>
      <c r="F13" s="35" t="s">
        <v>114</v>
      </c>
      <c r="G13" s="11" t="s">
        <v>114</v>
      </c>
      <c r="H13" s="11" t="s">
        <v>114</v>
      </c>
      <c r="I13" s="11" t="s">
        <v>114</v>
      </c>
    </row>
    <row r="14" spans="1:9" x14ac:dyDescent="0.35">
      <c r="A14" s="34" t="s">
        <v>64</v>
      </c>
      <c r="B14" s="7" t="s">
        <v>76</v>
      </c>
      <c r="C14" s="35">
        <v>10</v>
      </c>
      <c r="D14" s="35">
        <v>0</v>
      </c>
      <c r="E14" s="35">
        <v>5</v>
      </c>
      <c r="F14" s="35">
        <v>5</v>
      </c>
      <c r="G14" s="11">
        <v>0</v>
      </c>
      <c r="H14" s="11">
        <v>0.57999999999999996</v>
      </c>
      <c r="I14" s="11">
        <v>0.42</v>
      </c>
    </row>
    <row r="15" spans="1:9" x14ac:dyDescent="0.35">
      <c r="A15" s="34" t="s">
        <v>64</v>
      </c>
      <c r="B15" s="7" t="s">
        <v>77</v>
      </c>
      <c r="C15" s="35">
        <v>15</v>
      </c>
      <c r="D15" s="35" t="s">
        <v>114</v>
      </c>
      <c r="E15" s="35">
        <v>10</v>
      </c>
      <c r="F15" s="35">
        <v>5</v>
      </c>
      <c r="G15" s="11" t="s">
        <v>114</v>
      </c>
      <c r="H15" s="11">
        <v>0.64</v>
      </c>
      <c r="I15" s="11" t="s">
        <v>114</v>
      </c>
    </row>
    <row r="16" spans="1:9" x14ac:dyDescent="0.35">
      <c r="A16" s="34" t="s">
        <v>64</v>
      </c>
      <c r="B16" s="7" t="s">
        <v>78</v>
      </c>
      <c r="C16" s="35">
        <v>10</v>
      </c>
      <c r="D16" s="35" t="s">
        <v>114</v>
      </c>
      <c r="E16" s="35">
        <v>5</v>
      </c>
      <c r="F16" s="35" t="s">
        <v>114</v>
      </c>
      <c r="G16" s="11" t="s">
        <v>114</v>
      </c>
      <c r="H16" s="11" t="s">
        <v>114</v>
      </c>
      <c r="I16" s="11" t="s">
        <v>114</v>
      </c>
    </row>
    <row r="17" spans="1:9" x14ac:dyDescent="0.35">
      <c r="A17" s="34" t="s">
        <v>64</v>
      </c>
      <c r="B17" s="7" t="s">
        <v>79</v>
      </c>
      <c r="C17" s="35">
        <v>30</v>
      </c>
      <c r="D17" s="35" t="s">
        <v>114</v>
      </c>
      <c r="E17" s="35">
        <v>15</v>
      </c>
      <c r="F17" s="35">
        <v>10</v>
      </c>
      <c r="G17" s="11" t="s">
        <v>114</v>
      </c>
      <c r="H17" s="11">
        <v>0.59</v>
      </c>
      <c r="I17" s="11" t="s">
        <v>114</v>
      </c>
    </row>
    <row r="18" spans="1:9" x14ac:dyDescent="0.35">
      <c r="A18" s="34" t="s">
        <v>64</v>
      </c>
      <c r="B18" s="7" t="s">
        <v>80</v>
      </c>
      <c r="C18" s="35">
        <v>20</v>
      </c>
      <c r="D18" s="35" t="s">
        <v>114</v>
      </c>
      <c r="E18" s="35">
        <v>15</v>
      </c>
      <c r="F18" s="35">
        <v>5</v>
      </c>
      <c r="G18" s="11" t="s">
        <v>114</v>
      </c>
      <c r="H18" s="11">
        <v>0.67</v>
      </c>
      <c r="I18" s="11" t="s">
        <v>114</v>
      </c>
    </row>
    <row r="19" spans="1:9" x14ac:dyDescent="0.35">
      <c r="A19" s="34" t="s">
        <v>64</v>
      </c>
      <c r="B19" s="7" t="s">
        <v>81</v>
      </c>
      <c r="C19" s="35">
        <v>25</v>
      </c>
      <c r="D19" s="35" t="s">
        <v>114</v>
      </c>
      <c r="E19" s="35">
        <v>20</v>
      </c>
      <c r="F19" s="35">
        <v>5</v>
      </c>
      <c r="G19" s="11" t="s">
        <v>114</v>
      </c>
      <c r="H19" s="11">
        <v>0.75</v>
      </c>
      <c r="I19" s="11" t="s">
        <v>114</v>
      </c>
    </row>
    <row r="20" spans="1:9" x14ac:dyDescent="0.35">
      <c r="A20" s="34" t="s">
        <v>64</v>
      </c>
      <c r="B20" s="7" t="s">
        <v>82</v>
      </c>
      <c r="C20" s="35">
        <v>40</v>
      </c>
      <c r="D20" s="35">
        <v>5</v>
      </c>
      <c r="E20" s="35">
        <v>30</v>
      </c>
      <c r="F20" s="35">
        <v>10</v>
      </c>
      <c r="G20" s="11">
        <v>7.0000000000000007E-2</v>
      </c>
      <c r="H20" s="11">
        <v>0.67</v>
      </c>
      <c r="I20" s="11">
        <v>0.26</v>
      </c>
    </row>
    <row r="21" spans="1:9" x14ac:dyDescent="0.35">
      <c r="A21" s="34" t="s">
        <v>64</v>
      </c>
      <c r="B21" s="7" t="s">
        <v>83</v>
      </c>
      <c r="C21" s="35">
        <v>30</v>
      </c>
      <c r="D21" s="35" t="s">
        <v>114</v>
      </c>
      <c r="E21" s="35">
        <v>20</v>
      </c>
      <c r="F21" s="35">
        <v>5</v>
      </c>
      <c r="G21" s="11" t="s">
        <v>114</v>
      </c>
      <c r="H21" s="11">
        <v>0.71</v>
      </c>
      <c r="I21" s="11" t="s">
        <v>114</v>
      </c>
    </row>
    <row r="22" spans="1:9" x14ac:dyDescent="0.35">
      <c r="A22" s="34" t="s">
        <v>64</v>
      </c>
      <c r="B22" s="7" t="s">
        <v>84</v>
      </c>
      <c r="C22" s="35">
        <v>70</v>
      </c>
      <c r="D22" s="35" t="s">
        <v>114</v>
      </c>
      <c r="E22" s="35">
        <v>50</v>
      </c>
      <c r="F22" s="35">
        <v>20</v>
      </c>
      <c r="G22" s="11" t="s">
        <v>114</v>
      </c>
      <c r="H22" s="11">
        <v>0.69</v>
      </c>
      <c r="I22" s="11" t="s">
        <v>114</v>
      </c>
    </row>
    <row r="23" spans="1:9" x14ac:dyDescent="0.35">
      <c r="A23" s="34" t="s">
        <v>64</v>
      </c>
      <c r="B23" s="7" t="s">
        <v>85</v>
      </c>
      <c r="C23" s="35">
        <v>85</v>
      </c>
      <c r="D23" s="35">
        <v>5</v>
      </c>
      <c r="E23" s="35">
        <v>55</v>
      </c>
      <c r="F23" s="35">
        <v>30</v>
      </c>
      <c r="G23" s="11">
        <v>0.05</v>
      </c>
      <c r="H23" s="11">
        <v>0.62</v>
      </c>
      <c r="I23" s="11">
        <v>0.33</v>
      </c>
    </row>
    <row r="24" spans="1:9" x14ac:dyDescent="0.35">
      <c r="A24" s="34" t="s">
        <v>64</v>
      </c>
      <c r="B24" s="7" t="s">
        <v>86</v>
      </c>
      <c r="C24" s="35">
        <v>165</v>
      </c>
      <c r="D24" s="35">
        <v>5</v>
      </c>
      <c r="E24" s="35">
        <v>115</v>
      </c>
      <c r="F24" s="35">
        <v>45</v>
      </c>
      <c r="G24" s="11">
        <v>0.02</v>
      </c>
      <c r="H24" s="11">
        <v>0.7</v>
      </c>
      <c r="I24" s="11">
        <v>0.28000000000000003</v>
      </c>
    </row>
    <row r="25" spans="1:9" x14ac:dyDescent="0.35">
      <c r="A25" s="34" t="s">
        <v>64</v>
      </c>
      <c r="B25" s="7" t="s">
        <v>87</v>
      </c>
      <c r="C25" s="35">
        <v>110</v>
      </c>
      <c r="D25" s="35" t="s">
        <v>114</v>
      </c>
      <c r="E25" s="35">
        <v>70</v>
      </c>
      <c r="F25" s="35">
        <v>35</v>
      </c>
      <c r="G25" s="11" t="s">
        <v>114</v>
      </c>
      <c r="H25" s="11">
        <v>0.65</v>
      </c>
      <c r="I25" s="11" t="s">
        <v>114</v>
      </c>
    </row>
    <row r="26" spans="1:9" x14ac:dyDescent="0.35">
      <c r="A26" s="34" t="s">
        <v>64</v>
      </c>
      <c r="B26" s="7" t="s">
        <v>88</v>
      </c>
      <c r="C26" s="35">
        <v>245</v>
      </c>
      <c r="D26" s="35">
        <v>5</v>
      </c>
      <c r="E26" s="35">
        <v>175</v>
      </c>
      <c r="F26" s="35">
        <v>65</v>
      </c>
      <c r="G26" s="11">
        <v>0.03</v>
      </c>
      <c r="H26" s="11">
        <v>0.71</v>
      </c>
      <c r="I26" s="11">
        <v>0.26</v>
      </c>
    </row>
    <row r="27" spans="1:9" x14ac:dyDescent="0.35">
      <c r="A27" s="34" t="s">
        <v>64</v>
      </c>
      <c r="B27" s="7" t="s">
        <v>89</v>
      </c>
      <c r="C27" s="35">
        <v>230</v>
      </c>
      <c r="D27" s="35">
        <v>5</v>
      </c>
      <c r="E27" s="35">
        <v>175</v>
      </c>
      <c r="F27" s="35">
        <v>50</v>
      </c>
      <c r="G27" s="11">
        <v>0.02</v>
      </c>
      <c r="H27" s="11">
        <v>0.77</v>
      </c>
      <c r="I27" s="11">
        <v>0.22</v>
      </c>
    </row>
    <row r="28" spans="1:9" x14ac:dyDescent="0.35">
      <c r="A28" s="34" t="s">
        <v>64</v>
      </c>
      <c r="B28" s="7" t="s">
        <v>90</v>
      </c>
      <c r="C28" s="35">
        <v>210</v>
      </c>
      <c r="D28" s="35">
        <v>5</v>
      </c>
      <c r="E28" s="35">
        <v>150</v>
      </c>
      <c r="F28" s="35">
        <v>60</v>
      </c>
      <c r="G28" s="11">
        <v>0.01</v>
      </c>
      <c r="H28" s="11">
        <v>0.7</v>
      </c>
      <c r="I28" s="11">
        <v>0.28000000000000003</v>
      </c>
    </row>
    <row r="29" spans="1:9" x14ac:dyDescent="0.35">
      <c r="A29" s="34" t="s">
        <v>64</v>
      </c>
      <c r="B29" s="7" t="s">
        <v>91</v>
      </c>
      <c r="C29" s="35">
        <v>225</v>
      </c>
      <c r="D29" s="35">
        <v>5</v>
      </c>
      <c r="E29" s="35">
        <v>155</v>
      </c>
      <c r="F29" s="35">
        <v>70</v>
      </c>
      <c r="G29" s="11">
        <v>0.02</v>
      </c>
      <c r="H29" s="11">
        <v>0.68</v>
      </c>
      <c r="I29" s="11">
        <v>0.3</v>
      </c>
    </row>
    <row r="30" spans="1:9" x14ac:dyDescent="0.35">
      <c r="A30" s="34" t="s">
        <v>64</v>
      </c>
      <c r="B30" s="7" t="s">
        <v>92</v>
      </c>
      <c r="C30" s="35">
        <v>260</v>
      </c>
      <c r="D30" s="35">
        <v>5</v>
      </c>
      <c r="E30" s="35">
        <v>170</v>
      </c>
      <c r="F30" s="35">
        <v>80</v>
      </c>
      <c r="G30" s="11">
        <v>0.02</v>
      </c>
      <c r="H30" s="11">
        <v>0.67</v>
      </c>
      <c r="I30" s="11">
        <v>0.31</v>
      </c>
    </row>
    <row r="31" spans="1:9" x14ac:dyDescent="0.35">
      <c r="A31" s="34" t="s">
        <v>64</v>
      </c>
      <c r="B31" s="7" t="s">
        <v>93</v>
      </c>
      <c r="C31" s="35">
        <v>270</v>
      </c>
      <c r="D31" s="35">
        <v>5</v>
      </c>
      <c r="E31" s="35">
        <v>175</v>
      </c>
      <c r="F31" s="35">
        <v>90</v>
      </c>
      <c r="G31" s="11">
        <v>0.02</v>
      </c>
      <c r="H31" s="11">
        <v>0.64</v>
      </c>
      <c r="I31" s="11">
        <v>0.33</v>
      </c>
    </row>
    <row r="32" spans="1:9" x14ac:dyDescent="0.35">
      <c r="A32" s="34" t="s">
        <v>64</v>
      </c>
      <c r="B32" s="7" t="s">
        <v>94</v>
      </c>
      <c r="C32" s="35">
        <v>360</v>
      </c>
      <c r="D32" s="35">
        <v>10</v>
      </c>
      <c r="E32" s="35">
        <v>225</v>
      </c>
      <c r="F32" s="35">
        <v>125</v>
      </c>
      <c r="G32" s="11">
        <v>0.03</v>
      </c>
      <c r="H32" s="11">
        <v>0.62</v>
      </c>
      <c r="I32" s="11">
        <v>0.35</v>
      </c>
    </row>
    <row r="33" spans="1:9" x14ac:dyDescent="0.35">
      <c r="A33" s="34" t="s">
        <v>64</v>
      </c>
      <c r="B33" s="7" t="s">
        <v>95</v>
      </c>
      <c r="C33" s="35">
        <v>290</v>
      </c>
      <c r="D33" s="35">
        <v>5</v>
      </c>
      <c r="E33" s="35">
        <v>145</v>
      </c>
      <c r="F33" s="35">
        <v>140</v>
      </c>
      <c r="G33" s="11">
        <v>0.02</v>
      </c>
      <c r="H33" s="11">
        <v>0.49</v>
      </c>
      <c r="I33" s="11">
        <v>0.48</v>
      </c>
    </row>
    <row r="34" spans="1:9" x14ac:dyDescent="0.35">
      <c r="A34" s="34" t="s">
        <v>64</v>
      </c>
      <c r="B34" s="7" t="s">
        <v>96</v>
      </c>
      <c r="C34" s="35">
        <v>585</v>
      </c>
      <c r="D34" s="35">
        <v>5</v>
      </c>
      <c r="E34" s="35">
        <v>210</v>
      </c>
      <c r="F34" s="35">
        <v>370</v>
      </c>
      <c r="G34" s="11">
        <v>0.01</v>
      </c>
      <c r="H34" s="11">
        <v>0.36</v>
      </c>
      <c r="I34" s="11">
        <v>0.63</v>
      </c>
    </row>
    <row r="35" spans="1:9" x14ac:dyDescent="0.35">
      <c r="A35" s="34" t="s">
        <v>64</v>
      </c>
      <c r="B35" s="7" t="s">
        <v>97</v>
      </c>
      <c r="C35" s="35">
        <v>760</v>
      </c>
      <c r="D35" s="35">
        <v>10</v>
      </c>
      <c r="E35" s="35">
        <v>155</v>
      </c>
      <c r="F35" s="35">
        <v>590</v>
      </c>
      <c r="G35" s="11">
        <v>0.01</v>
      </c>
      <c r="H35" s="11">
        <v>0.21</v>
      </c>
      <c r="I35" s="11">
        <v>0.78</v>
      </c>
    </row>
    <row r="36" spans="1:9" x14ac:dyDescent="0.35">
      <c r="A36" s="34" t="s">
        <v>64</v>
      </c>
      <c r="B36" s="7" t="s">
        <v>98</v>
      </c>
      <c r="C36" s="35">
        <v>635</v>
      </c>
      <c r="D36" s="35">
        <v>15</v>
      </c>
      <c r="E36" s="35">
        <v>130</v>
      </c>
      <c r="F36" s="35">
        <v>490</v>
      </c>
      <c r="G36" s="11">
        <v>0.02</v>
      </c>
      <c r="H36" s="11">
        <v>0.2</v>
      </c>
      <c r="I36" s="11">
        <v>0.77</v>
      </c>
    </row>
    <row r="37" spans="1:9" x14ac:dyDescent="0.35">
      <c r="A37" s="34" t="s">
        <v>64</v>
      </c>
      <c r="B37" s="7" t="s">
        <v>99</v>
      </c>
      <c r="C37" s="35">
        <v>570</v>
      </c>
      <c r="D37" s="35">
        <v>5</v>
      </c>
      <c r="E37" s="35">
        <v>140</v>
      </c>
      <c r="F37" s="35">
        <v>425</v>
      </c>
      <c r="G37" s="11">
        <v>0.01</v>
      </c>
      <c r="H37" s="11">
        <v>0.24</v>
      </c>
      <c r="I37" s="11">
        <v>0.75</v>
      </c>
    </row>
    <row r="38" spans="1:9" x14ac:dyDescent="0.35">
      <c r="A38" s="34" t="s">
        <v>64</v>
      </c>
      <c r="B38" s="7" t="s">
        <v>100</v>
      </c>
      <c r="C38" s="35">
        <v>515</v>
      </c>
      <c r="D38" s="35">
        <v>15</v>
      </c>
      <c r="E38" s="35">
        <v>155</v>
      </c>
      <c r="F38" s="35">
        <v>345</v>
      </c>
      <c r="G38" s="11">
        <v>0.03</v>
      </c>
      <c r="H38" s="11">
        <v>0.3</v>
      </c>
      <c r="I38" s="11">
        <v>0.67</v>
      </c>
    </row>
    <row r="39" spans="1:9" x14ac:dyDescent="0.35">
      <c r="A39" s="34" t="s">
        <v>64</v>
      </c>
      <c r="B39" s="7" t="s">
        <v>101</v>
      </c>
      <c r="C39" s="35">
        <v>545</v>
      </c>
      <c r="D39" s="35">
        <v>20</v>
      </c>
      <c r="E39" s="35">
        <v>155</v>
      </c>
      <c r="F39" s="35">
        <v>365</v>
      </c>
      <c r="G39" s="11">
        <v>0.04</v>
      </c>
      <c r="H39" s="11">
        <v>0.28999999999999998</v>
      </c>
      <c r="I39" s="11">
        <v>0.67</v>
      </c>
    </row>
    <row r="40" spans="1:9" x14ac:dyDescent="0.35">
      <c r="A40" s="34" t="s">
        <v>64</v>
      </c>
      <c r="B40" s="7" t="s">
        <v>102</v>
      </c>
      <c r="C40" s="35">
        <v>565</v>
      </c>
      <c r="D40" s="35">
        <v>20</v>
      </c>
      <c r="E40" s="35">
        <v>145</v>
      </c>
      <c r="F40" s="35">
        <v>400</v>
      </c>
      <c r="G40" s="11">
        <v>0.04</v>
      </c>
      <c r="H40" s="11">
        <v>0.25</v>
      </c>
      <c r="I40" s="11">
        <v>0.71</v>
      </c>
    </row>
    <row r="41" spans="1:9" x14ac:dyDescent="0.35">
      <c r="A41" s="34" t="s">
        <v>64</v>
      </c>
      <c r="B41" s="7" t="s">
        <v>103</v>
      </c>
      <c r="C41" s="35">
        <v>690</v>
      </c>
      <c r="D41" s="35">
        <v>30</v>
      </c>
      <c r="E41" s="35">
        <v>140</v>
      </c>
      <c r="F41" s="35">
        <v>520</v>
      </c>
      <c r="G41" s="11">
        <v>0.05</v>
      </c>
      <c r="H41" s="11">
        <v>0.2</v>
      </c>
      <c r="I41" s="11">
        <v>0.75</v>
      </c>
    </row>
    <row r="42" spans="1:9" x14ac:dyDescent="0.35">
      <c r="A42" s="34" t="s">
        <v>64</v>
      </c>
      <c r="B42" s="7" t="s">
        <v>104</v>
      </c>
      <c r="C42" s="35">
        <v>695</v>
      </c>
      <c r="D42" s="35">
        <v>25</v>
      </c>
      <c r="E42" s="35">
        <v>125</v>
      </c>
      <c r="F42" s="35">
        <v>550</v>
      </c>
      <c r="G42" s="11">
        <v>0.03</v>
      </c>
      <c r="H42" s="11">
        <v>0.18</v>
      </c>
      <c r="I42" s="11">
        <v>0.79</v>
      </c>
    </row>
    <row r="43" spans="1:9" x14ac:dyDescent="0.35">
      <c r="A43" s="34" t="s">
        <v>64</v>
      </c>
      <c r="B43" s="7" t="s">
        <v>105</v>
      </c>
      <c r="C43" s="35">
        <v>795</v>
      </c>
      <c r="D43" s="35">
        <v>35</v>
      </c>
      <c r="E43" s="35">
        <v>185</v>
      </c>
      <c r="F43" s="35">
        <v>575</v>
      </c>
      <c r="G43" s="11">
        <v>0.05</v>
      </c>
      <c r="H43" s="11">
        <v>0.23</v>
      </c>
      <c r="I43" s="11">
        <v>0.72</v>
      </c>
    </row>
    <row r="44" spans="1:9" x14ac:dyDescent="0.35">
      <c r="A44" s="34" t="s">
        <v>64</v>
      </c>
      <c r="B44" s="7" t="s">
        <v>106</v>
      </c>
      <c r="C44" s="35">
        <v>875</v>
      </c>
      <c r="D44" s="35">
        <v>30</v>
      </c>
      <c r="E44" s="35">
        <v>205</v>
      </c>
      <c r="F44" s="35">
        <v>640</v>
      </c>
      <c r="G44" s="11">
        <v>0.04</v>
      </c>
      <c r="H44" s="11">
        <v>0.23</v>
      </c>
      <c r="I44" s="11">
        <v>0.73</v>
      </c>
    </row>
    <row r="45" spans="1:9" x14ac:dyDescent="0.35">
      <c r="A45" s="34" t="s">
        <v>64</v>
      </c>
      <c r="B45" s="7" t="s">
        <v>107</v>
      </c>
      <c r="C45" s="35">
        <v>750</v>
      </c>
      <c r="D45" s="35">
        <v>20</v>
      </c>
      <c r="E45" s="35">
        <v>195</v>
      </c>
      <c r="F45" s="35">
        <v>535</v>
      </c>
      <c r="G45" s="11">
        <v>0.03</v>
      </c>
      <c r="H45" s="11">
        <v>0.26</v>
      </c>
      <c r="I45" s="11">
        <v>0.71</v>
      </c>
    </row>
    <row r="46" spans="1:9" x14ac:dyDescent="0.35">
      <c r="A46" s="34" t="s">
        <v>64</v>
      </c>
      <c r="B46" s="7" t="s">
        <v>108</v>
      </c>
      <c r="C46" s="35">
        <v>890</v>
      </c>
      <c r="D46" s="35">
        <v>35</v>
      </c>
      <c r="E46" s="35">
        <v>215</v>
      </c>
      <c r="F46" s="35">
        <v>640</v>
      </c>
      <c r="G46" s="11">
        <v>0.04</v>
      </c>
      <c r="H46" s="11">
        <v>0.24</v>
      </c>
      <c r="I46" s="11">
        <v>0.72</v>
      </c>
    </row>
    <row r="47" spans="1:9" x14ac:dyDescent="0.35">
      <c r="A47" s="34" t="s">
        <v>64</v>
      </c>
      <c r="B47" s="7" t="s">
        <v>109</v>
      </c>
      <c r="C47" s="35">
        <v>900</v>
      </c>
      <c r="D47" s="35">
        <v>50</v>
      </c>
      <c r="E47" s="35">
        <v>225</v>
      </c>
      <c r="F47" s="35">
        <v>630</v>
      </c>
      <c r="G47" s="11">
        <v>0.05</v>
      </c>
      <c r="H47" s="11">
        <v>0.25</v>
      </c>
      <c r="I47" s="11">
        <v>0.7</v>
      </c>
    </row>
    <row r="48" spans="1:9" x14ac:dyDescent="0.35">
      <c r="A48" s="34" t="s">
        <v>64</v>
      </c>
      <c r="B48" s="7" t="s">
        <v>110</v>
      </c>
      <c r="C48" s="35">
        <v>785</v>
      </c>
      <c r="D48" s="35">
        <v>40</v>
      </c>
      <c r="E48" s="35">
        <v>215</v>
      </c>
      <c r="F48" s="35">
        <v>525</v>
      </c>
      <c r="G48" s="11">
        <v>0.05</v>
      </c>
      <c r="H48" s="11">
        <v>0.27</v>
      </c>
      <c r="I48" s="11">
        <v>0.67</v>
      </c>
    </row>
    <row r="49" spans="1:9" x14ac:dyDescent="0.35">
      <c r="A49" s="34" t="s">
        <v>64</v>
      </c>
      <c r="B49" s="7" t="s">
        <v>111</v>
      </c>
      <c r="C49" s="35">
        <v>620</v>
      </c>
      <c r="D49" s="35">
        <v>25</v>
      </c>
      <c r="E49" s="35">
        <v>150</v>
      </c>
      <c r="F49" s="35">
        <v>445</v>
      </c>
      <c r="G49" s="11">
        <v>0.04</v>
      </c>
      <c r="H49" s="11">
        <v>0.24</v>
      </c>
      <c r="I49" s="11">
        <v>0.72</v>
      </c>
    </row>
    <row r="50" spans="1:9" x14ac:dyDescent="0.35">
      <c r="A50" s="34" t="s">
        <v>64</v>
      </c>
      <c r="B50" s="7" t="s">
        <v>112</v>
      </c>
      <c r="C50" s="35">
        <v>555</v>
      </c>
      <c r="D50" s="35">
        <v>35</v>
      </c>
      <c r="E50" s="35">
        <v>150</v>
      </c>
      <c r="F50" s="35">
        <v>370</v>
      </c>
      <c r="G50" s="11">
        <v>0.06</v>
      </c>
      <c r="H50" s="11">
        <v>0.27</v>
      </c>
      <c r="I50" s="11">
        <v>0.67</v>
      </c>
    </row>
    <row r="51" spans="1:9" x14ac:dyDescent="0.35">
      <c r="A51" s="34" t="s">
        <v>64</v>
      </c>
      <c r="B51" s="7" t="s">
        <v>113</v>
      </c>
      <c r="C51" s="35">
        <v>705</v>
      </c>
      <c r="D51" s="35">
        <v>30</v>
      </c>
      <c r="E51" s="35">
        <v>170</v>
      </c>
      <c r="F51" s="35">
        <v>505</v>
      </c>
      <c r="G51" s="11">
        <v>0.05</v>
      </c>
      <c r="H51" s="11">
        <v>0.24</v>
      </c>
      <c r="I51" s="11">
        <v>0.72</v>
      </c>
    </row>
    <row r="52" spans="1:9" x14ac:dyDescent="0.35">
      <c r="A52" s="21" t="s">
        <v>399</v>
      </c>
      <c r="B52" s="22" t="s">
        <v>64</v>
      </c>
      <c r="C52" s="23">
        <v>10795</v>
      </c>
      <c r="D52" s="23">
        <v>390</v>
      </c>
      <c r="E52" s="23">
        <v>2375</v>
      </c>
      <c r="F52" s="23">
        <v>8030</v>
      </c>
      <c r="G52" s="66">
        <v>0.04</v>
      </c>
      <c r="H52" s="66">
        <v>0.22</v>
      </c>
      <c r="I52" s="66">
        <v>0.74</v>
      </c>
    </row>
    <row r="53" spans="1:9" x14ac:dyDescent="0.35">
      <c r="A53" s="3" t="s">
        <v>399</v>
      </c>
      <c r="B53" s="6" t="s">
        <v>70</v>
      </c>
      <c r="C53" s="10">
        <v>0</v>
      </c>
      <c r="D53" s="10">
        <v>0</v>
      </c>
      <c r="E53" s="10">
        <v>0</v>
      </c>
      <c r="F53" s="10">
        <v>0</v>
      </c>
      <c r="G53" s="11" t="s">
        <v>66</v>
      </c>
      <c r="H53" s="11" t="s">
        <v>66</v>
      </c>
      <c r="I53" s="11" t="s">
        <v>66</v>
      </c>
    </row>
    <row r="54" spans="1:9" x14ac:dyDescent="0.35">
      <c r="A54" s="3" t="s">
        <v>399</v>
      </c>
      <c r="B54" s="6" t="s">
        <v>71</v>
      </c>
      <c r="C54" s="10">
        <v>0</v>
      </c>
      <c r="D54" s="10">
        <v>0</v>
      </c>
      <c r="E54" s="10">
        <v>0</v>
      </c>
      <c r="F54" s="10">
        <v>0</v>
      </c>
      <c r="G54" s="11" t="s">
        <v>66</v>
      </c>
      <c r="H54" s="11" t="s">
        <v>66</v>
      </c>
      <c r="I54" s="11" t="s">
        <v>66</v>
      </c>
    </row>
    <row r="55" spans="1:9" x14ac:dyDescent="0.35">
      <c r="A55" s="3" t="s">
        <v>399</v>
      </c>
      <c r="B55" s="6" t="s">
        <v>72</v>
      </c>
      <c r="C55" s="10">
        <v>0</v>
      </c>
      <c r="D55" s="10">
        <v>0</v>
      </c>
      <c r="E55" s="10">
        <v>0</v>
      </c>
      <c r="F55" s="10">
        <v>0</v>
      </c>
      <c r="G55" s="11" t="s">
        <v>66</v>
      </c>
      <c r="H55" s="11" t="s">
        <v>66</v>
      </c>
      <c r="I55" s="11" t="s">
        <v>66</v>
      </c>
    </row>
    <row r="56" spans="1:9" x14ac:dyDescent="0.35">
      <c r="A56" s="3" t="s">
        <v>399</v>
      </c>
      <c r="B56" s="6" t="s">
        <v>73</v>
      </c>
      <c r="C56" s="10">
        <v>0</v>
      </c>
      <c r="D56" s="10">
        <v>0</v>
      </c>
      <c r="E56" s="10">
        <v>0</v>
      </c>
      <c r="F56" s="10">
        <v>0</v>
      </c>
      <c r="G56" s="11" t="s">
        <v>66</v>
      </c>
      <c r="H56" s="11" t="s">
        <v>66</v>
      </c>
      <c r="I56" s="11" t="s">
        <v>66</v>
      </c>
    </row>
    <row r="57" spans="1:9" x14ac:dyDescent="0.35">
      <c r="A57" s="3" t="s">
        <v>399</v>
      </c>
      <c r="B57" s="6" t="s">
        <v>74</v>
      </c>
      <c r="C57" s="10">
        <v>0</v>
      </c>
      <c r="D57" s="10">
        <v>0</v>
      </c>
      <c r="E57" s="10">
        <v>0</v>
      </c>
      <c r="F57" s="10">
        <v>0</v>
      </c>
      <c r="G57" s="11" t="s">
        <v>66</v>
      </c>
      <c r="H57" s="11" t="s">
        <v>66</v>
      </c>
      <c r="I57" s="11" t="s">
        <v>66</v>
      </c>
    </row>
    <row r="58" spans="1:9" x14ac:dyDescent="0.35">
      <c r="A58" s="3" t="s">
        <v>399</v>
      </c>
      <c r="B58" s="6" t="s">
        <v>75</v>
      </c>
      <c r="C58" s="10">
        <v>0</v>
      </c>
      <c r="D58" s="10">
        <v>0</v>
      </c>
      <c r="E58" s="10">
        <v>0</v>
      </c>
      <c r="F58" s="10">
        <v>0</v>
      </c>
      <c r="G58" s="11" t="s">
        <v>66</v>
      </c>
      <c r="H58" s="11" t="s">
        <v>66</v>
      </c>
      <c r="I58" s="11" t="s">
        <v>66</v>
      </c>
    </row>
    <row r="59" spans="1:9" x14ac:dyDescent="0.35">
      <c r="A59" s="3" t="s">
        <v>399</v>
      </c>
      <c r="B59" s="6" t="s">
        <v>76</v>
      </c>
      <c r="C59" s="10">
        <v>0</v>
      </c>
      <c r="D59" s="10">
        <v>0</v>
      </c>
      <c r="E59" s="10">
        <v>0</v>
      </c>
      <c r="F59" s="10">
        <v>0</v>
      </c>
      <c r="G59" s="11" t="s">
        <v>66</v>
      </c>
      <c r="H59" s="11" t="s">
        <v>66</v>
      </c>
      <c r="I59" s="11" t="s">
        <v>66</v>
      </c>
    </row>
    <row r="60" spans="1:9" x14ac:dyDescent="0.35">
      <c r="A60" s="3" t="s">
        <v>399</v>
      </c>
      <c r="B60" s="6" t="s">
        <v>77</v>
      </c>
      <c r="C60" s="10" t="s">
        <v>114</v>
      </c>
      <c r="D60" s="10">
        <v>0</v>
      </c>
      <c r="E60" s="10" t="s">
        <v>114</v>
      </c>
      <c r="F60" s="10">
        <v>0</v>
      </c>
      <c r="G60" s="11">
        <v>0</v>
      </c>
      <c r="H60" s="11" t="s">
        <v>114</v>
      </c>
      <c r="I60" s="11">
        <v>0</v>
      </c>
    </row>
    <row r="61" spans="1:9" x14ac:dyDescent="0.35">
      <c r="A61" s="3" t="s">
        <v>399</v>
      </c>
      <c r="B61" s="6" t="s">
        <v>78</v>
      </c>
      <c r="C61" s="10" t="s">
        <v>114</v>
      </c>
      <c r="D61" s="10">
        <v>0</v>
      </c>
      <c r="E61" s="10">
        <v>0</v>
      </c>
      <c r="F61" s="10" t="s">
        <v>114</v>
      </c>
      <c r="G61" s="11">
        <v>0</v>
      </c>
      <c r="H61" s="11">
        <v>0</v>
      </c>
      <c r="I61" s="11" t="s">
        <v>114</v>
      </c>
    </row>
    <row r="62" spans="1:9" x14ac:dyDescent="0.35">
      <c r="A62" s="3" t="s">
        <v>399</v>
      </c>
      <c r="B62" s="6" t="s">
        <v>79</v>
      </c>
      <c r="C62" s="10">
        <v>0</v>
      </c>
      <c r="D62" s="10">
        <v>0</v>
      </c>
      <c r="E62" s="10">
        <v>0</v>
      </c>
      <c r="F62" s="10">
        <v>0</v>
      </c>
      <c r="G62" s="11" t="s">
        <v>66</v>
      </c>
      <c r="H62" s="11" t="s">
        <v>66</v>
      </c>
      <c r="I62" s="11" t="s">
        <v>66</v>
      </c>
    </row>
    <row r="63" spans="1:9" x14ac:dyDescent="0.35">
      <c r="A63" s="3" t="s">
        <v>399</v>
      </c>
      <c r="B63" s="6" t="s">
        <v>80</v>
      </c>
      <c r="C63" s="10">
        <v>0</v>
      </c>
      <c r="D63" s="10">
        <v>0</v>
      </c>
      <c r="E63" s="10">
        <v>0</v>
      </c>
      <c r="F63" s="10">
        <v>0</v>
      </c>
      <c r="G63" s="11" t="s">
        <v>66</v>
      </c>
      <c r="H63" s="11" t="s">
        <v>66</v>
      </c>
      <c r="I63" s="11" t="s">
        <v>66</v>
      </c>
    </row>
    <row r="64" spans="1:9" x14ac:dyDescent="0.35">
      <c r="A64" s="3" t="s">
        <v>399</v>
      </c>
      <c r="B64" s="6" t="s">
        <v>81</v>
      </c>
      <c r="C64" s="10" t="s">
        <v>114</v>
      </c>
      <c r="D64" s="10">
        <v>0</v>
      </c>
      <c r="E64" s="10" t="s">
        <v>114</v>
      </c>
      <c r="F64" s="10">
        <v>0</v>
      </c>
      <c r="G64" s="11">
        <v>0</v>
      </c>
      <c r="H64" s="11" t="s">
        <v>114</v>
      </c>
      <c r="I64" s="11">
        <v>0</v>
      </c>
    </row>
    <row r="65" spans="1:9" x14ac:dyDescent="0.35">
      <c r="A65" s="3" t="s">
        <v>399</v>
      </c>
      <c r="B65" s="6" t="s">
        <v>82</v>
      </c>
      <c r="C65" s="10">
        <v>0</v>
      </c>
      <c r="D65" s="10">
        <v>0</v>
      </c>
      <c r="E65" s="10">
        <v>0</v>
      </c>
      <c r="F65" s="10">
        <v>0</v>
      </c>
      <c r="G65" s="11" t="s">
        <v>66</v>
      </c>
      <c r="H65" s="11" t="s">
        <v>66</v>
      </c>
      <c r="I65" s="11" t="s">
        <v>66</v>
      </c>
    </row>
    <row r="66" spans="1:9" x14ac:dyDescent="0.35">
      <c r="A66" s="3" t="s">
        <v>399</v>
      </c>
      <c r="B66" s="6" t="s">
        <v>83</v>
      </c>
      <c r="C66" s="10">
        <v>0</v>
      </c>
      <c r="D66" s="10">
        <v>0</v>
      </c>
      <c r="E66" s="10">
        <v>0</v>
      </c>
      <c r="F66" s="10">
        <v>0</v>
      </c>
      <c r="G66" s="11" t="s">
        <v>66</v>
      </c>
      <c r="H66" s="11" t="s">
        <v>66</v>
      </c>
      <c r="I66" s="11" t="s">
        <v>66</v>
      </c>
    </row>
    <row r="67" spans="1:9" x14ac:dyDescent="0.35">
      <c r="A67" s="3" t="s">
        <v>399</v>
      </c>
      <c r="B67" s="6" t="s">
        <v>84</v>
      </c>
      <c r="C67" s="10" t="s">
        <v>114</v>
      </c>
      <c r="D67" s="10">
        <v>0</v>
      </c>
      <c r="E67" s="10" t="s">
        <v>114</v>
      </c>
      <c r="F67" s="10" t="s">
        <v>114</v>
      </c>
      <c r="G67" s="11">
        <v>0</v>
      </c>
      <c r="H67" s="11" t="s">
        <v>114</v>
      </c>
      <c r="I67" s="11" t="s">
        <v>114</v>
      </c>
    </row>
    <row r="68" spans="1:9" x14ac:dyDescent="0.35">
      <c r="A68" s="3" t="s">
        <v>399</v>
      </c>
      <c r="B68" s="6" t="s">
        <v>85</v>
      </c>
      <c r="C68" s="10">
        <v>5</v>
      </c>
      <c r="D68" s="10">
        <v>0</v>
      </c>
      <c r="E68" s="10" t="s">
        <v>114</v>
      </c>
      <c r="F68" s="10" t="s">
        <v>114</v>
      </c>
      <c r="G68" s="11">
        <v>0</v>
      </c>
      <c r="H68" s="11" t="s">
        <v>114</v>
      </c>
      <c r="I68" s="11" t="s">
        <v>114</v>
      </c>
    </row>
    <row r="69" spans="1:9" x14ac:dyDescent="0.35">
      <c r="A69" s="3" t="s">
        <v>399</v>
      </c>
      <c r="B69" s="6" t="s">
        <v>86</v>
      </c>
      <c r="C69" s="10">
        <v>10</v>
      </c>
      <c r="D69" s="10">
        <v>0</v>
      </c>
      <c r="E69" s="10">
        <v>10</v>
      </c>
      <c r="F69" s="10" t="s">
        <v>114</v>
      </c>
      <c r="G69" s="11">
        <v>0</v>
      </c>
      <c r="H69" s="11" t="s">
        <v>114</v>
      </c>
      <c r="I69" s="11" t="s">
        <v>114</v>
      </c>
    </row>
    <row r="70" spans="1:9" x14ac:dyDescent="0.35">
      <c r="A70" s="3" t="s">
        <v>399</v>
      </c>
      <c r="B70" s="6" t="s">
        <v>87</v>
      </c>
      <c r="C70" s="10">
        <v>15</v>
      </c>
      <c r="D70" s="10">
        <v>0</v>
      </c>
      <c r="E70" s="10">
        <v>15</v>
      </c>
      <c r="F70" s="10" t="s">
        <v>114</v>
      </c>
      <c r="G70" s="11">
        <v>0</v>
      </c>
      <c r="H70" s="11" t="s">
        <v>114</v>
      </c>
      <c r="I70" s="11" t="s">
        <v>114</v>
      </c>
    </row>
    <row r="71" spans="1:9" x14ac:dyDescent="0.35">
      <c r="A71" s="3" t="s">
        <v>399</v>
      </c>
      <c r="B71" s="6" t="s">
        <v>88</v>
      </c>
      <c r="C71" s="10">
        <v>40</v>
      </c>
      <c r="D71" s="10">
        <v>0</v>
      </c>
      <c r="E71" s="10">
        <v>40</v>
      </c>
      <c r="F71" s="10">
        <v>5</v>
      </c>
      <c r="G71" s="11">
        <v>0</v>
      </c>
      <c r="H71" s="11">
        <v>0.93</v>
      </c>
      <c r="I71" s="11">
        <v>7.0000000000000007E-2</v>
      </c>
    </row>
    <row r="72" spans="1:9" x14ac:dyDescent="0.35">
      <c r="A72" s="3" t="s">
        <v>399</v>
      </c>
      <c r="B72" s="6" t="s">
        <v>89</v>
      </c>
      <c r="C72" s="10">
        <v>35</v>
      </c>
      <c r="D72" s="10">
        <v>0</v>
      </c>
      <c r="E72" s="10">
        <v>35</v>
      </c>
      <c r="F72" s="10" t="s">
        <v>114</v>
      </c>
      <c r="G72" s="11">
        <v>0</v>
      </c>
      <c r="H72" s="11" t="s">
        <v>114</v>
      </c>
      <c r="I72" s="11" t="s">
        <v>114</v>
      </c>
    </row>
    <row r="73" spans="1:9" x14ac:dyDescent="0.35">
      <c r="A73" s="3" t="s">
        <v>399</v>
      </c>
      <c r="B73" s="6" t="s">
        <v>90</v>
      </c>
      <c r="C73" s="10">
        <v>30</v>
      </c>
      <c r="D73" s="10">
        <v>0</v>
      </c>
      <c r="E73" s="10">
        <v>30</v>
      </c>
      <c r="F73" s="10">
        <v>5</v>
      </c>
      <c r="G73" s="11">
        <v>0</v>
      </c>
      <c r="H73" s="11">
        <v>0.9</v>
      </c>
      <c r="I73" s="11">
        <v>0.1</v>
      </c>
    </row>
    <row r="74" spans="1:9" x14ac:dyDescent="0.35">
      <c r="A74" s="3" t="s">
        <v>399</v>
      </c>
      <c r="B74" s="6" t="s">
        <v>91</v>
      </c>
      <c r="C74" s="10">
        <v>30</v>
      </c>
      <c r="D74" s="10">
        <v>0</v>
      </c>
      <c r="E74" s="10">
        <v>25</v>
      </c>
      <c r="F74" s="10">
        <v>5</v>
      </c>
      <c r="G74" s="11">
        <v>0</v>
      </c>
      <c r="H74" s="11">
        <v>0.9</v>
      </c>
      <c r="I74" s="11">
        <v>0.1</v>
      </c>
    </row>
    <row r="75" spans="1:9" x14ac:dyDescent="0.35">
      <c r="A75" s="3" t="s">
        <v>399</v>
      </c>
      <c r="B75" s="6" t="s">
        <v>92</v>
      </c>
      <c r="C75" s="10">
        <v>40</v>
      </c>
      <c r="D75" s="10">
        <v>0</v>
      </c>
      <c r="E75" s="10">
        <v>40</v>
      </c>
      <c r="F75" s="10" t="s">
        <v>114</v>
      </c>
      <c r="G75" s="11">
        <v>0</v>
      </c>
      <c r="H75" s="11" t="s">
        <v>114</v>
      </c>
      <c r="I75" s="11" t="s">
        <v>114</v>
      </c>
    </row>
    <row r="76" spans="1:9" x14ac:dyDescent="0.35">
      <c r="A76" s="3" t="s">
        <v>399</v>
      </c>
      <c r="B76" s="6" t="s">
        <v>93</v>
      </c>
      <c r="C76" s="10">
        <v>65</v>
      </c>
      <c r="D76" s="10">
        <v>0</v>
      </c>
      <c r="E76" s="10">
        <v>45</v>
      </c>
      <c r="F76" s="10">
        <v>20</v>
      </c>
      <c r="G76" s="11">
        <v>0</v>
      </c>
      <c r="H76" s="11">
        <v>0.69</v>
      </c>
      <c r="I76" s="11">
        <v>0.31</v>
      </c>
    </row>
    <row r="77" spans="1:9" x14ac:dyDescent="0.35">
      <c r="A77" s="3" t="s">
        <v>399</v>
      </c>
      <c r="B77" s="6" t="s">
        <v>94</v>
      </c>
      <c r="C77" s="10">
        <v>105</v>
      </c>
      <c r="D77" s="10" t="s">
        <v>114</v>
      </c>
      <c r="E77" s="10">
        <v>85</v>
      </c>
      <c r="F77" s="10">
        <v>25</v>
      </c>
      <c r="G77" s="11" t="s">
        <v>114</v>
      </c>
      <c r="H77" s="11">
        <v>0.78</v>
      </c>
      <c r="I77" s="11" t="s">
        <v>114</v>
      </c>
    </row>
    <row r="78" spans="1:9" x14ac:dyDescent="0.35">
      <c r="A78" s="3" t="s">
        <v>399</v>
      </c>
      <c r="B78" s="6" t="s">
        <v>95</v>
      </c>
      <c r="C78" s="10">
        <v>110</v>
      </c>
      <c r="D78" s="10">
        <v>0</v>
      </c>
      <c r="E78" s="10">
        <v>45</v>
      </c>
      <c r="F78" s="10">
        <v>65</v>
      </c>
      <c r="G78" s="11">
        <v>0</v>
      </c>
      <c r="H78" s="11">
        <v>0.4</v>
      </c>
      <c r="I78" s="11">
        <v>0.6</v>
      </c>
    </row>
    <row r="79" spans="1:9" x14ac:dyDescent="0.35">
      <c r="A79" s="3" t="s">
        <v>399</v>
      </c>
      <c r="B79" s="6" t="s">
        <v>96</v>
      </c>
      <c r="C79" s="10">
        <v>375</v>
      </c>
      <c r="D79" s="10" t="s">
        <v>114</v>
      </c>
      <c r="E79" s="10">
        <v>80</v>
      </c>
      <c r="F79" s="10">
        <v>295</v>
      </c>
      <c r="G79" s="11" t="s">
        <v>114</v>
      </c>
      <c r="H79" s="11" t="s">
        <v>114</v>
      </c>
      <c r="I79" s="11">
        <v>0.78</v>
      </c>
    </row>
    <row r="80" spans="1:9" x14ac:dyDescent="0.35">
      <c r="A80" s="3" t="s">
        <v>399</v>
      </c>
      <c r="B80" s="6" t="s">
        <v>97</v>
      </c>
      <c r="C80" s="10">
        <v>655</v>
      </c>
      <c r="D80" s="10">
        <v>5</v>
      </c>
      <c r="E80" s="10">
        <v>95</v>
      </c>
      <c r="F80" s="10">
        <v>550</v>
      </c>
      <c r="G80" s="11">
        <v>0.01</v>
      </c>
      <c r="H80" s="11">
        <v>0.15</v>
      </c>
      <c r="I80" s="11">
        <v>0.84</v>
      </c>
    </row>
    <row r="81" spans="1:9" x14ac:dyDescent="0.35">
      <c r="A81" s="3" t="s">
        <v>399</v>
      </c>
      <c r="B81" s="6" t="s">
        <v>98</v>
      </c>
      <c r="C81" s="10">
        <v>555</v>
      </c>
      <c r="D81" s="10">
        <v>10</v>
      </c>
      <c r="E81" s="10">
        <v>85</v>
      </c>
      <c r="F81" s="10">
        <v>460</v>
      </c>
      <c r="G81" s="11">
        <v>0.02</v>
      </c>
      <c r="H81" s="11">
        <v>0.16</v>
      </c>
      <c r="I81" s="11">
        <v>0.83</v>
      </c>
    </row>
    <row r="82" spans="1:9" x14ac:dyDescent="0.35">
      <c r="A82" s="3" t="s">
        <v>399</v>
      </c>
      <c r="B82" s="6" t="s">
        <v>99</v>
      </c>
      <c r="C82" s="10">
        <v>485</v>
      </c>
      <c r="D82" s="10">
        <v>5</v>
      </c>
      <c r="E82" s="10">
        <v>85</v>
      </c>
      <c r="F82" s="10">
        <v>395</v>
      </c>
      <c r="G82" s="11">
        <v>0.01</v>
      </c>
      <c r="H82" s="11">
        <v>0.18</v>
      </c>
      <c r="I82" s="11">
        <v>0.81</v>
      </c>
    </row>
    <row r="83" spans="1:9" x14ac:dyDescent="0.35">
      <c r="A83" s="3" t="s">
        <v>399</v>
      </c>
      <c r="B83" s="6" t="s">
        <v>100</v>
      </c>
      <c r="C83" s="10">
        <v>415</v>
      </c>
      <c r="D83" s="10">
        <v>15</v>
      </c>
      <c r="E83" s="10">
        <v>100</v>
      </c>
      <c r="F83" s="10">
        <v>300</v>
      </c>
      <c r="G83" s="11">
        <v>0.03</v>
      </c>
      <c r="H83" s="11">
        <v>0.24</v>
      </c>
      <c r="I83" s="11">
        <v>0.72</v>
      </c>
    </row>
    <row r="84" spans="1:9" x14ac:dyDescent="0.35">
      <c r="A84" s="3" t="s">
        <v>399</v>
      </c>
      <c r="B84" s="6" t="s">
        <v>101</v>
      </c>
      <c r="C84" s="10">
        <v>470</v>
      </c>
      <c r="D84" s="10">
        <v>15</v>
      </c>
      <c r="E84" s="10">
        <v>110</v>
      </c>
      <c r="F84" s="10">
        <v>345</v>
      </c>
      <c r="G84" s="11">
        <v>0.04</v>
      </c>
      <c r="H84" s="11">
        <v>0.23</v>
      </c>
      <c r="I84" s="11">
        <v>0.73</v>
      </c>
    </row>
    <row r="85" spans="1:9" x14ac:dyDescent="0.35">
      <c r="A85" s="3" t="s">
        <v>399</v>
      </c>
      <c r="B85" s="6" t="s">
        <v>102</v>
      </c>
      <c r="C85" s="10">
        <v>480</v>
      </c>
      <c r="D85" s="10">
        <v>20</v>
      </c>
      <c r="E85" s="10">
        <v>110</v>
      </c>
      <c r="F85" s="10">
        <v>355</v>
      </c>
      <c r="G85" s="11">
        <v>0.04</v>
      </c>
      <c r="H85" s="11">
        <v>0.23</v>
      </c>
      <c r="I85" s="11">
        <v>0.74</v>
      </c>
    </row>
    <row r="86" spans="1:9" x14ac:dyDescent="0.35">
      <c r="A86" s="3" t="s">
        <v>399</v>
      </c>
      <c r="B86" s="6" t="s">
        <v>103</v>
      </c>
      <c r="C86" s="10">
        <v>610</v>
      </c>
      <c r="D86" s="10">
        <v>30</v>
      </c>
      <c r="E86" s="10">
        <v>95</v>
      </c>
      <c r="F86" s="10">
        <v>485</v>
      </c>
      <c r="G86" s="11">
        <v>0.05</v>
      </c>
      <c r="H86" s="11">
        <v>0.15</v>
      </c>
      <c r="I86" s="11">
        <v>0.8</v>
      </c>
    </row>
    <row r="87" spans="1:9" x14ac:dyDescent="0.35">
      <c r="A87" s="3" t="s">
        <v>399</v>
      </c>
      <c r="B87" s="6" t="s">
        <v>104</v>
      </c>
      <c r="C87" s="10">
        <v>620</v>
      </c>
      <c r="D87" s="10">
        <v>25</v>
      </c>
      <c r="E87" s="10">
        <v>85</v>
      </c>
      <c r="F87" s="10">
        <v>510</v>
      </c>
      <c r="G87" s="11">
        <v>0.04</v>
      </c>
      <c r="H87" s="11">
        <v>0.14000000000000001</v>
      </c>
      <c r="I87" s="11">
        <v>0.82</v>
      </c>
    </row>
    <row r="88" spans="1:9" x14ac:dyDescent="0.35">
      <c r="A88" s="3" t="s">
        <v>399</v>
      </c>
      <c r="B88" s="6" t="s">
        <v>105</v>
      </c>
      <c r="C88" s="10">
        <v>700</v>
      </c>
      <c r="D88" s="10">
        <v>30</v>
      </c>
      <c r="E88" s="10">
        <v>140</v>
      </c>
      <c r="F88" s="10">
        <v>530</v>
      </c>
      <c r="G88" s="11">
        <v>0.04</v>
      </c>
      <c r="H88" s="11">
        <v>0.2</v>
      </c>
      <c r="I88" s="11">
        <v>0.75</v>
      </c>
    </row>
    <row r="89" spans="1:9" x14ac:dyDescent="0.35">
      <c r="A89" s="3" t="s">
        <v>399</v>
      </c>
      <c r="B89" s="6" t="s">
        <v>106</v>
      </c>
      <c r="C89" s="10">
        <v>745</v>
      </c>
      <c r="D89" s="10">
        <v>30</v>
      </c>
      <c r="E89" s="10">
        <v>145</v>
      </c>
      <c r="F89" s="10">
        <v>570</v>
      </c>
      <c r="G89" s="11">
        <v>0.04</v>
      </c>
      <c r="H89" s="11">
        <v>0.2</v>
      </c>
      <c r="I89" s="11">
        <v>0.77</v>
      </c>
    </row>
    <row r="90" spans="1:9" x14ac:dyDescent="0.35">
      <c r="A90" s="3" t="s">
        <v>399</v>
      </c>
      <c r="B90" s="6" t="s">
        <v>107</v>
      </c>
      <c r="C90" s="10">
        <v>650</v>
      </c>
      <c r="D90" s="10">
        <v>20</v>
      </c>
      <c r="E90" s="10">
        <v>145</v>
      </c>
      <c r="F90" s="10">
        <v>490</v>
      </c>
      <c r="G90" s="11">
        <v>0.03</v>
      </c>
      <c r="H90" s="11">
        <v>0.22</v>
      </c>
      <c r="I90" s="11">
        <v>0.75</v>
      </c>
    </row>
    <row r="91" spans="1:9" x14ac:dyDescent="0.35">
      <c r="A91" s="3" t="s">
        <v>399</v>
      </c>
      <c r="B91" s="6" t="s">
        <v>108</v>
      </c>
      <c r="C91" s="10">
        <v>780</v>
      </c>
      <c r="D91" s="10">
        <v>30</v>
      </c>
      <c r="E91" s="10">
        <v>165</v>
      </c>
      <c r="F91" s="10">
        <v>585</v>
      </c>
      <c r="G91" s="11">
        <v>0.04</v>
      </c>
      <c r="H91" s="11">
        <v>0.21</v>
      </c>
      <c r="I91" s="11">
        <v>0.75</v>
      </c>
    </row>
    <row r="92" spans="1:9" x14ac:dyDescent="0.35">
      <c r="A92" s="3" t="s">
        <v>399</v>
      </c>
      <c r="B92" s="6" t="s">
        <v>109</v>
      </c>
      <c r="C92" s="10">
        <v>765</v>
      </c>
      <c r="D92" s="10">
        <v>40</v>
      </c>
      <c r="E92" s="10">
        <v>160</v>
      </c>
      <c r="F92" s="10">
        <v>560</v>
      </c>
      <c r="G92" s="11">
        <v>0.05</v>
      </c>
      <c r="H92" s="11">
        <v>0.21</v>
      </c>
      <c r="I92" s="11">
        <v>0.73</v>
      </c>
    </row>
    <row r="93" spans="1:9" x14ac:dyDescent="0.35">
      <c r="A93" s="3" t="s">
        <v>399</v>
      </c>
      <c r="B93" s="6" t="s">
        <v>110</v>
      </c>
      <c r="C93" s="10">
        <v>615</v>
      </c>
      <c r="D93" s="10">
        <v>35</v>
      </c>
      <c r="E93" s="10">
        <v>140</v>
      </c>
      <c r="F93" s="10">
        <v>435</v>
      </c>
      <c r="G93" s="11">
        <v>0.06</v>
      </c>
      <c r="H93" s="11">
        <v>0.23</v>
      </c>
      <c r="I93" s="11">
        <v>0.71</v>
      </c>
    </row>
    <row r="94" spans="1:9" x14ac:dyDescent="0.35">
      <c r="A94" s="3" t="s">
        <v>399</v>
      </c>
      <c r="B94" s="6" t="s">
        <v>111</v>
      </c>
      <c r="C94" s="10">
        <v>455</v>
      </c>
      <c r="D94" s="10">
        <v>20</v>
      </c>
      <c r="E94" s="10">
        <v>90</v>
      </c>
      <c r="F94" s="10">
        <v>345</v>
      </c>
      <c r="G94" s="11">
        <v>0.05</v>
      </c>
      <c r="H94" s="11">
        <v>0.2</v>
      </c>
      <c r="I94" s="11">
        <v>0.75</v>
      </c>
    </row>
    <row r="95" spans="1:9" x14ac:dyDescent="0.35">
      <c r="A95" s="3" t="s">
        <v>399</v>
      </c>
      <c r="B95" s="6" t="s">
        <v>112</v>
      </c>
      <c r="C95" s="10">
        <v>375</v>
      </c>
      <c r="D95" s="10">
        <v>25</v>
      </c>
      <c r="E95" s="10">
        <v>75</v>
      </c>
      <c r="F95" s="10">
        <v>270</v>
      </c>
      <c r="G95" s="11">
        <v>7.0000000000000007E-2</v>
      </c>
      <c r="H95" s="11">
        <v>0.2</v>
      </c>
      <c r="I95" s="11">
        <v>0.73</v>
      </c>
    </row>
    <row r="96" spans="1:9" x14ac:dyDescent="0.35">
      <c r="A96" s="3" t="s">
        <v>399</v>
      </c>
      <c r="B96" s="6" t="s">
        <v>113</v>
      </c>
      <c r="C96" s="10">
        <v>550</v>
      </c>
      <c r="D96" s="10">
        <v>30</v>
      </c>
      <c r="E96" s="10">
        <v>100</v>
      </c>
      <c r="F96" s="10">
        <v>425</v>
      </c>
      <c r="G96" s="11">
        <v>0.05</v>
      </c>
      <c r="H96" s="11">
        <v>0.18</v>
      </c>
      <c r="I96" s="11">
        <v>0.77</v>
      </c>
    </row>
    <row r="97" spans="1:9" x14ac:dyDescent="0.35">
      <c r="A97" s="21" t="s">
        <v>400</v>
      </c>
      <c r="B97" s="22" t="s">
        <v>64</v>
      </c>
      <c r="C97" s="23">
        <v>4350</v>
      </c>
      <c r="D97" s="23">
        <v>135</v>
      </c>
      <c r="E97" s="23">
        <v>2460</v>
      </c>
      <c r="F97" s="23">
        <v>1755</v>
      </c>
      <c r="G97" s="66">
        <v>0.03</v>
      </c>
      <c r="H97" s="66">
        <v>0.56999999999999995</v>
      </c>
      <c r="I97" s="66">
        <v>0.4</v>
      </c>
    </row>
    <row r="98" spans="1:9" x14ac:dyDescent="0.35">
      <c r="A98" s="3" t="s">
        <v>400</v>
      </c>
      <c r="B98" s="6" t="s">
        <v>70</v>
      </c>
      <c r="C98" s="10">
        <v>0</v>
      </c>
      <c r="D98" s="10">
        <v>0</v>
      </c>
      <c r="E98" s="10">
        <v>0</v>
      </c>
      <c r="F98" s="10">
        <v>0</v>
      </c>
      <c r="G98" s="11" t="s">
        <v>66</v>
      </c>
      <c r="H98" s="11" t="s">
        <v>66</v>
      </c>
      <c r="I98" s="11" t="s">
        <v>66</v>
      </c>
    </row>
    <row r="99" spans="1:9" x14ac:dyDescent="0.35">
      <c r="A99" s="3" t="s">
        <v>400</v>
      </c>
      <c r="B99" s="6" t="s">
        <v>71</v>
      </c>
      <c r="C99" s="10">
        <v>0</v>
      </c>
      <c r="D99" s="10">
        <v>0</v>
      </c>
      <c r="E99" s="10">
        <v>0</v>
      </c>
      <c r="F99" s="10">
        <v>0</v>
      </c>
      <c r="G99" s="11" t="s">
        <v>66</v>
      </c>
      <c r="H99" s="11" t="s">
        <v>66</v>
      </c>
      <c r="I99" s="11" t="s">
        <v>66</v>
      </c>
    </row>
    <row r="100" spans="1:9" x14ac:dyDescent="0.35">
      <c r="A100" s="3" t="s">
        <v>400</v>
      </c>
      <c r="B100" s="6" t="s">
        <v>72</v>
      </c>
      <c r="C100" s="10">
        <v>0</v>
      </c>
      <c r="D100" s="10">
        <v>0</v>
      </c>
      <c r="E100" s="10">
        <v>0</v>
      </c>
      <c r="F100" s="10">
        <v>0</v>
      </c>
      <c r="G100" s="11" t="s">
        <v>66</v>
      </c>
      <c r="H100" s="11" t="s">
        <v>66</v>
      </c>
      <c r="I100" s="11" t="s">
        <v>66</v>
      </c>
    </row>
    <row r="101" spans="1:9" x14ac:dyDescent="0.35">
      <c r="A101" s="3" t="s">
        <v>400</v>
      </c>
      <c r="B101" s="6" t="s">
        <v>73</v>
      </c>
      <c r="C101" s="10">
        <v>0</v>
      </c>
      <c r="D101" s="10">
        <v>0</v>
      </c>
      <c r="E101" s="10">
        <v>0</v>
      </c>
      <c r="F101" s="10">
        <v>0</v>
      </c>
      <c r="G101" s="11" t="s">
        <v>66</v>
      </c>
      <c r="H101" s="11" t="s">
        <v>66</v>
      </c>
      <c r="I101" s="11" t="s">
        <v>66</v>
      </c>
    </row>
    <row r="102" spans="1:9" x14ac:dyDescent="0.35">
      <c r="A102" s="3" t="s">
        <v>400</v>
      </c>
      <c r="B102" s="6" t="s">
        <v>74</v>
      </c>
      <c r="C102" s="10">
        <v>5</v>
      </c>
      <c r="D102" s="10">
        <v>0</v>
      </c>
      <c r="E102" s="10">
        <v>5</v>
      </c>
      <c r="F102" s="10">
        <v>0</v>
      </c>
      <c r="G102" s="11">
        <v>0</v>
      </c>
      <c r="H102" s="11">
        <v>1</v>
      </c>
      <c r="I102" s="11">
        <v>0</v>
      </c>
    </row>
    <row r="103" spans="1:9" x14ac:dyDescent="0.35">
      <c r="A103" s="3" t="s">
        <v>400</v>
      </c>
      <c r="B103" s="6" t="s">
        <v>75</v>
      </c>
      <c r="C103" s="10">
        <v>5</v>
      </c>
      <c r="D103" s="10" t="s">
        <v>114</v>
      </c>
      <c r="E103" s="10" t="s">
        <v>114</v>
      </c>
      <c r="F103" s="10" t="s">
        <v>114</v>
      </c>
      <c r="G103" s="11" t="s">
        <v>114</v>
      </c>
      <c r="H103" s="11" t="s">
        <v>114</v>
      </c>
      <c r="I103" s="11" t="s">
        <v>114</v>
      </c>
    </row>
    <row r="104" spans="1:9" x14ac:dyDescent="0.35">
      <c r="A104" s="3" t="s">
        <v>400</v>
      </c>
      <c r="B104" s="6" t="s">
        <v>76</v>
      </c>
      <c r="C104" s="10">
        <v>10</v>
      </c>
      <c r="D104" s="10">
        <v>0</v>
      </c>
      <c r="E104" s="10">
        <v>5</v>
      </c>
      <c r="F104" s="10">
        <v>5</v>
      </c>
      <c r="G104" s="11">
        <v>0</v>
      </c>
      <c r="H104" s="11">
        <v>0.57999999999999996</v>
      </c>
      <c r="I104" s="11">
        <v>0.42</v>
      </c>
    </row>
    <row r="105" spans="1:9" x14ac:dyDescent="0.35">
      <c r="A105" s="3" t="s">
        <v>400</v>
      </c>
      <c r="B105" s="6" t="s">
        <v>77</v>
      </c>
      <c r="C105" s="10">
        <v>10</v>
      </c>
      <c r="D105" s="10" t="s">
        <v>114</v>
      </c>
      <c r="E105" s="10">
        <v>5</v>
      </c>
      <c r="F105" s="10">
        <v>5</v>
      </c>
      <c r="G105" s="11" t="s">
        <v>114</v>
      </c>
      <c r="H105" s="11">
        <v>0.57999999999999996</v>
      </c>
      <c r="I105" s="11" t="s">
        <v>114</v>
      </c>
    </row>
    <row r="106" spans="1:9" x14ac:dyDescent="0.35">
      <c r="A106" s="3" t="s">
        <v>400</v>
      </c>
      <c r="B106" s="6" t="s">
        <v>78</v>
      </c>
      <c r="C106" s="10">
        <v>10</v>
      </c>
      <c r="D106" s="10" t="s">
        <v>114</v>
      </c>
      <c r="E106" s="10">
        <v>5</v>
      </c>
      <c r="F106" s="10" t="s">
        <v>114</v>
      </c>
      <c r="G106" s="11" t="s">
        <v>114</v>
      </c>
      <c r="H106" s="11" t="s">
        <v>114</v>
      </c>
      <c r="I106" s="11" t="s">
        <v>114</v>
      </c>
    </row>
    <row r="107" spans="1:9" x14ac:dyDescent="0.35">
      <c r="A107" s="3" t="s">
        <v>400</v>
      </c>
      <c r="B107" s="6" t="s">
        <v>79</v>
      </c>
      <c r="C107" s="10">
        <v>30</v>
      </c>
      <c r="D107" s="10" t="s">
        <v>114</v>
      </c>
      <c r="E107" s="10">
        <v>15</v>
      </c>
      <c r="F107" s="10">
        <v>10</v>
      </c>
      <c r="G107" s="11" t="s">
        <v>114</v>
      </c>
      <c r="H107" s="11">
        <v>0.59</v>
      </c>
      <c r="I107" s="11" t="s">
        <v>114</v>
      </c>
    </row>
    <row r="108" spans="1:9" x14ac:dyDescent="0.35">
      <c r="A108" s="3" t="s">
        <v>400</v>
      </c>
      <c r="B108" s="6" t="s">
        <v>80</v>
      </c>
      <c r="C108" s="10">
        <v>20</v>
      </c>
      <c r="D108" s="10" t="s">
        <v>114</v>
      </c>
      <c r="E108" s="10">
        <v>15</v>
      </c>
      <c r="F108" s="10">
        <v>5</v>
      </c>
      <c r="G108" s="11" t="s">
        <v>114</v>
      </c>
      <c r="H108" s="11">
        <v>0.67</v>
      </c>
      <c r="I108" s="11" t="s">
        <v>114</v>
      </c>
    </row>
    <row r="109" spans="1:9" x14ac:dyDescent="0.35">
      <c r="A109" s="3" t="s">
        <v>400</v>
      </c>
      <c r="B109" s="6" t="s">
        <v>81</v>
      </c>
      <c r="C109" s="10">
        <v>25</v>
      </c>
      <c r="D109" s="10" t="s">
        <v>114</v>
      </c>
      <c r="E109" s="10">
        <v>15</v>
      </c>
      <c r="F109" s="10">
        <v>5</v>
      </c>
      <c r="G109" s="11" t="s">
        <v>114</v>
      </c>
      <c r="H109" s="11">
        <v>0.74</v>
      </c>
      <c r="I109" s="11" t="s">
        <v>114</v>
      </c>
    </row>
    <row r="110" spans="1:9" x14ac:dyDescent="0.35">
      <c r="A110" s="3" t="s">
        <v>400</v>
      </c>
      <c r="B110" s="6" t="s">
        <v>82</v>
      </c>
      <c r="C110" s="10">
        <v>40</v>
      </c>
      <c r="D110" s="10">
        <v>5</v>
      </c>
      <c r="E110" s="10">
        <v>30</v>
      </c>
      <c r="F110" s="10">
        <v>10</v>
      </c>
      <c r="G110" s="11">
        <v>7.0000000000000007E-2</v>
      </c>
      <c r="H110" s="11">
        <v>0.67</v>
      </c>
      <c r="I110" s="11">
        <v>0.26</v>
      </c>
    </row>
    <row r="111" spans="1:9" x14ac:dyDescent="0.35">
      <c r="A111" s="3" t="s">
        <v>400</v>
      </c>
      <c r="B111" s="6" t="s">
        <v>83</v>
      </c>
      <c r="C111" s="10">
        <v>30</v>
      </c>
      <c r="D111" s="10" t="s">
        <v>114</v>
      </c>
      <c r="E111" s="10">
        <v>20</v>
      </c>
      <c r="F111" s="10">
        <v>5</v>
      </c>
      <c r="G111" s="11" t="s">
        <v>114</v>
      </c>
      <c r="H111" s="11">
        <v>0.71</v>
      </c>
      <c r="I111" s="11" t="s">
        <v>114</v>
      </c>
    </row>
    <row r="112" spans="1:9" x14ac:dyDescent="0.35">
      <c r="A112" s="3" t="s">
        <v>400</v>
      </c>
      <c r="B112" s="6" t="s">
        <v>84</v>
      </c>
      <c r="C112" s="10">
        <v>70</v>
      </c>
      <c r="D112" s="10" t="s">
        <v>114</v>
      </c>
      <c r="E112" s="10">
        <v>50</v>
      </c>
      <c r="F112" s="10">
        <v>20</v>
      </c>
      <c r="G112" s="11" t="s">
        <v>114</v>
      </c>
      <c r="H112" s="11">
        <v>0.7</v>
      </c>
      <c r="I112" s="11" t="s">
        <v>114</v>
      </c>
    </row>
    <row r="113" spans="1:9" x14ac:dyDescent="0.35">
      <c r="A113" s="3" t="s">
        <v>400</v>
      </c>
      <c r="B113" s="6" t="s">
        <v>85</v>
      </c>
      <c r="C113" s="10">
        <v>80</v>
      </c>
      <c r="D113" s="10">
        <v>5</v>
      </c>
      <c r="E113" s="10">
        <v>50</v>
      </c>
      <c r="F113" s="10">
        <v>25</v>
      </c>
      <c r="G113" s="11">
        <v>0.05</v>
      </c>
      <c r="H113" s="11">
        <v>0.62</v>
      </c>
      <c r="I113" s="11">
        <v>0.33</v>
      </c>
    </row>
    <row r="114" spans="1:9" x14ac:dyDescent="0.35">
      <c r="A114" s="3" t="s">
        <v>400</v>
      </c>
      <c r="B114" s="6" t="s">
        <v>86</v>
      </c>
      <c r="C114" s="10">
        <v>155</v>
      </c>
      <c r="D114" s="10">
        <v>5</v>
      </c>
      <c r="E114" s="10">
        <v>105</v>
      </c>
      <c r="F114" s="10">
        <v>45</v>
      </c>
      <c r="G114" s="11">
        <v>0.03</v>
      </c>
      <c r="H114" s="11">
        <v>0.69</v>
      </c>
      <c r="I114" s="11">
        <v>0.28000000000000003</v>
      </c>
    </row>
    <row r="115" spans="1:9" x14ac:dyDescent="0.35">
      <c r="A115" s="3" t="s">
        <v>400</v>
      </c>
      <c r="B115" s="6" t="s">
        <v>87</v>
      </c>
      <c r="C115" s="10">
        <v>95</v>
      </c>
      <c r="D115" s="10" t="s">
        <v>114</v>
      </c>
      <c r="E115" s="10">
        <v>60</v>
      </c>
      <c r="F115" s="10">
        <v>35</v>
      </c>
      <c r="G115" s="11" t="s">
        <v>114</v>
      </c>
      <c r="H115" s="11">
        <v>0.61</v>
      </c>
      <c r="I115" s="11" t="s">
        <v>114</v>
      </c>
    </row>
    <row r="116" spans="1:9" x14ac:dyDescent="0.35">
      <c r="A116" s="3" t="s">
        <v>400</v>
      </c>
      <c r="B116" s="6" t="s">
        <v>88</v>
      </c>
      <c r="C116" s="10">
        <v>205</v>
      </c>
      <c r="D116" s="10">
        <v>5</v>
      </c>
      <c r="E116" s="10">
        <v>135</v>
      </c>
      <c r="F116" s="10">
        <v>60</v>
      </c>
      <c r="G116" s="11">
        <v>0.03</v>
      </c>
      <c r="H116" s="11">
        <v>0.67</v>
      </c>
      <c r="I116" s="11">
        <v>0.3</v>
      </c>
    </row>
    <row r="117" spans="1:9" x14ac:dyDescent="0.35">
      <c r="A117" s="3" t="s">
        <v>400</v>
      </c>
      <c r="B117" s="6" t="s">
        <v>89</v>
      </c>
      <c r="C117" s="10">
        <v>195</v>
      </c>
      <c r="D117" s="10">
        <v>5</v>
      </c>
      <c r="E117" s="10">
        <v>145</v>
      </c>
      <c r="F117" s="10">
        <v>50</v>
      </c>
      <c r="G117" s="11">
        <v>0.02</v>
      </c>
      <c r="H117" s="11">
        <v>0.73</v>
      </c>
      <c r="I117" s="11">
        <v>0.24</v>
      </c>
    </row>
    <row r="118" spans="1:9" x14ac:dyDescent="0.35">
      <c r="A118" s="3" t="s">
        <v>400</v>
      </c>
      <c r="B118" s="6" t="s">
        <v>90</v>
      </c>
      <c r="C118" s="10">
        <v>180</v>
      </c>
      <c r="D118" s="10">
        <v>5</v>
      </c>
      <c r="E118" s="10">
        <v>120</v>
      </c>
      <c r="F118" s="10">
        <v>55</v>
      </c>
      <c r="G118" s="11">
        <v>0.02</v>
      </c>
      <c r="H118" s="11">
        <v>0.67</v>
      </c>
      <c r="I118" s="11">
        <v>0.31</v>
      </c>
    </row>
    <row r="119" spans="1:9" x14ac:dyDescent="0.35">
      <c r="A119" s="3" t="s">
        <v>400</v>
      </c>
      <c r="B119" s="6" t="s">
        <v>91</v>
      </c>
      <c r="C119" s="10">
        <v>195</v>
      </c>
      <c r="D119" s="10">
        <v>5</v>
      </c>
      <c r="E119" s="10">
        <v>125</v>
      </c>
      <c r="F119" s="10">
        <v>65</v>
      </c>
      <c r="G119" s="11">
        <v>0.03</v>
      </c>
      <c r="H119" s="11">
        <v>0.64</v>
      </c>
      <c r="I119" s="11">
        <v>0.33</v>
      </c>
    </row>
    <row r="120" spans="1:9" x14ac:dyDescent="0.35">
      <c r="A120" s="3" t="s">
        <v>400</v>
      </c>
      <c r="B120" s="6" t="s">
        <v>92</v>
      </c>
      <c r="C120" s="10">
        <v>220</v>
      </c>
      <c r="D120" s="10">
        <v>5</v>
      </c>
      <c r="E120" s="10">
        <v>135</v>
      </c>
      <c r="F120" s="10">
        <v>80</v>
      </c>
      <c r="G120" s="11">
        <v>0.03</v>
      </c>
      <c r="H120" s="11">
        <v>0.61</v>
      </c>
      <c r="I120" s="11">
        <v>0.36</v>
      </c>
    </row>
    <row r="121" spans="1:9" x14ac:dyDescent="0.35">
      <c r="A121" s="3" t="s">
        <v>400</v>
      </c>
      <c r="B121" s="6" t="s">
        <v>93</v>
      </c>
      <c r="C121" s="10">
        <v>205</v>
      </c>
      <c r="D121" s="10">
        <v>5</v>
      </c>
      <c r="E121" s="10">
        <v>130</v>
      </c>
      <c r="F121" s="10">
        <v>70</v>
      </c>
      <c r="G121" s="11">
        <v>0.03</v>
      </c>
      <c r="H121" s="11">
        <v>0.63</v>
      </c>
      <c r="I121" s="11">
        <v>0.34</v>
      </c>
    </row>
    <row r="122" spans="1:9" x14ac:dyDescent="0.35">
      <c r="A122" s="3" t="s">
        <v>400</v>
      </c>
      <c r="B122" s="6" t="s">
        <v>94</v>
      </c>
      <c r="C122" s="10">
        <v>255</v>
      </c>
      <c r="D122" s="10">
        <v>10</v>
      </c>
      <c r="E122" s="10">
        <v>140</v>
      </c>
      <c r="F122" s="10">
        <v>100</v>
      </c>
      <c r="G122" s="11">
        <v>0.04</v>
      </c>
      <c r="H122" s="11">
        <v>0.56000000000000005</v>
      </c>
      <c r="I122" s="11">
        <v>0.4</v>
      </c>
    </row>
    <row r="123" spans="1:9" x14ac:dyDescent="0.35">
      <c r="A123" s="3" t="s">
        <v>400</v>
      </c>
      <c r="B123" s="6" t="s">
        <v>95</v>
      </c>
      <c r="C123" s="10">
        <v>180</v>
      </c>
      <c r="D123" s="10">
        <v>5</v>
      </c>
      <c r="E123" s="10">
        <v>100</v>
      </c>
      <c r="F123" s="10">
        <v>75</v>
      </c>
      <c r="G123" s="11">
        <v>0.03</v>
      </c>
      <c r="H123" s="11">
        <v>0.56000000000000005</v>
      </c>
      <c r="I123" s="11">
        <v>0.41</v>
      </c>
    </row>
    <row r="124" spans="1:9" x14ac:dyDescent="0.35">
      <c r="A124" s="3" t="s">
        <v>400</v>
      </c>
      <c r="B124" s="6" t="s">
        <v>96</v>
      </c>
      <c r="C124" s="10">
        <v>210</v>
      </c>
      <c r="D124" s="10">
        <v>5</v>
      </c>
      <c r="E124" s="10">
        <v>130</v>
      </c>
      <c r="F124" s="10">
        <v>75</v>
      </c>
      <c r="G124" s="11">
        <v>0.02</v>
      </c>
      <c r="H124" s="11">
        <v>0.62</v>
      </c>
      <c r="I124" s="11">
        <v>0.35</v>
      </c>
    </row>
    <row r="125" spans="1:9" x14ac:dyDescent="0.35">
      <c r="A125" s="3" t="s">
        <v>400</v>
      </c>
      <c r="B125" s="6" t="s">
        <v>97</v>
      </c>
      <c r="C125" s="10">
        <v>105</v>
      </c>
      <c r="D125" s="10">
        <v>5</v>
      </c>
      <c r="E125" s="10">
        <v>60</v>
      </c>
      <c r="F125" s="10">
        <v>40</v>
      </c>
      <c r="G125" s="11">
        <v>0.03</v>
      </c>
      <c r="H125" s="11">
        <v>0.57999999999999996</v>
      </c>
      <c r="I125" s="11">
        <v>0.39</v>
      </c>
    </row>
    <row r="126" spans="1:9" x14ac:dyDescent="0.35">
      <c r="A126" s="3" t="s">
        <v>400</v>
      </c>
      <c r="B126" s="6" t="s">
        <v>98</v>
      </c>
      <c r="C126" s="10">
        <v>80</v>
      </c>
      <c r="D126" s="10">
        <v>5</v>
      </c>
      <c r="E126" s="10">
        <v>40</v>
      </c>
      <c r="F126" s="10">
        <v>30</v>
      </c>
      <c r="G126" s="11">
        <v>0.08</v>
      </c>
      <c r="H126" s="11">
        <v>0.53</v>
      </c>
      <c r="I126" s="11">
        <v>0.39</v>
      </c>
    </row>
    <row r="127" spans="1:9" x14ac:dyDescent="0.35">
      <c r="A127" s="3" t="s">
        <v>400</v>
      </c>
      <c r="B127" s="6" t="s">
        <v>99</v>
      </c>
      <c r="C127" s="10">
        <v>85</v>
      </c>
      <c r="D127" s="10" t="s">
        <v>114</v>
      </c>
      <c r="E127" s="10">
        <v>50</v>
      </c>
      <c r="F127" s="10">
        <v>30</v>
      </c>
      <c r="G127" s="11" t="s">
        <v>114</v>
      </c>
      <c r="H127" s="11">
        <v>0.6</v>
      </c>
      <c r="I127" s="11" t="s">
        <v>114</v>
      </c>
    </row>
    <row r="128" spans="1:9" x14ac:dyDescent="0.35">
      <c r="A128" s="3" t="s">
        <v>400</v>
      </c>
      <c r="B128" s="6" t="s">
        <v>100</v>
      </c>
      <c r="C128" s="10">
        <v>105</v>
      </c>
      <c r="D128" s="10" t="s">
        <v>114</v>
      </c>
      <c r="E128" s="10">
        <v>55</v>
      </c>
      <c r="F128" s="10">
        <v>45</v>
      </c>
      <c r="G128" s="11" t="s">
        <v>114</v>
      </c>
      <c r="H128" s="11">
        <v>0.53</v>
      </c>
      <c r="I128" s="11" t="s">
        <v>114</v>
      </c>
    </row>
    <row r="129" spans="1:9" x14ac:dyDescent="0.35">
      <c r="A129" s="3" t="s">
        <v>400</v>
      </c>
      <c r="B129" s="6" t="s">
        <v>101</v>
      </c>
      <c r="C129" s="10">
        <v>75</v>
      </c>
      <c r="D129" s="10">
        <v>5</v>
      </c>
      <c r="E129" s="10">
        <v>50</v>
      </c>
      <c r="F129" s="10">
        <v>25</v>
      </c>
      <c r="G129" s="11">
        <v>0.04</v>
      </c>
      <c r="H129" s="11">
        <v>0.64</v>
      </c>
      <c r="I129" s="11">
        <v>0.32</v>
      </c>
    </row>
    <row r="130" spans="1:9" x14ac:dyDescent="0.35">
      <c r="A130" s="3" t="s">
        <v>400</v>
      </c>
      <c r="B130" s="6" t="s">
        <v>102</v>
      </c>
      <c r="C130" s="10">
        <v>80</v>
      </c>
      <c r="D130" s="10">
        <v>5</v>
      </c>
      <c r="E130" s="10">
        <v>35</v>
      </c>
      <c r="F130" s="10">
        <v>45</v>
      </c>
      <c r="G130" s="11">
        <v>0.04</v>
      </c>
      <c r="H130" s="11">
        <v>0.42</v>
      </c>
      <c r="I130" s="11">
        <v>0.54</v>
      </c>
    </row>
    <row r="131" spans="1:9" x14ac:dyDescent="0.35">
      <c r="A131" s="3" t="s">
        <v>400</v>
      </c>
      <c r="B131" s="6" t="s">
        <v>103</v>
      </c>
      <c r="C131" s="10">
        <v>80</v>
      </c>
      <c r="D131" s="10" t="s">
        <v>114</v>
      </c>
      <c r="E131" s="10">
        <v>45</v>
      </c>
      <c r="F131" s="10">
        <v>35</v>
      </c>
      <c r="G131" s="11" t="s">
        <v>114</v>
      </c>
      <c r="H131" s="11">
        <v>0.55000000000000004</v>
      </c>
      <c r="I131" s="11" t="s">
        <v>114</v>
      </c>
    </row>
    <row r="132" spans="1:9" x14ac:dyDescent="0.35">
      <c r="A132" s="3" t="s">
        <v>400</v>
      </c>
      <c r="B132" s="6" t="s">
        <v>104</v>
      </c>
      <c r="C132" s="10">
        <v>75</v>
      </c>
      <c r="D132" s="10">
        <v>0</v>
      </c>
      <c r="E132" s="10">
        <v>35</v>
      </c>
      <c r="F132" s="10">
        <v>35</v>
      </c>
      <c r="G132" s="11">
        <v>0</v>
      </c>
      <c r="H132" s="11">
        <v>0.5</v>
      </c>
      <c r="I132" s="11">
        <v>0.5</v>
      </c>
    </row>
    <row r="133" spans="1:9" x14ac:dyDescent="0.35">
      <c r="A133" s="3" t="s">
        <v>400</v>
      </c>
      <c r="B133" s="6" t="s">
        <v>105</v>
      </c>
      <c r="C133" s="10">
        <v>95</v>
      </c>
      <c r="D133" s="10">
        <v>5</v>
      </c>
      <c r="E133" s="10">
        <v>40</v>
      </c>
      <c r="F133" s="10">
        <v>50</v>
      </c>
      <c r="G133" s="11">
        <v>0.05</v>
      </c>
      <c r="H133" s="11">
        <v>0.44</v>
      </c>
      <c r="I133" s="11">
        <v>0.51</v>
      </c>
    </row>
    <row r="134" spans="1:9" x14ac:dyDescent="0.35">
      <c r="A134" s="3" t="s">
        <v>400</v>
      </c>
      <c r="B134" s="6" t="s">
        <v>106</v>
      </c>
      <c r="C134" s="10">
        <v>125</v>
      </c>
      <c r="D134" s="10">
        <v>5</v>
      </c>
      <c r="E134" s="10">
        <v>60</v>
      </c>
      <c r="F134" s="10">
        <v>65</v>
      </c>
      <c r="G134" s="11">
        <v>0.02</v>
      </c>
      <c r="H134" s="11">
        <v>0.46</v>
      </c>
      <c r="I134" s="11">
        <v>0.52</v>
      </c>
    </row>
    <row r="135" spans="1:9" x14ac:dyDescent="0.35">
      <c r="A135" s="3" t="s">
        <v>400</v>
      </c>
      <c r="B135" s="6" t="s">
        <v>107</v>
      </c>
      <c r="C135" s="10">
        <v>95</v>
      </c>
      <c r="D135" s="10">
        <v>0</v>
      </c>
      <c r="E135" s="10">
        <v>50</v>
      </c>
      <c r="F135" s="10">
        <v>45</v>
      </c>
      <c r="G135" s="11">
        <v>0</v>
      </c>
      <c r="H135" s="11">
        <v>0.52</v>
      </c>
      <c r="I135" s="11">
        <v>0.48</v>
      </c>
    </row>
    <row r="136" spans="1:9" x14ac:dyDescent="0.35">
      <c r="A136" s="3" t="s">
        <v>400</v>
      </c>
      <c r="B136" s="6" t="s">
        <v>108</v>
      </c>
      <c r="C136" s="10">
        <v>110</v>
      </c>
      <c r="D136" s="10">
        <v>5</v>
      </c>
      <c r="E136" s="10">
        <v>50</v>
      </c>
      <c r="F136" s="10">
        <v>55</v>
      </c>
      <c r="G136" s="11">
        <v>0.03</v>
      </c>
      <c r="H136" s="11">
        <v>0.47</v>
      </c>
      <c r="I136" s="11">
        <v>0.5</v>
      </c>
    </row>
    <row r="137" spans="1:9" x14ac:dyDescent="0.35">
      <c r="A137" s="3" t="s">
        <v>400</v>
      </c>
      <c r="B137" s="6" t="s">
        <v>109</v>
      </c>
      <c r="C137" s="10">
        <v>135</v>
      </c>
      <c r="D137" s="10">
        <v>5</v>
      </c>
      <c r="E137" s="10">
        <v>60</v>
      </c>
      <c r="F137" s="10">
        <v>70</v>
      </c>
      <c r="G137" s="11">
        <v>0.04</v>
      </c>
      <c r="H137" s="11">
        <v>0.45</v>
      </c>
      <c r="I137" s="11">
        <v>0.51</v>
      </c>
    </row>
    <row r="138" spans="1:9" x14ac:dyDescent="0.35">
      <c r="A138" s="3" t="s">
        <v>400</v>
      </c>
      <c r="B138" s="6" t="s">
        <v>110</v>
      </c>
      <c r="C138" s="10">
        <v>170</v>
      </c>
      <c r="D138" s="10">
        <v>5</v>
      </c>
      <c r="E138" s="10">
        <v>75</v>
      </c>
      <c r="F138" s="10">
        <v>90</v>
      </c>
      <c r="G138" s="11">
        <v>0.02</v>
      </c>
      <c r="H138" s="11">
        <v>0.44</v>
      </c>
      <c r="I138" s="11">
        <v>0.54</v>
      </c>
    </row>
    <row r="139" spans="1:9" x14ac:dyDescent="0.35">
      <c r="A139" s="3" t="s">
        <v>400</v>
      </c>
      <c r="B139" s="6" t="s">
        <v>111</v>
      </c>
      <c r="C139" s="10">
        <v>165</v>
      </c>
      <c r="D139" s="10">
        <v>5</v>
      </c>
      <c r="E139" s="10">
        <v>60</v>
      </c>
      <c r="F139" s="10">
        <v>100</v>
      </c>
      <c r="G139" s="11">
        <v>0.02</v>
      </c>
      <c r="H139" s="11">
        <v>0.37</v>
      </c>
      <c r="I139" s="11">
        <v>0.61</v>
      </c>
    </row>
    <row r="140" spans="1:9" x14ac:dyDescent="0.35">
      <c r="A140" s="3" t="s">
        <v>400</v>
      </c>
      <c r="B140" s="6" t="s">
        <v>112</v>
      </c>
      <c r="C140" s="10">
        <v>180</v>
      </c>
      <c r="D140" s="10">
        <v>10</v>
      </c>
      <c r="E140" s="10">
        <v>75</v>
      </c>
      <c r="F140" s="10">
        <v>100</v>
      </c>
      <c r="G140" s="11">
        <v>0.04</v>
      </c>
      <c r="H140" s="11">
        <v>0.41</v>
      </c>
      <c r="I140" s="11">
        <v>0.55000000000000004</v>
      </c>
    </row>
    <row r="141" spans="1:9" x14ac:dyDescent="0.35">
      <c r="A141" s="3" t="s">
        <v>400</v>
      </c>
      <c r="B141" s="6" t="s">
        <v>113</v>
      </c>
      <c r="C141" s="10">
        <v>160</v>
      </c>
      <c r="D141" s="10">
        <v>5</v>
      </c>
      <c r="E141" s="10">
        <v>70</v>
      </c>
      <c r="F141" s="10">
        <v>85</v>
      </c>
      <c r="G141" s="11">
        <v>0.03</v>
      </c>
      <c r="H141" s="11">
        <v>0.45</v>
      </c>
      <c r="I141" s="11">
        <v>0.53</v>
      </c>
    </row>
    <row r="142" spans="1:9" x14ac:dyDescent="0.35">
      <c r="A142" s="12" t="s">
        <v>64</v>
      </c>
      <c r="B142" s="19" t="s">
        <v>242</v>
      </c>
      <c r="C142" s="13">
        <v>5</v>
      </c>
      <c r="D142" s="13">
        <v>0</v>
      </c>
      <c r="E142" s="13">
        <v>5</v>
      </c>
      <c r="F142" s="13">
        <v>0</v>
      </c>
      <c r="G142" s="63">
        <v>0</v>
      </c>
      <c r="H142" s="63">
        <v>1</v>
      </c>
      <c r="I142" s="63">
        <v>0</v>
      </c>
    </row>
    <row r="143" spans="1:9" x14ac:dyDescent="0.35">
      <c r="A143" s="8" t="s">
        <v>64</v>
      </c>
      <c r="B143" s="17" t="s">
        <v>243</v>
      </c>
      <c r="C143" s="9">
        <v>505</v>
      </c>
      <c r="D143" s="9">
        <v>25</v>
      </c>
      <c r="E143" s="9">
        <v>335</v>
      </c>
      <c r="F143" s="9">
        <v>145</v>
      </c>
      <c r="G143" s="64">
        <v>0.05</v>
      </c>
      <c r="H143" s="64">
        <v>0.67</v>
      </c>
      <c r="I143" s="64">
        <v>0.28000000000000003</v>
      </c>
    </row>
    <row r="144" spans="1:9" x14ac:dyDescent="0.35">
      <c r="A144" s="8" t="s">
        <v>64</v>
      </c>
      <c r="B144" s="17" t="s">
        <v>244</v>
      </c>
      <c r="C144" s="9">
        <v>4180</v>
      </c>
      <c r="D144" s="9">
        <v>80</v>
      </c>
      <c r="E144" s="9">
        <v>1935</v>
      </c>
      <c r="F144" s="9">
        <v>2165</v>
      </c>
      <c r="G144" s="64">
        <v>0.02</v>
      </c>
      <c r="H144" s="64">
        <v>0.46</v>
      </c>
      <c r="I144" s="64">
        <v>0.52</v>
      </c>
    </row>
    <row r="145" spans="1:9" x14ac:dyDescent="0.35">
      <c r="A145" s="8" t="s">
        <v>64</v>
      </c>
      <c r="B145" s="17" t="s">
        <v>245</v>
      </c>
      <c r="C145" s="9">
        <v>8575</v>
      </c>
      <c r="D145" s="9">
        <v>325</v>
      </c>
      <c r="E145" s="9">
        <v>2095</v>
      </c>
      <c r="F145" s="9">
        <v>6155</v>
      </c>
      <c r="G145" s="64">
        <v>0.04</v>
      </c>
      <c r="H145" s="64">
        <v>0.24</v>
      </c>
      <c r="I145" s="64">
        <v>0.72</v>
      </c>
    </row>
    <row r="146" spans="1:9" x14ac:dyDescent="0.35">
      <c r="A146" s="14" t="s">
        <v>64</v>
      </c>
      <c r="B146" s="18" t="s">
        <v>405</v>
      </c>
      <c r="C146" s="15">
        <v>1885</v>
      </c>
      <c r="D146" s="15">
        <v>95</v>
      </c>
      <c r="E146" s="15">
        <v>470</v>
      </c>
      <c r="F146" s="15">
        <v>1325</v>
      </c>
      <c r="G146" s="64">
        <v>0.05</v>
      </c>
      <c r="H146" s="64">
        <v>0.25</v>
      </c>
      <c r="I146" s="64">
        <v>0.7</v>
      </c>
    </row>
    <row r="147" spans="1:9" x14ac:dyDescent="0.35">
      <c r="A147" s="16" t="s">
        <v>399</v>
      </c>
      <c r="B147" s="17" t="s">
        <v>242</v>
      </c>
      <c r="C147" s="9">
        <v>0</v>
      </c>
      <c r="D147" s="9">
        <v>0</v>
      </c>
      <c r="E147" s="9">
        <v>0</v>
      </c>
      <c r="F147" s="9">
        <v>0</v>
      </c>
      <c r="G147" s="63" t="s">
        <v>66</v>
      </c>
      <c r="H147" s="63" t="s">
        <v>66</v>
      </c>
      <c r="I147" s="63" t="s">
        <v>66</v>
      </c>
    </row>
    <row r="148" spans="1:9" x14ac:dyDescent="0.35">
      <c r="A148" s="8" t="s">
        <v>399</v>
      </c>
      <c r="B148" s="17" t="s">
        <v>243</v>
      </c>
      <c r="C148" s="9">
        <v>20</v>
      </c>
      <c r="D148" s="9">
        <v>0</v>
      </c>
      <c r="E148" s="9">
        <v>15</v>
      </c>
      <c r="F148" s="9">
        <v>5</v>
      </c>
      <c r="G148" s="64">
        <v>0</v>
      </c>
      <c r="H148" s="64">
        <v>0.74</v>
      </c>
      <c r="I148" s="64">
        <v>0.26</v>
      </c>
    </row>
    <row r="149" spans="1:9" x14ac:dyDescent="0.35">
      <c r="A149" s="8" t="s">
        <v>399</v>
      </c>
      <c r="B149" s="17" t="s">
        <v>244</v>
      </c>
      <c r="C149" s="9">
        <v>2055</v>
      </c>
      <c r="D149" s="9">
        <v>15</v>
      </c>
      <c r="E149" s="9">
        <v>610</v>
      </c>
      <c r="F149" s="9">
        <v>1430</v>
      </c>
      <c r="G149" s="64">
        <v>0.01</v>
      </c>
      <c r="H149" s="64">
        <v>0.3</v>
      </c>
      <c r="I149" s="64">
        <v>0.69</v>
      </c>
    </row>
    <row r="150" spans="1:9" x14ac:dyDescent="0.35">
      <c r="A150" s="8" t="s">
        <v>399</v>
      </c>
      <c r="B150" s="17" t="s">
        <v>245</v>
      </c>
      <c r="C150" s="9">
        <v>7340</v>
      </c>
      <c r="D150" s="9">
        <v>295</v>
      </c>
      <c r="E150" s="9">
        <v>1485</v>
      </c>
      <c r="F150" s="9">
        <v>5560</v>
      </c>
      <c r="G150" s="64">
        <v>0.04</v>
      </c>
      <c r="H150" s="64">
        <v>0.2</v>
      </c>
      <c r="I150" s="64">
        <v>0.76</v>
      </c>
    </row>
    <row r="151" spans="1:9" x14ac:dyDescent="0.35">
      <c r="A151" s="14" t="s">
        <v>399</v>
      </c>
      <c r="B151" s="18" t="s">
        <v>405</v>
      </c>
      <c r="C151" s="15">
        <v>1380</v>
      </c>
      <c r="D151" s="15">
        <v>75</v>
      </c>
      <c r="E151" s="15">
        <v>260</v>
      </c>
      <c r="F151" s="15">
        <v>1040</v>
      </c>
      <c r="G151" s="64">
        <v>0.06</v>
      </c>
      <c r="H151" s="64">
        <v>0.19</v>
      </c>
      <c r="I151" s="64">
        <v>0.75</v>
      </c>
    </row>
    <row r="152" spans="1:9" x14ac:dyDescent="0.35">
      <c r="A152" s="8" t="s">
        <v>400</v>
      </c>
      <c r="B152" s="19" t="s">
        <v>242</v>
      </c>
      <c r="C152" s="9">
        <v>5</v>
      </c>
      <c r="D152" s="9">
        <v>0</v>
      </c>
      <c r="E152" s="9">
        <v>5</v>
      </c>
      <c r="F152" s="9">
        <v>0</v>
      </c>
      <c r="G152" s="63">
        <v>0</v>
      </c>
      <c r="H152" s="63">
        <v>1</v>
      </c>
      <c r="I152" s="63">
        <v>0</v>
      </c>
    </row>
    <row r="153" spans="1:9" x14ac:dyDescent="0.35">
      <c r="A153" s="8" t="s">
        <v>400</v>
      </c>
      <c r="B153" s="17" t="s">
        <v>243</v>
      </c>
      <c r="C153" s="9">
        <v>485</v>
      </c>
      <c r="D153" s="9">
        <v>25</v>
      </c>
      <c r="E153" s="9">
        <v>325</v>
      </c>
      <c r="F153" s="9">
        <v>140</v>
      </c>
      <c r="G153" s="64">
        <v>0.05</v>
      </c>
      <c r="H153" s="64">
        <v>0.67</v>
      </c>
      <c r="I153" s="64">
        <v>0.28000000000000003</v>
      </c>
    </row>
    <row r="154" spans="1:9" x14ac:dyDescent="0.35">
      <c r="A154" s="8" t="s">
        <v>400</v>
      </c>
      <c r="B154" s="17" t="s">
        <v>244</v>
      </c>
      <c r="C154" s="9">
        <v>2125</v>
      </c>
      <c r="D154" s="9">
        <v>65</v>
      </c>
      <c r="E154" s="9">
        <v>1325</v>
      </c>
      <c r="F154" s="9">
        <v>735</v>
      </c>
      <c r="G154" s="64">
        <v>0.03</v>
      </c>
      <c r="H154" s="64">
        <v>0.62</v>
      </c>
      <c r="I154" s="64">
        <v>0.35</v>
      </c>
    </row>
    <row r="155" spans="1:9" x14ac:dyDescent="0.35">
      <c r="A155" s="8" t="s">
        <v>400</v>
      </c>
      <c r="B155" s="17" t="s">
        <v>245</v>
      </c>
      <c r="C155" s="9">
        <v>1235</v>
      </c>
      <c r="D155" s="9">
        <v>30</v>
      </c>
      <c r="E155" s="9">
        <v>605</v>
      </c>
      <c r="F155" s="9">
        <v>595</v>
      </c>
      <c r="G155" s="64">
        <v>0.03</v>
      </c>
      <c r="H155" s="64">
        <v>0.49</v>
      </c>
      <c r="I155" s="64">
        <v>0.48</v>
      </c>
    </row>
    <row r="156" spans="1:9" x14ac:dyDescent="0.35">
      <c r="A156" s="8" t="s">
        <v>400</v>
      </c>
      <c r="B156" s="18" t="s">
        <v>405</v>
      </c>
      <c r="C156" s="9">
        <v>505</v>
      </c>
      <c r="D156" s="9">
        <v>15</v>
      </c>
      <c r="E156" s="9">
        <v>205</v>
      </c>
      <c r="F156" s="9">
        <v>285</v>
      </c>
      <c r="G156" s="64">
        <v>0.03</v>
      </c>
      <c r="H156" s="64">
        <v>0.41</v>
      </c>
      <c r="I156" s="64">
        <v>0.56000000000000005</v>
      </c>
    </row>
    <row r="157" spans="1:9" x14ac:dyDescent="0.35">
      <c r="A157" t="s">
        <v>31</v>
      </c>
      <c r="B157" s="46" t="s">
        <v>423</v>
      </c>
    </row>
    <row r="158" spans="1:9" x14ac:dyDescent="0.35">
      <c r="A158" t="s">
        <v>32</v>
      </c>
      <c r="B158" t="s">
        <v>424</v>
      </c>
    </row>
    <row r="159" spans="1:9" x14ac:dyDescent="0.35">
      <c r="A159" t="s">
        <v>33</v>
      </c>
      <c r="B159" s="53" t="s">
        <v>508</v>
      </c>
    </row>
    <row r="160" spans="1:9" x14ac:dyDescent="0.35">
      <c r="A160" t="s">
        <v>34</v>
      </c>
      <c r="B160" t="s">
        <v>498</v>
      </c>
    </row>
    <row r="161" spans="1:2" x14ac:dyDescent="0.35">
      <c r="A161" t="s">
        <v>35</v>
      </c>
      <c r="B161" t="s">
        <v>499</v>
      </c>
    </row>
    <row r="162" spans="1:2" x14ac:dyDescent="0.35">
      <c r="A162" t="s">
        <v>36</v>
      </c>
      <c r="B162" t="s">
        <v>500</v>
      </c>
    </row>
    <row r="163" spans="1:2" x14ac:dyDescent="0.35">
      <c r="A163" t="s">
        <v>37</v>
      </c>
      <c r="B163" t="s">
        <v>504</v>
      </c>
    </row>
    <row r="164" spans="1:2" x14ac:dyDescent="0.35">
      <c r="A164" t="s">
        <v>38</v>
      </c>
      <c r="B164" t="s">
        <v>501</v>
      </c>
    </row>
    <row r="165" spans="1:2" x14ac:dyDescent="0.35">
      <c r="A165" t="s">
        <v>39</v>
      </c>
      <c r="B165" t="s">
        <v>502</v>
      </c>
    </row>
  </sheetData>
  <conditionalFormatting sqref="G143:G146">
    <cfRule type="dataBar" priority="11">
      <dataBar>
        <cfvo type="num" val="0"/>
        <cfvo type="num" val="1"/>
        <color rgb="FFB1A0C7"/>
      </dataBar>
      <extLst>
        <ext xmlns:x14="http://schemas.microsoft.com/office/spreadsheetml/2009/9/main" uri="{B025F937-C7B1-47D3-B67F-A62EFF666E3E}">
          <x14:id>{73BB5C39-A7DA-4911-909C-AD016724D201}</x14:id>
        </ext>
      </extLst>
    </cfRule>
  </conditionalFormatting>
  <conditionalFormatting sqref="G148:G151">
    <cfRule type="dataBar" priority="8">
      <dataBar>
        <cfvo type="num" val="0"/>
        <cfvo type="num" val="1"/>
        <color rgb="FFB1A0C7"/>
      </dataBar>
      <extLst>
        <ext xmlns:x14="http://schemas.microsoft.com/office/spreadsheetml/2009/9/main" uri="{B025F937-C7B1-47D3-B67F-A62EFF666E3E}">
          <x14:id>{15971452-DEC1-429A-A4BE-84FC35CA57F0}</x14:id>
        </ext>
      </extLst>
    </cfRule>
  </conditionalFormatting>
  <conditionalFormatting sqref="G153:G156">
    <cfRule type="dataBar" priority="5">
      <dataBar>
        <cfvo type="num" val="0"/>
        <cfvo type="num" val="1"/>
        <color rgb="FFB1A0C7"/>
      </dataBar>
      <extLst>
        <ext xmlns:x14="http://schemas.microsoft.com/office/spreadsheetml/2009/9/main" uri="{B025F937-C7B1-47D3-B67F-A62EFF666E3E}">
          <x14:id>{ED50CC2D-2D2B-4301-BFA7-C3A993188938}</x14:id>
        </ext>
      </extLst>
    </cfRule>
  </conditionalFormatting>
  <conditionalFormatting sqref="G7:I7">
    <cfRule type="dataBar" priority="20">
      <dataBar>
        <cfvo type="num" val="0"/>
        <cfvo type="num" val="1"/>
        <color rgb="FFB1A0C7"/>
      </dataBar>
      <extLst>
        <ext xmlns:x14="http://schemas.microsoft.com/office/spreadsheetml/2009/9/main" uri="{B025F937-C7B1-47D3-B67F-A62EFF666E3E}">
          <x14:id>{3CD3CA1B-3E88-40BE-9E17-B7CA963A896C}</x14:id>
        </ext>
      </extLst>
    </cfRule>
  </conditionalFormatting>
  <conditionalFormatting sqref="G8:I14">
    <cfRule type="dataBar" priority="21">
      <dataBar>
        <cfvo type="num" val="0"/>
        <cfvo type="num" val="1"/>
        <color rgb="FFB1A0C7"/>
      </dataBar>
      <extLst>
        <ext xmlns:x14="http://schemas.microsoft.com/office/spreadsheetml/2009/9/main" uri="{B025F937-C7B1-47D3-B67F-A62EFF666E3E}">
          <x14:id>{D67B9286-762A-48AC-B13A-62E0CF0EE94D}</x14:id>
        </ext>
      </extLst>
    </cfRule>
  </conditionalFormatting>
  <conditionalFormatting sqref="G15:I51">
    <cfRule type="dataBar" priority="19">
      <dataBar>
        <cfvo type="num" val="0"/>
        <cfvo type="num" val="1"/>
        <color rgb="FFB1A0C7"/>
      </dataBar>
      <extLst>
        <ext xmlns:x14="http://schemas.microsoft.com/office/spreadsheetml/2009/9/main" uri="{B025F937-C7B1-47D3-B67F-A62EFF666E3E}">
          <x14:id>{AA70E7F3-1F30-4E29-AC53-C4072BEC38AC}</x14:id>
        </ext>
      </extLst>
    </cfRule>
  </conditionalFormatting>
  <conditionalFormatting sqref="G52:I52">
    <cfRule type="dataBar" priority="17">
      <dataBar>
        <cfvo type="num" val="0"/>
        <cfvo type="num" val="1"/>
        <color rgb="FFB1A0C7"/>
      </dataBar>
      <extLst>
        <ext xmlns:x14="http://schemas.microsoft.com/office/spreadsheetml/2009/9/main" uri="{B025F937-C7B1-47D3-B67F-A62EFF666E3E}">
          <x14:id>{FBAB6099-4271-40C7-882F-B44690EFE549}</x14:id>
        </ext>
      </extLst>
    </cfRule>
  </conditionalFormatting>
  <conditionalFormatting sqref="G53:I59">
    <cfRule type="dataBar" priority="18">
      <dataBar>
        <cfvo type="num" val="0"/>
        <cfvo type="num" val="1"/>
        <color rgb="FFB1A0C7"/>
      </dataBar>
      <extLst>
        <ext xmlns:x14="http://schemas.microsoft.com/office/spreadsheetml/2009/9/main" uri="{B025F937-C7B1-47D3-B67F-A62EFF666E3E}">
          <x14:id>{B7CF2D26-5140-4DB6-8BFE-E390A51147CC}</x14:id>
        </ext>
      </extLst>
    </cfRule>
  </conditionalFormatting>
  <conditionalFormatting sqref="G60:I96">
    <cfRule type="dataBar" priority="16">
      <dataBar>
        <cfvo type="num" val="0"/>
        <cfvo type="num" val="1"/>
        <color rgb="FFB1A0C7"/>
      </dataBar>
      <extLst>
        <ext xmlns:x14="http://schemas.microsoft.com/office/spreadsheetml/2009/9/main" uri="{B025F937-C7B1-47D3-B67F-A62EFF666E3E}">
          <x14:id>{485CFE41-DFBA-4551-BC83-FA5B81BDAAAF}</x14:id>
        </ext>
      </extLst>
    </cfRule>
  </conditionalFormatting>
  <conditionalFormatting sqref="G97:I97">
    <cfRule type="dataBar" priority="14">
      <dataBar>
        <cfvo type="num" val="0"/>
        <cfvo type="num" val="1"/>
        <color rgb="FFB1A0C7"/>
      </dataBar>
      <extLst>
        <ext xmlns:x14="http://schemas.microsoft.com/office/spreadsheetml/2009/9/main" uri="{B025F937-C7B1-47D3-B67F-A62EFF666E3E}">
          <x14:id>{E83F0BC2-553E-42D3-8A82-DF2989D963CB}</x14:id>
        </ext>
      </extLst>
    </cfRule>
  </conditionalFormatting>
  <conditionalFormatting sqref="G98:I104">
    <cfRule type="dataBar" priority="15">
      <dataBar>
        <cfvo type="num" val="0"/>
        <cfvo type="num" val="1"/>
        <color rgb="FFB1A0C7"/>
      </dataBar>
      <extLst>
        <ext xmlns:x14="http://schemas.microsoft.com/office/spreadsheetml/2009/9/main" uri="{B025F937-C7B1-47D3-B67F-A62EFF666E3E}">
          <x14:id>{E56BAAAB-E0C7-49DA-9323-3B06C6C31A1A}</x14:id>
        </ext>
      </extLst>
    </cfRule>
  </conditionalFormatting>
  <conditionalFormatting sqref="G105:I141">
    <cfRule type="dataBar" priority="13">
      <dataBar>
        <cfvo type="num" val="0"/>
        <cfvo type="num" val="1"/>
        <color rgb="FFB1A0C7"/>
      </dataBar>
      <extLst>
        <ext xmlns:x14="http://schemas.microsoft.com/office/spreadsheetml/2009/9/main" uri="{B025F937-C7B1-47D3-B67F-A62EFF666E3E}">
          <x14:id>{30C1CBE5-3FA7-4327-BF22-CC62AEDEB3C5}</x14:id>
        </ext>
      </extLst>
    </cfRule>
  </conditionalFormatting>
  <conditionalFormatting sqref="G142:I142">
    <cfRule type="dataBar" priority="12">
      <dataBar>
        <cfvo type="num" val="0"/>
        <cfvo type="num" val="1"/>
        <color rgb="FFB1A0C7"/>
      </dataBar>
      <extLst>
        <ext xmlns:x14="http://schemas.microsoft.com/office/spreadsheetml/2009/9/main" uri="{B025F937-C7B1-47D3-B67F-A62EFF666E3E}">
          <x14:id>{6CE9A7D2-24E9-4A88-842F-B69CB4EF7DF8}</x14:id>
        </ext>
      </extLst>
    </cfRule>
  </conditionalFormatting>
  <conditionalFormatting sqref="G147:I147">
    <cfRule type="dataBar" priority="9">
      <dataBar>
        <cfvo type="num" val="0"/>
        <cfvo type="num" val="1"/>
        <color rgb="FFB1A0C7"/>
      </dataBar>
      <extLst>
        <ext xmlns:x14="http://schemas.microsoft.com/office/spreadsheetml/2009/9/main" uri="{B025F937-C7B1-47D3-B67F-A62EFF666E3E}">
          <x14:id>{4D417D67-3413-4702-B698-3B3487A30EA7}</x14:id>
        </ext>
      </extLst>
    </cfRule>
  </conditionalFormatting>
  <conditionalFormatting sqref="G152:I152">
    <cfRule type="dataBar" priority="6">
      <dataBar>
        <cfvo type="num" val="0"/>
        <cfvo type="num" val="1"/>
        <color rgb="FFB1A0C7"/>
      </dataBar>
      <extLst>
        <ext xmlns:x14="http://schemas.microsoft.com/office/spreadsheetml/2009/9/main" uri="{B025F937-C7B1-47D3-B67F-A62EFF666E3E}">
          <x14:id>{DE1C73E6-12A8-4515-A51E-79550D0035C8}</x14:id>
        </ext>
      </extLst>
    </cfRule>
  </conditionalFormatting>
  <conditionalFormatting sqref="H143:H146">
    <cfRule type="dataBar" priority="10">
      <dataBar>
        <cfvo type="num" val="0"/>
        <cfvo type="num" val="1"/>
        <color rgb="FFB1A0C7"/>
      </dataBar>
      <extLst>
        <ext xmlns:x14="http://schemas.microsoft.com/office/spreadsheetml/2009/9/main" uri="{B025F937-C7B1-47D3-B67F-A62EFF666E3E}">
          <x14:id>{A68A4743-1EA7-4DB7-B185-626BD2BFA3AD}</x14:id>
        </ext>
      </extLst>
    </cfRule>
  </conditionalFormatting>
  <conditionalFormatting sqref="H148:H151">
    <cfRule type="dataBar" priority="7">
      <dataBar>
        <cfvo type="num" val="0"/>
        <cfvo type="num" val="1"/>
        <color rgb="FFB1A0C7"/>
      </dataBar>
      <extLst>
        <ext xmlns:x14="http://schemas.microsoft.com/office/spreadsheetml/2009/9/main" uri="{B025F937-C7B1-47D3-B67F-A62EFF666E3E}">
          <x14:id>{EEBE6412-18E8-40AA-B627-460A3F5A18D9}</x14:id>
        </ext>
      </extLst>
    </cfRule>
  </conditionalFormatting>
  <conditionalFormatting sqref="H153:H156">
    <cfRule type="dataBar" priority="4">
      <dataBar>
        <cfvo type="num" val="0"/>
        <cfvo type="num" val="1"/>
        <color rgb="FFB1A0C7"/>
      </dataBar>
      <extLst>
        <ext xmlns:x14="http://schemas.microsoft.com/office/spreadsheetml/2009/9/main" uri="{B025F937-C7B1-47D3-B67F-A62EFF666E3E}">
          <x14:id>{5B0A4085-6211-4F52-A988-22C06365C25B}</x14:id>
        </ext>
      </extLst>
    </cfRule>
  </conditionalFormatting>
  <conditionalFormatting sqref="I143:I146">
    <cfRule type="dataBar" priority="3">
      <dataBar>
        <cfvo type="num" val="0"/>
        <cfvo type="num" val="1"/>
        <color rgb="FFB1A0C7"/>
      </dataBar>
      <extLst>
        <ext xmlns:x14="http://schemas.microsoft.com/office/spreadsheetml/2009/9/main" uri="{B025F937-C7B1-47D3-B67F-A62EFF666E3E}">
          <x14:id>{54EFC2AF-AA67-4476-A1A5-0F91C43F33B5}</x14:id>
        </ext>
      </extLst>
    </cfRule>
  </conditionalFormatting>
  <conditionalFormatting sqref="I148:I151">
    <cfRule type="dataBar" priority="2">
      <dataBar>
        <cfvo type="num" val="0"/>
        <cfvo type="num" val="1"/>
        <color rgb="FFB1A0C7"/>
      </dataBar>
      <extLst>
        <ext xmlns:x14="http://schemas.microsoft.com/office/spreadsheetml/2009/9/main" uri="{B025F937-C7B1-47D3-B67F-A62EFF666E3E}">
          <x14:id>{2A4E76C8-14BA-4085-BD53-B1C09DCAF430}</x14:id>
        </ext>
      </extLst>
    </cfRule>
  </conditionalFormatting>
  <conditionalFormatting sqref="I153:I156">
    <cfRule type="dataBar" priority="1">
      <dataBar>
        <cfvo type="num" val="0"/>
        <cfvo type="num" val="1"/>
        <color rgb="FFB1A0C7"/>
      </dataBar>
      <extLst>
        <ext xmlns:x14="http://schemas.microsoft.com/office/spreadsheetml/2009/9/main" uri="{B025F937-C7B1-47D3-B67F-A62EFF666E3E}">
          <x14:id>{AFAC7EBD-0044-47F7-8E1C-93A6A0A9073E}</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73BB5C39-A7DA-4911-909C-AD016724D201}">
            <x14:dataBar minLength="0" maxLength="100" gradient="0">
              <x14:cfvo type="num">
                <xm:f>0</xm:f>
              </x14:cfvo>
              <x14:cfvo type="num">
                <xm:f>1</xm:f>
              </x14:cfvo>
              <x14:negativeFillColor rgb="FFFF0000"/>
              <x14:axisColor rgb="FF000000"/>
            </x14:dataBar>
          </x14:cfRule>
          <xm:sqref>G143:G146</xm:sqref>
        </x14:conditionalFormatting>
        <x14:conditionalFormatting xmlns:xm="http://schemas.microsoft.com/office/excel/2006/main">
          <x14:cfRule type="dataBar" id="{15971452-DEC1-429A-A4BE-84FC35CA57F0}">
            <x14:dataBar minLength="0" maxLength="100" gradient="0">
              <x14:cfvo type="num">
                <xm:f>0</xm:f>
              </x14:cfvo>
              <x14:cfvo type="num">
                <xm:f>1</xm:f>
              </x14:cfvo>
              <x14:negativeFillColor rgb="FFFF0000"/>
              <x14:axisColor rgb="FF000000"/>
            </x14:dataBar>
          </x14:cfRule>
          <xm:sqref>G148:G151</xm:sqref>
        </x14:conditionalFormatting>
        <x14:conditionalFormatting xmlns:xm="http://schemas.microsoft.com/office/excel/2006/main">
          <x14:cfRule type="dataBar" id="{ED50CC2D-2D2B-4301-BFA7-C3A993188938}">
            <x14:dataBar minLength="0" maxLength="100" gradient="0">
              <x14:cfvo type="num">
                <xm:f>0</xm:f>
              </x14:cfvo>
              <x14:cfvo type="num">
                <xm:f>1</xm:f>
              </x14:cfvo>
              <x14:negativeFillColor rgb="FFFF0000"/>
              <x14:axisColor rgb="FF000000"/>
            </x14:dataBar>
          </x14:cfRule>
          <xm:sqref>G153:G156</xm:sqref>
        </x14:conditionalFormatting>
        <x14:conditionalFormatting xmlns:xm="http://schemas.microsoft.com/office/excel/2006/main">
          <x14:cfRule type="dataBar" id="{3CD3CA1B-3E88-40BE-9E17-B7CA963A896C}">
            <x14:dataBar minLength="0" maxLength="100" gradient="0">
              <x14:cfvo type="num">
                <xm:f>0</xm:f>
              </x14:cfvo>
              <x14:cfvo type="num">
                <xm:f>1</xm:f>
              </x14:cfvo>
              <x14:negativeFillColor rgb="FFFF0000"/>
              <x14:axisColor rgb="FF000000"/>
            </x14:dataBar>
          </x14:cfRule>
          <xm:sqref>G7:I7</xm:sqref>
        </x14:conditionalFormatting>
        <x14:conditionalFormatting xmlns:xm="http://schemas.microsoft.com/office/excel/2006/main">
          <x14:cfRule type="dataBar" id="{D67B9286-762A-48AC-B13A-62E0CF0EE94D}">
            <x14:dataBar minLength="0" maxLength="100" gradient="0">
              <x14:cfvo type="num">
                <xm:f>0</xm:f>
              </x14:cfvo>
              <x14:cfvo type="num">
                <xm:f>1</xm:f>
              </x14:cfvo>
              <x14:negativeFillColor rgb="FFFF0000"/>
              <x14:axisColor rgb="FF000000"/>
            </x14:dataBar>
          </x14:cfRule>
          <xm:sqref>G8:I14</xm:sqref>
        </x14:conditionalFormatting>
        <x14:conditionalFormatting xmlns:xm="http://schemas.microsoft.com/office/excel/2006/main">
          <x14:cfRule type="dataBar" id="{AA70E7F3-1F30-4E29-AC53-C4072BEC38AC}">
            <x14:dataBar minLength="0" maxLength="100" gradient="0">
              <x14:cfvo type="num">
                <xm:f>0</xm:f>
              </x14:cfvo>
              <x14:cfvo type="num">
                <xm:f>1</xm:f>
              </x14:cfvo>
              <x14:negativeFillColor rgb="FFFF0000"/>
              <x14:axisColor rgb="FF000000"/>
            </x14:dataBar>
          </x14:cfRule>
          <xm:sqref>G15:I51</xm:sqref>
        </x14:conditionalFormatting>
        <x14:conditionalFormatting xmlns:xm="http://schemas.microsoft.com/office/excel/2006/main">
          <x14:cfRule type="dataBar" id="{FBAB6099-4271-40C7-882F-B44690EFE549}">
            <x14:dataBar minLength="0" maxLength="100" gradient="0">
              <x14:cfvo type="num">
                <xm:f>0</xm:f>
              </x14:cfvo>
              <x14:cfvo type="num">
                <xm:f>1</xm:f>
              </x14:cfvo>
              <x14:negativeFillColor rgb="FFFF0000"/>
              <x14:axisColor rgb="FF000000"/>
            </x14:dataBar>
          </x14:cfRule>
          <xm:sqref>G52:I52</xm:sqref>
        </x14:conditionalFormatting>
        <x14:conditionalFormatting xmlns:xm="http://schemas.microsoft.com/office/excel/2006/main">
          <x14:cfRule type="dataBar" id="{B7CF2D26-5140-4DB6-8BFE-E390A51147CC}">
            <x14:dataBar minLength="0" maxLength="100" gradient="0">
              <x14:cfvo type="num">
                <xm:f>0</xm:f>
              </x14:cfvo>
              <x14:cfvo type="num">
                <xm:f>1</xm:f>
              </x14:cfvo>
              <x14:negativeFillColor rgb="FFFF0000"/>
              <x14:axisColor rgb="FF000000"/>
            </x14:dataBar>
          </x14:cfRule>
          <xm:sqref>G53:I59</xm:sqref>
        </x14:conditionalFormatting>
        <x14:conditionalFormatting xmlns:xm="http://schemas.microsoft.com/office/excel/2006/main">
          <x14:cfRule type="dataBar" id="{485CFE41-DFBA-4551-BC83-FA5B81BDAAAF}">
            <x14:dataBar minLength="0" maxLength="100" gradient="0">
              <x14:cfvo type="num">
                <xm:f>0</xm:f>
              </x14:cfvo>
              <x14:cfvo type="num">
                <xm:f>1</xm:f>
              </x14:cfvo>
              <x14:negativeFillColor rgb="FFFF0000"/>
              <x14:axisColor rgb="FF000000"/>
            </x14:dataBar>
          </x14:cfRule>
          <xm:sqref>G60:I96</xm:sqref>
        </x14:conditionalFormatting>
        <x14:conditionalFormatting xmlns:xm="http://schemas.microsoft.com/office/excel/2006/main">
          <x14:cfRule type="dataBar" id="{E83F0BC2-553E-42D3-8A82-DF2989D963CB}">
            <x14:dataBar minLength="0" maxLength="100" gradient="0">
              <x14:cfvo type="num">
                <xm:f>0</xm:f>
              </x14:cfvo>
              <x14:cfvo type="num">
                <xm:f>1</xm:f>
              </x14:cfvo>
              <x14:negativeFillColor rgb="FFFF0000"/>
              <x14:axisColor rgb="FF000000"/>
            </x14:dataBar>
          </x14:cfRule>
          <xm:sqref>G97:I97</xm:sqref>
        </x14:conditionalFormatting>
        <x14:conditionalFormatting xmlns:xm="http://schemas.microsoft.com/office/excel/2006/main">
          <x14:cfRule type="dataBar" id="{E56BAAAB-E0C7-49DA-9323-3B06C6C31A1A}">
            <x14:dataBar minLength="0" maxLength="100" gradient="0">
              <x14:cfvo type="num">
                <xm:f>0</xm:f>
              </x14:cfvo>
              <x14:cfvo type="num">
                <xm:f>1</xm:f>
              </x14:cfvo>
              <x14:negativeFillColor rgb="FFFF0000"/>
              <x14:axisColor rgb="FF000000"/>
            </x14:dataBar>
          </x14:cfRule>
          <xm:sqref>G98:I104</xm:sqref>
        </x14:conditionalFormatting>
        <x14:conditionalFormatting xmlns:xm="http://schemas.microsoft.com/office/excel/2006/main">
          <x14:cfRule type="dataBar" id="{30C1CBE5-3FA7-4327-BF22-CC62AEDEB3C5}">
            <x14:dataBar minLength="0" maxLength="100" gradient="0">
              <x14:cfvo type="num">
                <xm:f>0</xm:f>
              </x14:cfvo>
              <x14:cfvo type="num">
                <xm:f>1</xm:f>
              </x14:cfvo>
              <x14:negativeFillColor rgb="FFFF0000"/>
              <x14:axisColor rgb="FF000000"/>
            </x14:dataBar>
          </x14:cfRule>
          <xm:sqref>G105:I141</xm:sqref>
        </x14:conditionalFormatting>
        <x14:conditionalFormatting xmlns:xm="http://schemas.microsoft.com/office/excel/2006/main">
          <x14:cfRule type="dataBar" id="{6CE9A7D2-24E9-4A88-842F-B69CB4EF7DF8}">
            <x14:dataBar minLength="0" maxLength="100" gradient="0">
              <x14:cfvo type="num">
                <xm:f>0</xm:f>
              </x14:cfvo>
              <x14:cfvo type="num">
                <xm:f>1</xm:f>
              </x14:cfvo>
              <x14:negativeFillColor rgb="FFFF0000"/>
              <x14:axisColor rgb="FF000000"/>
            </x14:dataBar>
          </x14:cfRule>
          <xm:sqref>G142:I142</xm:sqref>
        </x14:conditionalFormatting>
        <x14:conditionalFormatting xmlns:xm="http://schemas.microsoft.com/office/excel/2006/main">
          <x14:cfRule type="dataBar" id="{4D417D67-3413-4702-B698-3B3487A30EA7}">
            <x14:dataBar minLength="0" maxLength="100" gradient="0">
              <x14:cfvo type="num">
                <xm:f>0</xm:f>
              </x14:cfvo>
              <x14:cfvo type="num">
                <xm:f>1</xm:f>
              </x14:cfvo>
              <x14:negativeFillColor rgb="FFFF0000"/>
              <x14:axisColor rgb="FF000000"/>
            </x14:dataBar>
          </x14:cfRule>
          <xm:sqref>G147:I147</xm:sqref>
        </x14:conditionalFormatting>
        <x14:conditionalFormatting xmlns:xm="http://schemas.microsoft.com/office/excel/2006/main">
          <x14:cfRule type="dataBar" id="{DE1C73E6-12A8-4515-A51E-79550D0035C8}">
            <x14:dataBar minLength="0" maxLength="100" gradient="0">
              <x14:cfvo type="num">
                <xm:f>0</xm:f>
              </x14:cfvo>
              <x14:cfvo type="num">
                <xm:f>1</xm:f>
              </x14:cfvo>
              <x14:negativeFillColor rgb="FFFF0000"/>
              <x14:axisColor rgb="FF000000"/>
            </x14:dataBar>
          </x14:cfRule>
          <xm:sqref>G152:I152</xm:sqref>
        </x14:conditionalFormatting>
        <x14:conditionalFormatting xmlns:xm="http://schemas.microsoft.com/office/excel/2006/main">
          <x14:cfRule type="dataBar" id="{A68A4743-1EA7-4DB7-B185-626BD2BFA3AD}">
            <x14:dataBar minLength="0" maxLength="100" gradient="0">
              <x14:cfvo type="num">
                <xm:f>0</xm:f>
              </x14:cfvo>
              <x14:cfvo type="num">
                <xm:f>1</xm:f>
              </x14:cfvo>
              <x14:negativeFillColor rgb="FFFF0000"/>
              <x14:axisColor rgb="FF000000"/>
            </x14:dataBar>
          </x14:cfRule>
          <xm:sqref>H143:H146</xm:sqref>
        </x14:conditionalFormatting>
        <x14:conditionalFormatting xmlns:xm="http://schemas.microsoft.com/office/excel/2006/main">
          <x14:cfRule type="dataBar" id="{EEBE6412-18E8-40AA-B627-460A3F5A18D9}">
            <x14:dataBar minLength="0" maxLength="100" gradient="0">
              <x14:cfvo type="num">
                <xm:f>0</xm:f>
              </x14:cfvo>
              <x14:cfvo type="num">
                <xm:f>1</xm:f>
              </x14:cfvo>
              <x14:negativeFillColor rgb="FFFF0000"/>
              <x14:axisColor rgb="FF000000"/>
            </x14:dataBar>
          </x14:cfRule>
          <xm:sqref>H148:H151</xm:sqref>
        </x14:conditionalFormatting>
        <x14:conditionalFormatting xmlns:xm="http://schemas.microsoft.com/office/excel/2006/main">
          <x14:cfRule type="dataBar" id="{5B0A4085-6211-4F52-A988-22C06365C25B}">
            <x14:dataBar minLength="0" maxLength="100" gradient="0">
              <x14:cfvo type="num">
                <xm:f>0</xm:f>
              </x14:cfvo>
              <x14:cfvo type="num">
                <xm:f>1</xm:f>
              </x14:cfvo>
              <x14:negativeFillColor rgb="FFFF0000"/>
              <x14:axisColor rgb="FF000000"/>
            </x14:dataBar>
          </x14:cfRule>
          <xm:sqref>H153:H156</xm:sqref>
        </x14:conditionalFormatting>
        <x14:conditionalFormatting xmlns:xm="http://schemas.microsoft.com/office/excel/2006/main">
          <x14:cfRule type="dataBar" id="{54EFC2AF-AA67-4476-A1A5-0F91C43F33B5}">
            <x14:dataBar minLength="0" maxLength="100" gradient="0">
              <x14:cfvo type="num">
                <xm:f>0</xm:f>
              </x14:cfvo>
              <x14:cfvo type="num">
                <xm:f>1</xm:f>
              </x14:cfvo>
              <x14:negativeFillColor rgb="FFFF0000"/>
              <x14:axisColor rgb="FF000000"/>
            </x14:dataBar>
          </x14:cfRule>
          <xm:sqref>I143:I146</xm:sqref>
        </x14:conditionalFormatting>
        <x14:conditionalFormatting xmlns:xm="http://schemas.microsoft.com/office/excel/2006/main">
          <x14:cfRule type="dataBar" id="{2A4E76C8-14BA-4085-BD53-B1C09DCAF430}">
            <x14:dataBar minLength="0" maxLength="100" gradient="0">
              <x14:cfvo type="num">
                <xm:f>0</xm:f>
              </x14:cfvo>
              <x14:cfvo type="num">
                <xm:f>1</xm:f>
              </x14:cfvo>
              <x14:negativeFillColor rgb="FFFF0000"/>
              <x14:axisColor rgb="FF000000"/>
            </x14:dataBar>
          </x14:cfRule>
          <xm:sqref>I148:I151</xm:sqref>
        </x14:conditionalFormatting>
        <x14:conditionalFormatting xmlns:xm="http://schemas.microsoft.com/office/excel/2006/main">
          <x14:cfRule type="dataBar" id="{AFAC7EBD-0044-47F7-8E1C-93A6A0A9073E}">
            <x14:dataBar minLength="0" maxLength="100" gradient="0">
              <x14:cfvo type="num">
                <xm:f>0</xm:f>
              </x14:cfvo>
              <x14:cfvo type="num">
                <xm:f>1</xm:f>
              </x14:cfvo>
              <x14:negativeFillColor rgb="FFFF0000"/>
              <x14:axisColor rgb="FF000000"/>
            </x14:dataBar>
          </x14:cfRule>
          <xm:sqref>I153:I156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66"/>
  <sheetViews>
    <sheetView showGridLines="0" workbookViewId="0"/>
  </sheetViews>
  <sheetFormatPr defaultColWidth="10.6640625" defaultRowHeight="15.5" x14ac:dyDescent="0.35"/>
  <cols>
    <col min="1" max="1" width="22.6640625" customWidth="1"/>
    <col min="2" max="8" width="20.6640625" customWidth="1"/>
  </cols>
  <sheetData>
    <row r="1" spans="1:8" ht="19.5" x14ac:dyDescent="0.45">
      <c r="A1" s="1" t="s">
        <v>115</v>
      </c>
    </row>
    <row r="2" spans="1:8" x14ac:dyDescent="0.35">
      <c r="A2" t="s">
        <v>48</v>
      </c>
    </row>
    <row r="3" spans="1:8" x14ac:dyDescent="0.35">
      <c r="A3" t="s">
        <v>49</v>
      </c>
    </row>
    <row r="4" spans="1:8" x14ac:dyDescent="0.35">
      <c r="A4" t="s">
        <v>116</v>
      </c>
    </row>
    <row r="5" spans="1:8" x14ac:dyDescent="0.35">
      <c r="A5" t="s">
        <v>51</v>
      </c>
    </row>
    <row r="6" spans="1:8" ht="35.5" customHeight="1" x14ac:dyDescent="0.35">
      <c r="A6" s="56" t="s">
        <v>117</v>
      </c>
      <c r="B6" s="57" t="s">
        <v>118</v>
      </c>
      <c r="C6" s="57" t="s">
        <v>119</v>
      </c>
      <c r="D6" s="57" t="s">
        <v>120</v>
      </c>
      <c r="E6" s="57" t="s">
        <v>121</v>
      </c>
      <c r="F6" s="57" t="s">
        <v>122</v>
      </c>
      <c r="G6" s="57" t="s">
        <v>123</v>
      </c>
      <c r="H6" s="57" t="s">
        <v>124</v>
      </c>
    </row>
    <row r="7" spans="1:8" x14ac:dyDescent="0.35">
      <c r="A7" s="14" t="s">
        <v>64</v>
      </c>
      <c r="B7" s="15">
        <v>56310</v>
      </c>
      <c r="C7" s="15">
        <v>27980</v>
      </c>
      <c r="D7" s="15">
        <v>220</v>
      </c>
      <c r="E7" s="15">
        <v>28100</v>
      </c>
      <c r="F7" s="62">
        <v>0.5</v>
      </c>
      <c r="G7" s="62">
        <v>0</v>
      </c>
      <c r="H7" s="62">
        <v>0.5</v>
      </c>
    </row>
    <row r="8" spans="1:8" x14ac:dyDescent="0.35">
      <c r="A8" s="3" t="s">
        <v>67</v>
      </c>
      <c r="B8" s="10">
        <v>15</v>
      </c>
      <c r="C8" s="10">
        <v>5</v>
      </c>
      <c r="D8" s="10">
        <v>0</v>
      </c>
      <c r="E8" s="10">
        <v>5</v>
      </c>
      <c r="F8" s="11">
        <v>0.46</v>
      </c>
      <c r="G8" s="11">
        <v>0</v>
      </c>
      <c r="H8" s="11">
        <v>0.54</v>
      </c>
    </row>
    <row r="9" spans="1:8" x14ac:dyDescent="0.35">
      <c r="A9" s="3" t="s">
        <v>68</v>
      </c>
      <c r="B9" s="10">
        <v>35</v>
      </c>
      <c r="C9" s="10">
        <v>20</v>
      </c>
      <c r="D9" s="10" t="s">
        <v>114</v>
      </c>
      <c r="E9" s="10">
        <v>15</v>
      </c>
      <c r="F9" s="11">
        <v>0.5</v>
      </c>
      <c r="G9" s="11" t="s">
        <v>114</v>
      </c>
      <c r="H9" s="11" t="s">
        <v>114</v>
      </c>
    </row>
    <row r="10" spans="1:8" x14ac:dyDescent="0.35">
      <c r="A10" s="3" t="s">
        <v>69</v>
      </c>
      <c r="B10" s="10">
        <v>60</v>
      </c>
      <c r="C10" s="10">
        <v>25</v>
      </c>
      <c r="D10" s="10" t="s">
        <v>114</v>
      </c>
      <c r="E10" s="10">
        <v>30</v>
      </c>
      <c r="F10" s="11" t="s">
        <v>114</v>
      </c>
      <c r="G10" s="11" t="s">
        <v>114</v>
      </c>
      <c r="H10" s="11">
        <v>0.53</v>
      </c>
    </row>
    <row r="11" spans="1:8" x14ac:dyDescent="0.35">
      <c r="A11" s="3" t="s">
        <v>70</v>
      </c>
      <c r="B11" s="10">
        <v>85</v>
      </c>
      <c r="C11" s="10">
        <v>40</v>
      </c>
      <c r="D11" s="10" t="s">
        <v>114</v>
      </c>
      <c r="E11" s="10">
        <v>40</v>
      </c>
      <c r="F11" s="11">
        <v>0.5</v>
      </c>
      <c r="G11" s="11" t="s">
        <v>114</v>
      </c>
      <c r="H11" s="11" t="s">
        <v>114</v>
      </c>
    </row>
    <row r="12" spans="1:8" x14ac:dyDescent="0.35">
      <c r="A12" s="3" t="s">
        <v>71</v>
      </c>
      <c r="B12" s="10">
        <v>280</v>
      </c>
      <c r="C12" s="10">
        <v>130</v>
      </c>
      <c r="D12" s="10" t="s">
        <v>114</v>
      </c>
      <c r="E12" s="10">
        <v>150</v>
      </c>
      <c r="F12" s="11" t="s">
        <v>114</v>
      </c>
      <c r="G12" s="11" t="s">
        <v>114</v>
      </c>
      <c r="H12" s="11">
        <v>0.54</v>
      </c>
    </row>
    <row r="13" spans="1:8" x14ac:dyDescent="0.35">
      <c r="A13" s="3" t="s">
        <v>72</v>
      </c>
      <c r="B13" s="10">
        <v>435</v>
      </c>
      <c r="C13" s="10">
        <v>230</v>
      </c>
      <c r="D13" s="10">
        <v>5</v>
      </c>
      <c r="E13" s="10">
        <v>205</v>
      </c>
      <c r="F13" s="11">
        <v>0.53</v>
      </c>
      <c r="G13" s="11">
        <v>0.01</v>
      </c>
      <c r="H13" s="11">
        <v>0.46</v>
      </c>
    </row>
    <row r="14" spans="1:8" x14ac:dyDescent="0.35">
      <c r="A14" s="3" t="s">
        <v>73</v>
      </c>
      <c r="B14" s="10">
        <v>685</v>
      </c>
      <c r="C14" s="10">
        <v>340</v>
      </c>
      <c r="D14" s="10">
        <v>10</v>
      </c>
      <c r="E14" s="10">
        <v>330</v>
      </c>
      <c r="F14" s="11">
        <v>0.5</v>
      </c>
      <c r="G14" s="11">
        <v>0.02</v>
      </c>
      <c r="H14" s="11">
        <v>0.48</v>
      </c>
    </row>
    <row r="15" spans="1:8" x14ac:dyDescent="0.35">
      <c r="A15" s="3" t="s">
        <v>74</v>
      </c>
      <c r="B15" s="10">
        <v>1090</v>
      </c>
      <c r="C15" s="10">
        <v>535</v>
      </c>
      <c r="D15" s="10">
        <v>5</v>
      </c>
      <c r="E15" s="10">
        <v>555</v>
      </c>
      <c r="F15" s="11">
        <v>0.49</v>
      </c>
      <c r="G15" s="11">
        <v>0</v>
      </c>
      <c r="H15" s="11">
        <v>0.51</v>
      </c>
    </row>
    <row r="16" spans="1:8" x14ac:dyDescent="0.35">
      <c r="A16" s="3" t="s">
        <v>75</v>
      </c>
      <c r="B16" s="10">
        <v>1010</v>
      </c>
      <c r="C16" s="10">
        <v>495</v>
      </c>
      <c r="D16" s="10">
        <v>5</v>
      </c>
      <c r="E16" s="10">
        <v>510</v>
      </c>
      <c r="F16" s="11">
        <v>0.49</v>
      </c>
      <c r="G16" s="11">
        <v>0.01</v>
      </c>
      <c r="H16" s="11">
        <v>0.51</v>
      </c>
    </row>
    <row r="17" spans="1:8" x14ac:dyDescent="0.35">
      <c r="A17" s="3" t="s">
        <v>76</v>
      </c>
      <c r="B17" s="10">
        <v>1120</v>
      </c>
      <c r="C17" s="10">
        <v>500</v>
      </c>
      <c r="D17" s="10">
        <v>5</v>
      </c>
      <c r="E17" s="10">
        <v>610</v>
      </c>
      <c r="F17" s="11">
        <v>0.45</v>
      </c>
      <c r="G17" s="11">
        <v>0.01</v>
      </c>
      <c r="H17" s="11">
        <v>0.55000000000000004</v>
      </c>
    </row>
    <row r="18" spans="1:8" x14ac:dyDescent="0.35">
      <c r="A18" s="3" t="s">
        <v>77</v>
      </c>
      <c r="B18" s="10">
        <v>1290</v>
      </c>
      <c r="C18" s="10">
        <v>625</v>
      </c>
      <c r="D18" s="10">
        <v>5</v>
      </c>
      <c r="E18" s="10">
        <v>660</v>
      </c>
      <c r="F18" s="11">
        <v>0.48</v>
      </c>
      <c r="G18" s="11">
        <v>0</v>
      </c>
      <c r="H18" s="11">
        <v>0.51</v>
      </c>
    </row>
    <row r="19" spans="1:8" x14ac:dyDescent="0.35">
      <c r="A19" s="3" t="s">
        <v>78</v>
      </c>
      <c r="B19" s="10">
        <v>1255</v>
      </c>
      <c r="C19" s="10">
        <v>570</v>
      </c>
      <c r="D19" s="10">
        <v>5</v>
      </c>
      <c r="E19" s="10">
        <v>680</v>
      </c>
      <c r="F19" s="11">
        <v>0.45</v>
      </c>
      <c r="G19" s="11">
        <v>0</v>
      </c>
      <c r="H19" s="11">
        <v>0.54</v>
      </c>
    </row>
    <row r="20" spans="1:8" x14ac:dyDescent="0.35">
      <c r="A20" s="3" t="s">
        <v>79</v>
      </c>
      <c r="B20" s="10">
        <v>1315</v>
      </c>
      <c r="C20" s="10">
        <v>625</v>
      </c>
      <c r="D20" s="10">
        <v>5</v>
      </c>
      <c r="E20" s="10">
        <v>685</v>
      </c>
      <c r="F20" s="11">
        <v>0.48</v>
      </c>
      <c r="G20" s="11">
        <v>0</v>
      </c>
      <c r="H20" s="11">
        <v>0.52</v>
      </c>
    </row>
    <row r="21" spans="1:8" x14ac:dyDescent="0.35">
      <c r="A21" s="3" t="s">
        <v>80</v>
      </c>
      <c r="B21" s="10">
        <v>1220</v>
      </c>
      <c r="C21" s="10">
        <v>610</v>
      </c>
      <c r="D21" s="10">
        <v>5</v>
      </c>
      <c r="E21" s="10">
        <v>605</v>
      </c>
      <c r="F21" s="11">
        <v>0.5</v>
      </c>
      <c r="G21" s="11">
        <v>0</v>
      </c>
      <c r="H21" s="11">
        <v>0.5</v>
      </c>
    </row>
    <row r="22" spans="1:8" x14ac:dyDescent="0.35">
      <c r="A22" s="3" t="s">
        <v>81</v>
      </c>
      <c r="B22" s="10">
        <v>1015</v>
      </c>
      <c r="C22" s="10">
        <v>465</v>
      </c>
      <c r="D22" s="10">
        <v>5</v>
      </c>
      <c r="E22" s="10">
        <v>545</v>
      </c>
      <c r="F22" s="11">
        <v>0.46</v>
      </c>
      <c r="G22" s="11">
        <v>0</v>
      </c>
      <c r="H22" s="11">
        <v>0.54</v>
      </c>
    </row>
    <row r="23" spans="1:8" x14ac:dyDescent="0.35">
      <c r="A23" s="3" t="s">
        <v>82</v>
      </c>
      <c r="B23" s="10">
        <v>1110</v>
      </c>
      <c r="C23" s="10">
        <v>480</v>
      </c>
      <c r="D23" s="10">
        <v>5</v>
      </c>
      <c r="E23" s="10">
        <v>625</v>
      </c>
      <c r="F23" s="11">
        <v>0.43</v>
      </c>
      <c r="G23" s="11">
        <v>0</v>
      </c>
      <c r="H23" s="11">
        <v>0.56000000000000005</v>
      </c>
    </row>
    <row r="24" spans="1:8" x14ac:dyDescent="0.35">
      <c r="A24" s="3" t="s">
        <v>83</v>
      </c>
      <c r="B24" s="10">
        <v>960</v>
      </c>
      <c r="C24" s="10">
        <v>425</v>
      </c>
      <c r="D24" s="10" t="s">
        <v>114</v>
      </c>
      <c r="E24" s="10">
        <v>530</v>
      </c>
      <c r="F24" s="11" t="s">
        <v>114</v>
      </c>
      <c r="G24" s="11" t="s">
        <v>114</v>
      </c>
      <c r="H24" s="11">
        <v>0.55000000000000004</v>
      </c>
    </row>
    <row r="25" spans="1:8" x14ac:dyDescent="0.35">
      <c r="A25" s="3" t="s">
        <v>84</v>
      </c>
      <c r="B25" s="10">
        <v>1000</v>
      </c>
      <c r="C25" s="10">
        <v>465</v>
      </c>
      <c r="D25" s="10" t="s">
        <v>114</v>
      </c>
      <c r="E25" s="10">
        <v>535</v>
      </c>
      <c r="F25" s="11" t="s">
        <v>114</v>
      </c>
      <c r="G25" s="11" t="s">
        <v>114</v>
      </c>
      <c r="H25" s="11">
        <v>0.53</v>
      </c>
    </row>
    <row r="26" spans="1:8" x14ac:dyDescent="0.35">
      <c r="A26" s="3" t="s">
        <v>85</v>
      </c>
      <c r="B26" s="10">
        <v>1120</v>
      </c>
      <c r="C26" s="10">
        <v>500</v>
      </c>
      <c r="D26" s="10">
        <v>5</v>
      </c>
      <c r="E26" s="10">
        <v>610</v>
      </c>
      <c r="F26" s="11">
        <v>0.45</v>
      </c>
      <c r="G26" s="11">
        <v>0.01</v>
      </c>
      <c r="H26" s="11">
        <v>0.55000000000000004</v>
      </c>
    </row>
    <row r="27" spans="1:8" x14ac:dyDescent="0.35">
      <c r="A27" s="3" t="s">
        <v>86</v>
      </c>
      <c r="B27" s="10">
        <v>1525</v>
      </c>
      <c r="C27" s="10">
        <v>725</v>
      </c>
      <c r="D27" s="10">
        <v>5</v>
      </c>
      <c r="E27" s="10">
        <v>800</v>
      </c>
      <c r="F27" s="11">
        <v>0.47</v>
      </c>
      <c r="G27" s="11">
        <v>0</v>
      </c>
      <c r="H27" s="11">
        <v>0.52</v>
      </c>
    </row>
    <row r="28" spans="1:8" x14ac:dyDescent="0.35">
      <c r="A28" s="3" t="s">
        <v>87</v>
      </c>
      <c r="B28" s="10">
        <v>1150</v>
      </c>
      <c r="C28" s="10">
        <v>555</v>
      </c>
      <c r="D28" s="10" t="s">
        <v>114</v>
      </c>
      <c r="E28" s="10">
        <v>595</v>
      </c>
      <c r="F28" s="11" t="s">
        <v>114</v>
      </c>
      <c r="G28" s="11" t="s">
        <v>114</v>
      </c>
      <c r="H28" s="11">
        <v>0.52</v>
      </c>
    </row>
    <row r="29" spans="1:8" x14ac:dyDescent="0.35">
      <c r="A29" s="3" t="s">
        <v>88</v>
      </c>
      <c r="B29" s="10">
        <v>1430</v>
      </c>
      <c r="C29" s="10">
        <v>695</v>
      </c>
      <c r="D29" s="10">
        <v>5</v>
      </c>
      <c r="E29" s="10">
        <v>730</v>
      </c>
      <c r="F29" s="11">
        <v>0.49</v>
      </c>
      <c r="G29" s="11">
        <v>0</v>
      </c>
      <c r="H29" s="11">
        <v>0.51</v>
      </c>
    </row>
    <row r="30" spans="1:8" x14ac:dyDescent="0.35">
      <c r="A30" s="3" t="s">
        <v>89</v>
      </c>
      <c r="B30" s="10">
        <v>1695</v>
      </c>
      <c r="C30" s="10">
        <v>810</v>
      </c>
      <c r="D30" s="10">
        <v>5</v>
      </c>
      <c r="E30" s="10">
        <v>880</v>
      </c>
      <c r="F30" s="11">
        <v>0.48</v>
      </c>
      <c r="G30" s="11">
        <v>0</v>
      </c>
      <c r="H30" s="11">
        <v>0.52</v>
      </c>
    </row>
    <row r="31" spans="1:8" x14ac:dyDescent="0.35">
      <c r="A31" s="3" t="s">
        <v>90</v>
      </c>
      <c r="B31" s="10">
        <v>1300</v>
      </c>
      <c r="C31" s="10">
        <v>615</v>
      </c>
      <c r="D31" s="10">
        <v>5</v>
      </c>
      <c r="E31" s="10">
        <v>680</v>
      </c>
      <c r="F31" s="11">
        <v>0.47</v>
      </c>
      <c r="G31" s="11">
        <v>0</v>
      </c>
      <c r="H31" s="11">
        <v>0.52</v>
      </c>
    </row>
    <row r="32" spans="1:8" x14ac:dyDescent="0.35">
      <c r="A32" s="3" t="s">
        <v>91</v>
      </c>
      <c r="B32" s="10">
        <v>1600</v>
      </c>
      <c r="C32" s="10">
        <v>815</v>
      </c>
      <c r="D32" s="10">
        <v>10</v>
      </c>
      <c r="E32" s="10">
        <v>780</v>
      </c>
      <c r="F32" s="11">
        <v>0.51</v>
      </c>
      <c r="G32" s="11">
        <v>0.01</v>
      </c>
      <c r="H32" s="11">
        <v>0.49</v>
      </c>
    </row>
    <row r="33" spans="1:8" x14ac:dyDescent="0.35">
      <c r="A33" s="3" t="s">
        <v>92</v>
      </c>
      <c r="B33" s="10">
        <v>1560</v>
      </c>
      <c r="C33" s="10">
        <v>780</v>
      </c>
      <c r="D33" s="10">
        <v>5</v>
      </c>
      <c r="E33" s="10">
        <v>775</v>
      </c>
      <c r="F33" s="11">
        <v>0.5</v>
      </c>
      <c r="G33" s="11">
        <v>0</v>
      </c>
      <c r="H33" s="11">
        <v>0.5</v>
      </c>
    </row>
    <row r="34" spans="1:8" x14ac:dyDescent="0.35">
      <c r="A34" s="3" t="s">
        <v>93</v>
      </c>
      <c r="B34" s="10">
        <v>1780</v>
      </c>
      <c r="C34" s="10">
        <v>895</v>
      </c>
      <c r="D34" s="10">
        <v>5</v>
      </c>
      <c r="E34" s="10">
        <v>880</v>
      </c>
      <c r="F34" s="11">
        <v>0.5</v>
      </c>
      <c r="G34" s="11">
        <v>0</v>
      </c>
      <c r="H34" s="11">
        <v>0.49</v>
      </c>
    </row>
    <row r="35" spans="1:8" x14ac:dyDescent="0.35">
      <c r="A35" s="3" t="s">
        <v>94</v>
      </c>
      <c r="B35" s="10">
        <v>1915</v>
      </c>
      <c r="C35" s="10">
        <v>980</v>
      </c>
      <c r="D35" s="10">
        <v>10</v>
      </c>
      <c r="E35" s="10">
        <v>930</v>
      </c>
      <c r="F35" s="11">
        <v>0.51</v>
      </c>
      <c r="G35" s="11">
        <v>0</v>
      </c>
      <c r="H35" s="11">
        <v>0.48</v>
      </c>
    </row>
    <row r="36" spans="1:8" x14ac:dyDescent="0.35">
      <c r="A36" s="3" t="s">
        <v>95</v>
      </c>
      <c r="B36" s="10">
        <v>1675</v>
      </c>
      <c r="C36" s="10">
        <v>835</v>
      </c>
      <c r="D36" s="10">
        <v>5</v>
      </c>
      <c r="E36" s="10">
        <v>835</v>
      </c>
      <c r="F36" s="11">
        <v>0.5</v>
      </c>
      <c r="G36" s="11">
        <v>0</v>
      </c>
      <c r="H36" s="11">
        <v>0.5</v>
      </c>
    </row>
    <row r="37" spans="1:8" x14ac:dyDescent="0.35">
      <c r="A37" s="3" t="s">
        <v>96</v>
      </c>
      <c r="B37" s="10">
        <v>1790</v>
      </c>
      <c r="C37" s="10">
        <v>940</v>
      </c>
      <c r="D37" s="10">
        <v>10</v>
      </c>
      <c r="E37" s="10">
        <v>840</v>
      </c>
      <c r="F37" s="11">
        <v>0.52</v>
      </c>
      <c r="G37" s="11">
        <v>0.01</v>
      </c>
      <c r="H37" s="11">
        <v>0.47</v>
      </c>
    </row>
    <row r="38" spans="1:8" x14ac:dyDescent="0.35">
      <c r="A38" s="3" t="s">
        <v>97</v>
      </c>
      <c r="B38" s="10">
        <v>2180</v>
      </c>
      <c r="C38" s="10">
        <v>1170</v>
      </c>
      <c r="D38" s="10">
        <v>5</v>
      </c>
      <c r="E38" s="10">
        <v>1005</v>
      </c>
      <c r="F38" s="11">
        <v>0.54</v>
      </c>
      <c r="G38" s="11">
        <v>0</v>
      </c>
      <c r="H38" s="11">
        <v>0.46</v>
      </c>
    </row>
    <row r="39" spans="1:8" x14ac:dyDescent="0.35">
      <c r="A39" s="3" t="s">
        <v>98</v>
      </c>
      <c r="B39" s="10">
        <v>2010</v>
      </c>
      <c r="C39" s="10">
        <v>1050</v>
      </c>
      <c r="D39" s="10">
        <v>10</v>
      </c>
      <c r="E39" s="10">
        <v>950</v>
      </c>
      <c r="F39" s="11">
        <v>0.52</v>
      </c>
      <c r="G39" s="11">
        <v>0</v>
      </c>
      <c r="H39" s="11">
        <v>0.47</v>
      </c>
    </row>
    <row r="40" spans="1:8" x14ac:dyDescent="0.35">
      <c r="A40" s="3" t="s">
        <v>99</v>
      </c>
      <c r="B40" s="10">
        <v>2015</v>
      </c>
      <c r="C40" s="10">
        <v>1100</v>
      </c>
      <c r="D40" s="10">
        <v>10</v>
      </c>
      <c r="E40" s="10">
        <v>910</v>
      </c>
      <c r="F40" s="11">
        <v>0.54</v>
      </c>
      <c r="G40" s="11">
        <v>0</v>
      </c>
      <c r="H40" s="11">
        <v>0.45</v>
      </c>
    </row>
    <row r="41" spans="1:8" x14ac:dyDescent="0.35">
      <c r="A41" s="3" t="s">
        <v>100</v>
      </c>
      <c r="B41" s="10">
        <v>1880</v>
      </c>
      <c r="C41" s="10">
        <v>995</v>
      </c>
      <c r="D41" s="10">
        <v>5</v>
      </c>
      <c r="E41" s="10">
        <v>875</v>
      </c>
      <c r="F41" s="11">
        <v>0.53</v>
      </c>
      <c r="G41" s="11">
        <v>0</v>
      </c>
      <c r="H41" s="11">
        <v>0.47</v>
      </c>
    </row>
    <row r="42" spans="1:8" x14ac:dyDescent="0.35">
      <c r="A42" s="3" t="s">
        <v>101</v>
      </c>
      <c r="B42" s="10">
        <v>1685</v>
      </c>
      <c r="C42" s="10">
        <v>905</v>
      </c>
      <c r="D42" s="10">
        <v>5</v>
      </c>
      <c r="E42" s="10">
        <v>780</v>
      </c>
      <c r="F42" s="11">
        <v>0.54</v>
      </c>
      <c r="G42" s="11">
        <v>0</v>
      </c>
      <c r="H42" s="11">
        <v>0.46</v>
      </c>
    </row>
    <row r="43" spans="1:8" x14ac:dyDescent="0.35">
      <c r="A43" s="3" t="s">
        <v>102</v>
      </c>
      <c r="B43" s="10">
        <v>1380</v>
      </c>
      <c r="C43" s="10">
        <v>680</v>
      </c>
      <c r="D43" s="10">
        <v>5</v>
      </c>
      <c r="E43" s="10">
        <v>695</v>
      </c>
      <c r="F43" s="11">
        <v>0.49</v>
      </c>
      <c r="G43" s="11">
        <v>0</v>
      </c>
      <c r="H43" s="11">
        <v>0.5</v>
      </c>
    </row>
    <row r="44" spans="1:8" x14ac:dyDescent="0.35">
      <c r="A44" s="3" t="s">
        <v>103</v>
      </c>
      <c r="B44" s="10">
        <v>1495</v>
      </c>
      <c r="C44" s="10">
        <v>770</v>
      </c>
      <c r="D44" s="10">
        <v>10</v>
      </c>
      <c r="E44" s="10">
        <v>715</v>
      </c>
      <c r="F44" s="11">
        <v>0.52</v>
      </c>
      <c r="G44" s="11">
        <v>0.01</v>
      </c>
      <c r="H44" s="11">
        <v>0.48</v>
      </c>
    </row>
    <row r="45" spans="1:8" x14ac:dyDescent="0.35">
      <c r="A45" s="3" t="s">
        <v>104</v>
      </c>
      <c r="B45" s="10">
        <v>980</v>
      </c>
      <c r="C45" s="10">
        <v>490</v>
      </c>
      <c r="D45" s="10">
        <v>5</v>
      </c>
      <c r="E45" s="10">
        <v>490</v>
      </c>
      <c r="F45" s="11">
        <v>0.5</v>
      </c>
      <c r="G45" s="11">
        <v>0.01</v>
      </c>
      <c r="H45" s="11">
        <v>0.5</v>
      </c>
    </row>
    <row r="46" spans="1:8" x14ac:dyDescent="0.35">
      <c r="A46" s="3" t="s">
        <v>105</v>
      </c>
      <c r="B46" s="10">
        <v>965</v>
      </c>
      <c r="C46" s="10">
        <v>475</v>
      </c>
      <c r="D46" s="10">
        <v>5</v>
      </c>
      <c r="E46" s="10">
        <v>485</v>
      </c>
      <c r="F46" s="11">
        <v>0.49</v>
      </c>
      <c r="G46" s="11">
        <v>0.01</v>
      </c>
      <c r="H46" s="11">
        <v>0.5</v>
      </c>
    </row>
    <row r="47" spans="1:8" x14ac:dyDescent="0.35">
      <c r="A47" s="3" t="s">
        <v>106</v>
      </c>
      <c r="B47" s="10">
        <v>945</v>
      </c>
      <c r="C47" s="10">
        <v>465</v>
      </c>
      <c r="D47" s="10">
        <v>5</v>
      </c>
      <c r="E47" s="10">
        <v>480</v>
      </c>
      <c r="F47" s="11">
        <v>0.49</v>
      </c>
      <c r="G47" s="11">
        <v>0</v>
      </c>
      <c r="H47" s="11">
        <v>0.51</v>
      </c>
    </row>
    <row r="48" spans="1:8" x14ac:dyDescent="0.35">
      <c r="A48" s="3" t="s">
        <v>107</v>
      </c>
      <c r="B48" s="10">
        <v>730</v>
      </c>
      <c r="C48" s="10">
        <v>360</v>
      </c>
      <c r="D48" s="10" t="s">
        <v>114</v>
      </c>
      <c r="E48" s="10">
        <v>365</v>
      </c>
      <c r="F48" s="11" t="s">
        <v>114</v>
      </c>
      <c r="G48" s="11" t="s">
        <v>114</v>
      </c>
      <c r="H48" s="11">
        <v>0.5</v>
      </c>
    </row>
    <row r="49" spans="1:8" x14ac:dyDescent="0.35">
      <c r="A49" s="3" t="s">
        <v>108</v>
      </c>
      <c r="B49" s="10">
        <v>1000</v>
      </c>
      <c r="C49" s="10">
        <v>500</v>
      </c>
      <c r="D49" s="10" t="s">
        <v>114</v>
      </c>
      <c r="E49" s="10">
        <v>495</v>
      </c>
      <c r="F49" s="11">
        <v>0.5</v>
      </c>
      <c r="G49" s="11" t="s">
        <v>114</v>
      </c>
      <c r="H49" s="11" t="s">
        <v>114</v>
      </c>
    </row>
    <row r="50" spans="1:8" x14ac:dyDescent="0.35">
      <c r="A50" s="3" t="s">
        <v>109</v>
      </c>
      <c r="B50" s="10">
        <v>1230</v>
      </c>
      <c r="C50" s="10">
        <v>600</v>
      </c>
      <c r="D50" s="10">
        <v>5</v>
      </c>
      <c r="E50" s="10">
        <v>625</v>
      </c>
      <c r="F50" s="11">
        <v>0.49</v>
      </c>
      <c r="G50" s="11">
        <v>0</v>
      </c>
      <c r="H50" s="11">
        <v>0.51</v>
      </c>
    </row>
    <row r="51" spans="1:8" x14ac:dyDescent="0.35">
      <c r="A51" s="3" t="s">
        <v>110</v>
      </c>
      <c r="B51" s="10">
        <v>1400</v>
      </c>
      <c r="C51" s="10">
        <v>685</v>
      </c>
      <c r="D51" s="10">
        <v>5</v>
      </c>
      <c r="E51" s="10">
        <v>710</v>
      </c>
      <c r="F51" s="11">
        <v>0.49</v>
      </c>
      <c r="G51" s="11">
        <v>0</v>
      </c>
      <c r="H51" s="11">
        <v>0.51</v>
      </c>
    </row>
    <row r="52" spans="1:8" x14ac:dyDescent="0.35">
      <c r="A52" s="3" t="s">
        <v>111</v>
      </c>
      <c r="B52" s="10">
        <v>1315</v>
      </c>
      <c r="C52" s="10">
        <v>680</v>
      </c>
      <c r="D52" s="10">
        <v>5</v>
      </c>
      <c r="E52" s="10">
        <v>630</v>
      </c>
      <c r="F52" s="11">
        <v>0.52</v>
      </c>
      <c r="G52" s="11">
        <v>0.01</v>
      </c>
      <c r="H52" s="11">
        <v>0.48</v>
      </c>
    </row>
    <row r="53" spans="1:8" x14ac:dyDescent="0.35">
      <c r="A53" s="3" t="s">
        <v>112</v>
      </c>
      <c r="B53" s="10">
        <v>1195</v>
      </c>
      <c r="C53" s="10">
        <v>610</v>
      </c>
      <c r="D53" s="10" t="s">
        <v>114</v>
      </c>
      <c r="E53" s="10">
        <v>585</v>
      </c>
      <c r="F53" s="41">
        <v>0.51</v>
      </c>
      <c r="G53" s="41" t="s">
        <v>114</v>
      </c>
      <c r="H53" s="41" t="s">
        <v>114</v>
      </c>
    </row>
    <row r="54" spans="1:8" x14ac:dyDescent="0.35">
      <c r="A54" s="3" t="s">
        <v>113</v>
      </c>
      <c r="B54" s="10">
        <v>1360</v>
      </c>
      <c r="C54" s="10">
        <v>720</v>
      </c>
      <c r="D54" s="10">
        <v>5</v>
      </c>
      <c r="E54" s="10">
        <v>640</v>
      </c>
      <c r="F54" s="41">
        <v>0.53</v>
      </c>
      <c r="G54" s="41">
        <v>0</v>
      </c>
      <c r="H54" s="41">
        <v>0.47</v>
      </c>
    </row>
    <row r="55" spans="1:8" x14ac:dyDescent="0.35">
      <c r="A55" s="12" t="s">
        <v>242</v>
      </c>
      <c r="B55" s="13">
        <v>2690</v>
      </c>
      <c r="C55" s="13">
        <v>1325</v>
      </c>
      <c r="D55" s="13">
        <v>25</v>
      </c>
      <c r="E55" s="13">
        <v>1335</v>
      </c>
      <c r="F55" s="63">
        <v>0.49</v>
      </c>
      <c r="G55" s="63">
        <v>0.01</v>
      </c>
      <c r="H55" s="63">
        <v>0.5</v>
      </c>
    </row>
    <row r="56" spans="1:8" x14ac:dyDescent="0.35">
      <c r="A56" s="8" t="s">
        <v>243</v>
      </c>
      <c r="B56" s="9">
        <v>13945</v>
      </c>
      <c r="C56" s="9">
        <v>6485</v>
      </c>
      <c r="D56" s="9">
        <v>55</v>
      </c>
      <c r="E56" s="9">
        <v>7400</v>
      </c>
      <c r="F56" s="64">
        <v>0.46</v>
      </c>
      <c r="G56" s="64">
        <v>0</v>
      </c>
      <c r="H56" s="64">
        <v>0.53</v>
      </c>
    </row>
    <row r="57" spans="1:8" x14ac:dyDescent="0.35">
      <c r="A57" s="8" t="s">
        <v>244</v>
      </c>
      <c r="B57" s="9">
        <v>20095</v>
      </c>
      <c r="C57" s="9">
        <v>10140</v>
      </c>
      <c r="D57" s="9">
        <v>70</v>
      </c>
      <c r="E57" s="9">
        <v>9885</v>
      </c>
      <c r="F57" s="64">
        <v>0.5</v>
      </c>
      <c r="G57" s="64">
        <v>0</v>
      </c>
      <c r="H57" s="64">
        <v>0.49</v>
      </c>
    </row>
    <row r="58" spans="1:8" x14ac:dyDescent="0.35">
      <c r="A58" s="8" t="s">
        <v>245</v>
      </c>
      <c r="B58" s="9">
        <v>15710</v>
      </c>
      <c r="C58" s="9">
        <v>8025</v>
      </c>
      <c r="D58" s="9">
        <v>55</v>
      </c>
      <c r="E58" s="9">
        <v>7625</v>
      </c>
      <c r="F58" s="64">
        <v>0.51</v>
      </c>
      <c r="G58" s="64">
        <v>0</v>
      </c>
      <c r="H58" s="64">
        <v>0.49</v>
      </c>
    </row>
    <row r="59" spans="1:8" x14ac:dyDescent="0.35">
      <c r="A59" s="8" t="s">
        <v>405</v>
      </c>
      <c r="B59" s="9">
        <v>3870</v>
      </c>
      <c r="C59" s="9">
        <v>2005</v>
      </c>
      <c r="D59" s="9">
        <v>10</v>
      </c>
      <c r="E59" s="9">
        <v>1855</v>
      </c>
      <c r="F59" s="64">
        <v>0.52</v>
      </c>
      <c r="G59" s="64">
        <v>0</v>
      </c>
      <c r="H59" s="64">
        <v>0.48</v>
      </c>
    </row>
    <row r="60" spans="1:8" x14ac:dyDescent="0.35">
      <c r="A60" t="s">
        <v>31</v>
      </c>
      <c r="B60" s="46" t="s">
        <v>423</v>
      </c>
    </row>
    <row r="61" spans="1:8" x14ac:dyDescent="0.35">
      <c r="A61" t="s">
        <v>32</v>
      </c>
      <c r="B61" t="s">
        <v>424</v>
      </c>
    </row>
    <row r="62" spans="1:8" x14ac:dyDescent="0.35">
      <c r="A62" t="s">
        <v>33</v>
      </c>
      <c r="B62" t="s">
        <v>425</v>
      </c>
    </row>
    <row r="63" spans="1:8" x14ac:dyDescent="0.35">
      <c r="A63" t="s">
        <v>34</v>
      </c>
      <c r="B63" t="s">
        <v>431</v>
      </c>
    </row>
    <row r="64" spans="1:8" x14ac:dyDescent="0.35">
      <c r="A64" t="s">
        <v>35</v>
      </c>
      <c r="B64" s="53" t="s">
        <v>508</v>
      </c>
    </row>
    <row r="65" spans="1:2" x14ac:dyDescent="0.35">
      <c r="A65" t="s">
        <v>36</v>
      </c>
      <c r="B65" t="s">
        <v>432</v>
      </c>
    </row>
    <row r="66" spans="1:2" x14ac:dyDescent="0.35">
      <c r="A66" t="s">
        <v>37</v>
      </c>
      <c r="B66" t="s">
        <v>433</v>
      </c>
    </row>
  </sheetData>
  <conditionalFormatting sqref="F7:H52 F57:H59">
    <cfRule type="dataBar" priority="2">
      <dataBar>
        <cfvo type="num" val="0"/>
        <cfvo type="num" val="1"/>
        <color rgb="FFB1A0C7"/>
      </dataBar>
      <extLst>
        <ext xmlns:x14="http://schemas.microsoft.com/office/spreadsheetml/2009/9/main" uri="{B025F937-C7B1-47D3-B67F-A62EFF666E3E}">
          <x14:id>{283560FF-0750-4A0B-B991-9464327FF399}</x14:id>
        </ext>
      </extLst>
    </cfRule>
  </conditionalFormatting>
  <conditionalFormatting sqref="F53:H56">
    <cfRule type="dataBar" priority="1">
      <dataBar>
        <cfvo type="num" val="0"/>
        <cfvo type="num" val="1"/>
        <color rgb="FFB1A0C7"/>
      </dataBar>
      <extLst>
        <ext xmlns:x14="http://schemas.microsoft.com/office/spreadsheetml/2009/9/main" uri="{B025F937-C7B1-47D3-B67F-A62EFF666E3E}">
          <x14:id>{EC10161E-326E-47CD-BC86-10396B7AC59E}</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283560FF-0750-4A0B-B991-9464327FF399}">
            <x14:dataBar minLength="0" maxLength="100" gradient="0">
              <x14:cfvo type="num">
                <xm:f>0</xm:f>
              </x14:cfvo>
              <x14:cfvo type="num">
                <xm:f>1</xm:f>
              </x14:cfvo>
              <x14:negativeFillColor rgb="FFFF0000"/>
              <x14:axisColor rgb="FF000000"/>
            </x14:dataBar>
          </x14:cfRule>
          <xm:sqref>F7:H52 F57:H59</xm:sqref>
        </x14:conditionalFormatting>
        <x14:conditionalFormatting xmlns:xm="http://schemas.microsoft.com/office/excel/2006/main">
          <x14:cfRule type="dataBar" id="{EC10161E-326E-47CD-BC86-10396B7AC59E}">
            <x14:dataBar minLength="0" maxLength="100" gradient="0">
              <x14:cfvo type="num">
                <xm:f>0</xm:f>
              </x14:cfvo>
              <x14:cfvo type="num">
                <xm:f>1</xm:f>
              </x14:cfvo>
              <x14:negativeFillColor rgb="FFFF0000"/>
              <x14:axisColor rgb="FF000000"/>
            </x14:dataBar>
          </x14:cfRule>
          <xm:sqref>F53:H56</xm:sqref>
        </x14:conditionalFormatting>
      </x14:conditionalFormatting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2F7FCB-A469-48CE-9D66-CC329FD3205D}">
  <dimension ref="A1:A4"/>
  <sheetViews>
    <sheetView showGridLines="0" zoomScaleNormal="100" workbookViewId="0"/>
  </sheetViews>
  <sheetFormatPr defaultColWidth="8.58203125" defaultRowHeight="14.5" x14ac:dyDescent="0.35"/>
  <cols>
    <col min="1" max="16384" width="8.58203125" style="44"/>
  </cols>
  <sheetData>
    <row r="1" spans="1:1" ht="21" x14ac:dyDescent="0.5">
      <c r="A1" s="45" t="s">
        <v>542</v>
      </c>
    </row>
    <row r="2" spans="1:1" x14ac:dyDescent="0.35">
      <c r="A2" s="44" t="s">
        <v>421</v>
      </c>
    </row>
    <row r="3" spans="1:1" x14ac:dyDescent="0.35">
      <c r="A3" s="68" t="s">
        <v>543</v>
      </c>
    </row>
    <row r="4" spans="1:1" x14ac:dyDescent="0.35">
      <c r="A4" s="68" t="s">
        <v>544</v>
      </c>
    </row>
  </sheetData>
  <pageMargins left="0.7" right="0.7" top="0.75" bottom="0.75" header="0.3" footer="0.3"/>
  <pageSetup paperSize="9" orientation="portrait" horizontalDpi="300" verticalDpi="30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FBC5C-E82A-4935-9825-107D26A6CF19}">
  <dimension ref="A1:A4"/>
  <sheetViews>
    <sheetView showGridLines="0" zoomScaleNormal="100" workbookViewId="0"/>
  </sheetViews>
  <sheetFormatPr defaultColWidth="8.58203125" defaultRowHeight="14.5" x14ac:dyDescent="0.35"/>
  <cols>
    <col min="1" max="16384" width="8.58203125" style="44"/>
  </cols>
  <sheetData>
    <row r="1" spans="1:1" ht="21" x14ac:dyDescent="0.5">
      <c r="A1" s="45" t="s">
        <v>548</v>
      </c>
    </row>
    <row r="2" spans="1:1" x14ac:dyDescent="0.35">
      <c r="A2" s="44" t="s">
        <v>421</v>
      </c>
    </row>
    <row r="3" spans="1:1" x14ac:dyDescent="0.35">
      <c r="A3" s="68" t="s">
        <v>545</v>
      </c>
    </row>
    <row r="4" spans="1:1" x14ac:dyDescent="0.35">
      <c r="A4" s="68" t="s">
        <v>546</v>
      </c>
    </row>
  </sheetData>
  <pageMargins left="0.7" right="0.7" top="0.75" bottom="0.75" header="0.3" footer="0.3"/>
  <pageSetup paperSize="9" orientation="portrait" horizontalDpi="300" verticalDpi="300"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35EAD-F72E-4C74-9DE2-846C5A018FED}">
  <dimension ref="A1:A4"/>
  <sheetViews>
    <sheetView showGridLines="0" zoomScaleNormal="100" workbookViewId="0"/>
  </sheetViews>
  <sheetFormatPr defaultColWidth="8.58203125" defaultRowHeight="14.5" x14ac:dyDescent="0.35"/>
  <cols>
    <col min="1" max="16384" width="8.58203125" style="44"/>
  </cols>
  <sheetData>
    <row r="1" spans="1:1" ht="21" x14ac:dyDescent="0.5">
      <c r="A1" s="45" t="s">
        <v>541</v>
      </c>
    </row>
    <row r="2" spans="1:1" x14ac:dyDescent="0.35">
      <c r="A2" s="44" t="s">
        <v>421</v>
      </c>
    </row>
    <row r="3" spans="1:1" x14ac:dyDescent="0.35">
      <c r="A3" s="44" t="s">
        <v>422</v>
      </c>
    </row>
    <row r="4" spans="1:1" x14ac:dyDescent="0.35">
      <c r="A4" s="44" t="s">
        <v>505</v>
      </c>
    </row>
  </sheetData>
  <pageMargins left="0.7" right="0.7" top="0.75" bottom="0.75" header="0.3" footer="0.3"/>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65"/>
  <sheetViews>
    <sheetView showGridLines="0" workbookViewId="0"/>
  </sheetViews>
  <sheetFormatPr defaultColWidth="10.6640625" defaultRowHeight="15.5" x14ac:dyDescent="0.35"/>
  <cols>
    <col min="1" max="1" width="23.4140625" customWidth="1"/>
    <col min="2" max="8" width="20.6640625" customWidth="1"/>
  </cols>
  <sheetData>
    <row r="1" spans="1:8" ht="19.5" x14ac:dyDescent="0.45">
      <c r="A1" s="1" t="s">
        <v>125</v>
      </c>
    </row>
    <row r="2" spans="1:8" x14ac:dyDescent="0.35">
      <c r="A2" t="s">
        <v>48</v>
      </c>
    </row>
    <row r="3" spans="1:8" x14ac:dyDescent="0.35">
      <c r="A3" t="s">
        <v>49</v>
      </c>
    </row>
    <row r="4" spans="1:8" x14ac:dyDescent="0.35">
      <c r="A4" t="s">
        <v>116</v>
      </c>
    </row>
    <row r="5" spans="1:8" x14ac:dyDescent="0.35">
      <c r="A5" t="s">
        <v>51</v>
      </c>
    </row>
    <row r="6" spans="1:8" ht="36.5" customHeight="1" x14ac:dyDescent="0.35">
      <c r="A6" s="56" t="s">
        <v>126</v>
      </c>
      <c r="B6" s="57" t="s">
        <v>127</v>
      </c>
      <c r="C6" s="57" t="s">
        <v>128</v>
      </c>
      <c r="D6" s="57" t="s">
        <v>129</v>
      </c>
      <c r="E6" s="57" t="s">
        <v>130</v>
      </c>
      <c r="F6" s="57" t="s">
        <v>131</v>
      </c>
      <c r="G6" s="57" t="s">
        <v>132</v>
      </c>
      <c r="H6" s="57" t="s">
        <v>133</v>
      </c>
    </row>
    <row r="7" spans="1:8" x14ac:dyDescent="0.35">
      <c r="A7" s="14" t="s">
        <v>64</v>
      </c>
      <c r="B7" s="15">
        <v>56085</v>
      </c>
      <c r="C7" s="15">
        <v>19500</v>
      </c>
      <c r="D7" s="15">
        <v>23750</v>
      </c>
      <c r="E7" s="15">
        <v>12835</v>
      </c>
      <c r="F7" s="62">
        <v>0.35</v>
      </c>
      <c r="G7" s="62">
        <v>0.42</v>
      </c>
      <c r="H7" s="62">
        <v>0.23</v>
      </c>
    </row>
    <row r="8" spans="1:8" x14ac:dyDescent="0.35">
      <c r="A8" s="3" t="s">
        <v>67</v>
      </c>
      <c r="B8" s="10">
        <v>15</v>
      </c>
      <c r="C8" s="10">
        <v>5</v>
      </c>
      <c r="D8" s="10">
        <v>5</v>
      </c>
      <c r="E8" s="10">
        <v>5</v>
      </c>
      <c r="F8" s="11">
        <v>0.31</v>
      </c>
      <c r="G8" s="11">
        <v>0.38</v>
      </c>
      <c r="H8" s="11">
        <v>0.31</v>
      </c>
    </row>
    <row r="9" spans="1:8" x14ac:dyDescent="0.35">
      <c r="A9" s="3" t="s">
        <v>68</v>
      </c>
      <c r="B9" s="10">
        <v>35</v>
      </c>
      <c r="C9" s="10">
        <v>10</v>
      </c>
      <c r="D9" s="10">
        <v>15</v>
      </c>
      <c r="E9" s="10">
        <v>10</v>
      </c>
      <c r="F9" s="11">
        <v>0.28999999999999998</v>
      </c>
      <c r="G9" s="11">
        <v>0.44</v>
      </c>
      <c r="H9" s="11">
        <v>0.26</v>
      </c>
    </row>
    <row r="10" spans="1:8" x14ac:dyDescent="0.35">
      <c r="A10" s="3" t="s">
        <v>69</v>
      </c>
      <c r="B10" s="10">
        <v>60</v>
      </c>
      <c r="C10" s="10">
        <v>20</v>
      </c>
      <c r="D10" s="10">
        <v>20</v>
      </c>
      <c r="E10" s="10">
        <v>15</v>
      </c>
      <c r="F10" s="11">
        <v>0.38</v>
      </c>
      <c r="G10" s="11">
        <v>0.36</v>
      </c>
      <c r="H10" s="11">
        <v>0.26</v>
      </c>
    </row>
    <row r="11" spans="1:8" x14ac:dyDescent="0.35">
      <c r="A11" s="3" t="s">
        <v>70</v>
      </c>
      <c r="B11" s="10">
        <v>80</v>
      </c>
      <c r="C11" s="10">
        <v>30</v>
      </c>
      <c r="D11" s="10">
        <v>35</v>
      </c>
      <c r="E11" s="10">
        <v>15</v>
      </c>
      <c r="F11" s="11">
        <v>0.37</v>
      </c>
      <c r="G11" s="11">
        <v>0.45</v>
      </c>
      <c r="H11" s="11">
        <v>0.18</v>
      </c>
    </row>
    <row r="12" spans="1:8" x14ac:dyDescent="0.35">
      <c r="A12" s="3" t="s">
        <v>71</v>
      </c>
      <c r="B12" s="10">
        <v>280</v>
      </c>
      <c r="C12" s="10">
        <v>130</v>
      </c>
      <c r="D12" s="10">
        <v>110</v>
      </c>
      <c r="E12" s="10">
        <v>40</v>
      </c>
      <c r="F12" s="11">
        <v>0.47</v>
      </c>
      <c r="G12" s="11">
        <v>0.39</v>
      </c>
      <c r="H12" s="11">
        <v>0.14000000000000001</v>
      </c>
    </row>
    <row r="13" spans="1:8" x14ac:dyDescent="0.35">
      <c r="A13" s="3" t="s">
        <v>72</v>
      </c>
      <c r="B13" s="10">
        <v>435</v>
      </c>
      <c r="C13" s="10">
        <v>165</v>
      </c>
      <c r="D13" s="10">
        <v>170</v>
      </c>
      <c r="E13" s="10">
        <v>95</v>
      </c>
      <c r="F13" s="11">
        <v>0.38</v>
      </c>
      <c r="G13" s="11">
        <v>0.4</v>
      </c>
      <c r="H13" s="11">
        <v>0.22</v>
      </c>
    </row>
    <row r="14" spans="1:8" x14ac:dyDescent="0.35">
      <c r="A14" s="3" t="s">
        <v>73</v>
      </c>
      <c r="B14" s="10">
        <v>675</v>
      </c>
      <c r="C14" s="10">
        <v>255</v>
      </c>
      <c r="D14" s="10">
        <v>250</v>
      </c>
      <c r="E14" s="10">
        <v>170</v>
      </c>
      <c r="F14" s="11">
        <v>0.38</v>
      </c>
      <c r="G14" s="11">
        <v>0.37</v>
      </c>
      <c r="H14" s="11">
        <v>0.25</v>
      </c>
    </row>
    <row r="15" spans="1:8" x14ac:dyDescent="0.35">
      <c r="A15" s="3" t="s">
        <v>74</v>
      </c>
      <c r="B15" s="10">
        <v>1085</v>
      </c>
      <c r="C15" s="10">
        <v>445</v>
      </c>
      <c r="D15" s="10">
        <v>450</v>
      </c>
      <c r="E15" s="10">
        <v>195</v>
      </c>
      <c r="F15" s="11">
        <v>0.41</v>
      </c>
      <c r="G15" s="11">
        <v>0.41</v>
      </c>
      <c r="H15" s="11">
        <v>0.18</v>
      </c>
    </row>
    <row r="16" spans="1:8" x14ac:dyDescent="0.35">
      <c r="A16" s="3" t="s">
        <v>75</v>
      </c>
      <c r="B16" s="10">
        <v>1005</v>
      </c>
      <c r="C16" s="10">
        <v>415</v>
      </c>
      <c r="D16" s="10">
        <v>395</v>
      </c>
      <c r="E16" s="10">
        <v>195</v>
      </c>
      <c r="F16" s="11">
        <v>0.41</v>
      </c>
      <c r="G16" s="11">
        <v>0.39</v>
      </c>
      <c r="H16" s="11">
        <v>0.19</v>
      </c>
    </row>
    <row r="17" spans="1:8" x14ac:dyDescent="0.35">
      <c r="A17" s="3" t="s">
        <v>76</v>
      </c>
      <c r="B17" s="10">
        <v>1115</v>
      </c>
      <c r="C17" s="10">
        <v>450</v>
      </c>
      <c r="D17" s="10">
        <v>450</v>
      </c>
      <c r="E17" s="10">
        <v>215</v>
      </c>
      <c r="F17" s="11">
        <v>0.41</v>
      </c>
      <c r="G17" s="11">
        <v>0.4</v>
      </c>
      <c r="H17" s="11">
        <v>0.19</v>
      </c>
    </row>
    <row r="18" spans="1:8" x14ac:dyDescent="0.35">
      <c r="A18" s="3" t="s">
        <v>77</v>
      </c>
      <c r="B18" s="10">
        <v>1285</v>
      </c>
      <c r="C18" s="10">
        <v>510</v>
      </c>
      <c r="D18" s="10">
        <v>545</v>
      </c>
      <c r="E18" s="10">
        <v>230</v>
      </c>
      <c r="F18" s="11">
        <v>0.4</v>
      </c>
      <c r="G18" s="11">
        <v>0.42</v>
      </c>
      <c r="H18" s="11">
        <v>0.18</v>
      </c>
    </row>
    <row r="19" spans="1:8" x14ac:dyDescent="0.35">
      <c r="A19" s="3" t="s">
        <v>78</v>
      </c>
      <c r="B19" s="10">
        <v>1250</v>
      </c>
      <c r="C19" s="10">
        <v>455</v>
      </c>
      <c r="D19" s="10">
        <v>560</v>
      </c>
      <c r="E19" s="10">
        <v>240</v>
      </c>
      <c r="F19" s="11">
        <v>0.36</v>
      </c>
      <c r="G19" s="11">
        <v>0.45</v>
      </c>
      <c r="H19" s="11">
        <v>0.19</v>
      </c>
    </row>
    <row r="20" spans="1:8" x14ac:dyDescent="0.35">
      <c r="A20" s="3" t="s">
        <v>79</v>
      </c>
      <c r="B20" s="10">
        <v>1315</v>
      </c>
      <c r="C20" s="10">
        <v>475</v>
      </c>
      <c r="D20" s="10">
        <v>575</v>
      </c>
      <c r="E20" s="10">
        <v>260</v>
      </c>
      <c r="F20" s="11">
        <v>0.36</v>
      </c>
      <c r="G20" s="11">
        <v>0.44</v>
      </c>
      <c r="H20" s="11">
        <v>0.2</v>
      </c>
    </row>
    <row r="21" spans="1:8" x14ac:dyDescent="0.35">
      <c r="A21" s="3" t="s">
        <v>80</v>
      </c>
      <c r="B21" s="10">
        <v>1215</v>
      </c>
      <c r="C21" s="10">
        <v>455</v>
      </c>
      <c r="D21" s="10">
        <v>520</v>
      </c>
      <c r="E21" s="10">
        <v>235</v>
      </c>
      <c r="F21" s="11">
        <v>0.37</v>
      </c>
      <c r="G21" s="11">
        <v>0.43</v>
      </c>
      <c r="H21" s="11">
        <v>0.2</v>
      </c>
    </row>
    <row r="22" spans="1:8" x14ac:dyDescent="0.35">
      <c r="A22" s="3" t="s">
        <v>81</v>
      </c>
      <c r="B22" s="10">
        <v>1010</v>
      </c>
      <c r="C22" s="10">
        <v>360</v>
      </c>
      <c r="D22" s="10">
        <v>425</v>
      </c>
      <c r="E22" s="10">
        <v>225</v>
      </c>
      <c r="F22" s="11">
        <v>0.36</v>
      </c>
      <c r="G22" s="11">
        <v>0.42</v>
      </c>
      <c r="H22" s="11">
        <v>0.22</v>
      </c>
    </row>
    <row r="23" spans="1:8" x14ac:dyDescent="0.35">
      <c r="A23" s="3" t="s">
        <v>82</v>
      </c>
      <c r="B23" s="10">
        <v>1105</v>
      </c>
      <c r="C23" s="10">
        <v>435</v>
      </c>
      <c r="D23" s="10">
        <v>455</v>
      </c>
      <c r="E23" s="10">
        <v>210</v>
      </c>
      <c r="F23" s="11">
        <v>0.39</v>
      </c>
      <c r="G23" s="11">
        <v>0.41</v>
      </c>
      <c r="H23" s="11">
        <v>0.19</v>
      </c>
    </row>
    <row r="24" spans="1:8" x14ac:dyDescent="0.35">
      <c r="A24" s="3" t="s">
        <v>83</v>
      </c>
      <c r="B24" s="10">
        <v>955</v>
      </c>
      <c r="C24" s="10">
        <v>380</v>
      </c>
      <c r="D24" s="10">
        <v>390</v>
      </c>
      <c r="E24" s="10">
        <v>185</v>
      </c>
      <c r="F24" s="11">
        <v>0.4</v>
      </c>
      <c r="G24" s="11">
        <v>0.41</v>
      </c>
      <c r="H24" s="11">
        <v>0.19</v>
      </c>
    </row>
    <row r="25" spans="1:8" x14ac:dyDescent="0.35">
      <c r="A25" s="3" t="s">
        <v>84</v>
      </c>
      <c r="B25" s="10">
        <v>1000</v>
      </c>
      <c r="C25" s="10">
        <v>375</v>
      </c>
      <c r="D25" s="10">
        <v>435</v>
      </c>
      <c r="E25" s="10">
        <v>190</v>
      </c>
      <c r="F25" s="11">
        <v>0.37</v>
      </c>
      <c r="G25" s="11">
        <v>0.44</v>
      </c>
      <c r="H25" s="11">
        <v>0.19</v>
      </c>
    </row>
    <row r="26" spans="1:8" x14ac:dyDescent="0.35">
      <c r="A26" s="3" t="s">
        <v>85</v>
      </c>
      <c r="B26" s="10">
        <v>1110</v>
      </c>
      <c r="C26" s="10">
        <v>440</v>
      </c>
      <c r="D26" s="10">
        <v>460</v>
      </c>
      <c r="E26" s="10">
        <v>210</v>
      </c>
      <c r="F26" s="11">
        <v>0.4</v>
      </c>
      <c r="G26" s="11">
        <v>0.42</v>
      </c>
      <c r="H26" s="11">
        <v>0.19</v>
      </c>
    </row>
    <row r="27" spans="1:8" x14ac:dyDescent="0.35">
      <c r="A27" s="3" t="s">
        <v>86</v>
      </c>
      <c r="B27" s="10">
        <v>1520</v>
      </c>
      <c r="C27" s="10">
        <v>560</v>
      </c>
      <c r="D27" s="10">
        <v>640</v>
      </c>
      <c r="E27" s="10">
        <v>320</v>
      </c>
      <c r="F27" s="11">
        <v>0.37</v>
      </c>
      <c r="G27" s="11">
        <v>0.42</v>
      </c>
      <c r="H27" s="11">
        <v>0.21</v>
      </c>
    </row>
    <row r="28" spans="1:8" x14ac:dyDescent="0.35">
      <c r="A28" s="3" t="s">
        <v>87</v>
      </c>
      <c r="B28" s="10">
        <v>1150</v>
      </c>
      <c r="C28" s="10">
        <v>420</v>
      </c>
      <c r="D28" s="10">
        <v>495</v>
      </c>
      <c r="E28" s="10">
        <v>235</v>
      </c>
      <c r="F28" s="11">
        <v>0.36</v>
      </c>
      <c r="G28" s="11">
        <v>0.43</v>
      </c>
      <c r="H28" s="11">
        <v>0.2</v>
      </c>
    </row>
    <row r="29" spans="1:8" x14ac:dyDescent="0.35">
      <c r="A29" s="3" t="s">
        <v>88</v>
      </c>
      <c r="B29" s="10">
        <v>1425</v>
      </c>
      <c r="C29" s="10">
        <v>560</v>
      </c>
      <c r="D29" s="10">
        <v>605</v>
      </c>
      <c r="E29" s="10">
        <v>265</v>
      </c>
      <c r="F29" s="11">
        <v>0.39</v>
      </c>
      <c r="G29" s="11">
        <v>0.42</v>
      </c>
      <c r="H29" s="11">
        <v>0.18</v>
      </c>
    </row>
    <row r="30" spans="1:8" x14ac:dyDescent="0.35">
      <c r="A30" s="3" t="s">
        <v>89</v>
      </c>
      <c r="B30" s="10">
        <v>1690</v>
      </c>
      <c r="C30" s="10">
        <v>655</v>
      </c>
      <c r="D30" s="10">
        <v>725</v>
      </c>
      <c r="E30" s="10">
        <v>310</v>
      </c>
      <c r="F30" s="11">
        <v>0.39</v>
      </c>
      <c r="G30" s="11">
        <v>0.43</v>
      </c>
      <c r="H30" s="11">
        <v>0.18</v>
      </c>
    </row>
    <row r="31" spans="1:8" x14ac:dyDescent="0.35">
      <c r="A31" s="3" t="s">
        <v>90</v>
      </c>
      <c r="B31" s="10">
        <v>1295</v>
      </c>
      <c r="C31" s="10">
        <v>490</v>
      </c>
      <c r="D31" s="10">
        <v>550</v>
      </c>
      <c r="E31" s="10">
        <v>255</v>
      </c>
      <c r="F31" s="11">
        <v>0.38</v>
      </c>
      <c r="G31" s="11">
        <v>0.42</v>
      </c>
      <c r="H31" s="11">
        <v>0.2</v>
      </c>
    </row>
    <row r="32" spans="1:8" x14ac:dyDescent="0.35">
      <c r="A32" s="3" t="s">
        <v>91</v>
      </c>
      <c r="B32" s="10">
        <v>1595</v>
      </c>
      <c r="C32" s="10">
        <v>580</v>
      </c>
      <c r="D32" s="10">
        <v>695</v>
      </c>
      <c r="E32" s="10">
        <v>320</v>
      </c>
      <c r="F32" s="11">
        <v>0.36</v>
      </c>
      <c r="G32" s="11">
        <v>0.44</v>
      </c>
      <c r="H32" s="11">
        <v>0.2</v>
      </c>
    </row>
    <row r="33" spans="1:8" x14ac:dyDescent="0.35">
      <c r="A33" s="3" t="s">
        <v>92</v>
      </c>
      <c r="B33" s="10">
        <v>1555</v>
      </c>
      <c r="C33" s="10">
        <v>520</v>
      </c>
      <c r="D33" s="10">
        <v>635</v>
      </c>
      <c r="E33" s="10">
        <v>400</v>
      </c>
      <c r="F33" s="11">
        <v>0.33</v>
      </c>
      <c r="G33" s="11">
        <v>0.41</v>
      </c>
      <c r="H33" s="11">
        <v>0.26</v>
      </c>
    </row>
    <row r="34" spans="1:8" x14ac:dyDescent="0.35">
      <c r="A34" s="3" t="s">
        <v>93</v>
      </c>
      <c r="B34" s="10">
        <v>1780</v>
      </c>
      <c r="C34" s="10">
        <v>605</v>
      </c>
      <c r="D34" s="10">
        <v>730</v>
      </c>
      <c r="E34" s="10">
        <v>445</v>
      </c>
      <c r="F34" s="11">
        <v>0.34</v>
      </c>
      <c r="G34" s="11">
        <v>0.41</v>
      </c>
      <c r="H34" s="11">
        <v>0.25</v>
      </c>
    </row>
    <row r="35" spans="1:8" x14ac:dyDescent="0.35">
      <c r="A35" s="3" t="s">
        <v>94</v>
      </c>
      <c r="B35" s="10">
        <v>1905</v>
      </c>
      <c r="C35" s="10">
        <v>660</v>
      </c>
      <c r="D35" s="10">
        <v>775</v>
      </c>
      <c r="E35" s="10">
        <v>470</v>
      </c>
      <c r="F35" s="11">
        <v>0.35</v>
      </c>
      <c r="G35" s="11">
        <v>0.41</v>
      </c>
      <c r="H35" s="11">
        <v>0.25</v>
      </c>
    </row>
    <row r="36" spans="1:8" x14ac:dyDescent="0.35">
      <c r="A36" s="3" t="s">
        <v>95</v>
      </c>
      <c r="B36" s="10">
        <v>1670</v>
      </c>
      <c r="C36" s="10">
        <v>575</v>
      </c>
      <c r="D36" s="10">
        <v>675</v>
      </c>
      <c r="E36" s="10">
        <v>420</v>
      </c>
      <c r="F36" s="11">
        <v>0.34</v>
      </c>
      <c r="G36" s="11">
        <v>0.4</v>
      </c>
      <c r="H36" s="11">
        <v>0.25</v>
      </c>
    </row>
    <row r="37" spans="1:8" x14ac:dyDescent="0.35">
      <c r="A37" s="3" t="s">
        <v>96</v>
      </c>
      <c r="B37" s="10">
        <v>1780</v>
      </c>
      <c r="C37" s="10">
        <v>560</v>
      </c>
      <c r="D37" s="10">
        <v>725</v>
      </c>
      <c r="E37" s="10">
        <v>495</v>
      </c>
      <c r="F37" s="11">
        <v>0.32</v>
      </c>
      <c r="G37" s="11">
        <v>0.41</v>
      </c>
      <c r="H37" s="11">
        <v>0.28000000000000003</v>
      </c>
    </row>
    <row r="38" spans="1:8" x14ac:dyDescent="0.35">
      <c r="A38" s="3" t="s">
        <v>97</v>
      </c>
      <c r="B38" s="10">
        <v>2175</v>
      </c>
      <c r="C38" s="10">
        <v>695</v>
      </c>
      <c r="D38" s="10">
        <v>900</v>
      </c>
      <c r="E38" s="10">
        <v>580</v>
      </c>
      <c r="F38" s="11">
        <v>0.32</v>
      </c>
      <c r="G38" s="11">
        <v>0.41</v>
      </c>
      <c r="H38" s="11">
        <v>0.27</v>
      </c>
    </row>
    <row r="39" spans="1:8" x14ac:dyDescent="0.35">
      <c r="A39" s="3" t="s">
        <v>98</v>
      </c>
      <c r="B39" s="10">
        <v>2000</v>
      </c>
      <c r="C39" s="10">
        <v>620</v>
      </c>
      <c r="D39" s="10">
        <v>855</v>
      </c>
      <c r="E39" s="10">
        <v>525</v>
      </c>
      <c r="F39" s="11">
        <v>0.31</v>
      </c>
      <c r="G39" s="11">
        <v>0.43</v>
      </c>
      <c r="H39" s="11">
        <v>0.26</v>
      </c>
    </row>
    <row r="40" spans="1:8" x14ac:dyDescent="0.35">
      <c r="A40" s="3" t="s">
        <v>99</v>
      </c>
      <c r="B40" s="10">
        <v>2010</v>
      </c>
      <c r="C40" s="10">
        <v>650</v>
      </c>
      <c r="D40" s="10">
        <v>830</v>
      </c>
      <c r="E40" s="10">
        <v>525</v>
      </c>
      <c r="F40" s="11">
        <v>0.32</v>
      </c>
      <c r="G40" s="11">
        <v>0.41</v>
      </c>
      <c r="H40" s="11">
        <v>0.26</v>
      </c>
    </row>
    <row r="41" spans="1:8" x14ac:dyDescent="0.35">
      <c r="A41" s="3" t="s">
        <v>100</v>
      </c>
      <c r="B41" s="10">
        <v>1875</v>
      </c>
      <c r="C41" s="10">
        <v>555</v>
      </c>
      <c r="D41" s="10">
        <v>795</v>
      </c>
      <c r="E41" s="10">
        <v>520</v>
      </c>
      <c r="F41" s="11">
        <v>0.3</v>
      </c>
      <c r="G41" s="11">
        <v>0.43</v>
      </c>
      <c r="H41" s="11">
        <v>0.28000000000000003</v>
      </c>
    </row>
    <row r="42" spans="1:8" x14ac:dyDescent="0.35">
      <c r="A42" s="3" t="s">
        <v>101</v>
      </c>
      <c r="B42" s="10">
        <v>1685</v>
      </c>
      <c r="C42" s="10">
        <v>505</v>
      </c>
      <c r="D42" s="10">
        <v>720</v>
      </c>
      <c r="E42" s="10">
        <v>460</v>
      </c>
      <c r="F42" s="11">
        <v>0.3</v>
      </c>
      <c r="G42" s="11">
        <v>0.43</v>
      </c>
      <c r="H42" s="11">
        <v>0.27</v>
      </c>
    </row>
    <row r="43" spans="1:8" x14ac:dyDescent="0.35">
      <c r="A43" s="3" t="s">
        <v>102</v>
      </c>
      <c r="B43" s="10">
        <v>1375</v>
      </c>
      <c r="C43" s="10">
        <v>435</v>
      </c>
      <c r="D43" s="10">
        <v>585</v>
      </c>
      <c r="E43" s="10">
        <v>355</v>
      </c>
      <c r="F43" s="11">
        <v>0.32</v>
      </c>
      <c r="G43" s="11">
        <v>0.43</v>
      </c>
      <c r="H43" s="11">
        <v>0.26</v>
      </c>
    </row>
    <row r="44" spans="1:8" x14ac:dyDescent="0.35">
      <c r="A44" s="3" t="s">
        <v>103</v>
      </c>
      <c r="B44" s="10">
        <v>1490</v>
      </c>
      <c r="C44" s="10">
        <v>475</v>
      </c>
      <c r="D44" s="10">
        <v>660</v>
      </c>
      <c r="E44" s="10">
        <v>355</v>
      </c>
      <c r="F44" s="11">
        <v>0.32</v>
      </c>
      <c r="G44" s="11">
        <v>0.44</v>
      </c>
      <c r="H44" s="11">
        <v>0.24</v>
      </c>
    </row>
    <row r="45" spans="1:8" x14ac:dyDescent="0.35">
      <c r="A45" s="3" t="s">
        <v>104</v>
      </c>
      <c r="B45" s="10">
        <v>975</v>
      </c>
      <c r="C45" s="10">
        <v>330</v>
      </c>
      <c r="D45" s="10">
        <v>400</v>
      </c>
      <c r="E45" s="10">
        <v>245</v>
      </c>
      <c r="F45" s="11">
        <v>0.34</v>
      </c>
      <c r="G45" s="11">
        <v>0.41</v>
      </c>
      <c r="H45" s="11">
        <v>0.25</v>
      </c>
    </row>
    <row r="46" spans="1:8" x14ac:dyDescent="0.35">
      <c r="A46" s="3" t="s">
        <v>105</v>
      </c>
      <c r="B46" s="10">
        <v>960</v>
      </c>
      <c r="C46" s="10">
        <v>320</v>
      </c>
      <c r="D46" s="10">
        <v>420</v>
      </c>
      <c r="E46" s="10">
        <v>220</v>
      </c>
      <c r="F46" s="11">
        <v>0.33</v>
      </c>
      <c r="G46" s="11">
        <v>0.43</v>
      </c>
      <c r="H46" s="11">
        <v>0.23</v>
      </c>
    </row>
    <row r="47" spans="1:8" x14ac:dyDescent="0.35">
      <c r="A47" s="3" t="s">
        <v>106</v>
      </c>
      <c r="B47" s="10">
        <v>945</v>
      </c>
      <c r="C47" s="10">
        <v>315</v>
      </c>
      <c r="D47" s="10">
        <v>405</v>
      </c>
      <c r="E47" s="10">
        <v>225</v>
      </c>
      <c r="F47" s="11">
        <v>0.33</v>
      </c>
      <c r="G47" s="11">
        <v>0.43</v>
      </c>
      <c r="H47" s="11">
        <v>0.24</v>
      </c>
    </row>
    <row r="48" spans="1:8" x14ac:dyDescent="0.35">
      <c r="A48" s="3" t="s">
        <v>107</v>
      </c>
      <c r="B48" s="10">
        <v>725</v>
      </c>
      <c r="C48" s="10">
        <v>270</v>
      </c>
      <c r="D48" s="10">
        <v>295</v>
      </c>
      <c r="E48" s="10">
        <v>160</v>
      </c>
      <c r="F48" s="11">
        <v>0.37</v>
      </c>
      <c r="G48" s="11">
        <v>0.41</v>
      </c>
      <c r="H48" s="11">
        <v>0.22</v>
      </c>
    </row>
    <row r="49" spans="1:8" x14ac:dyDescent="0.35">
      <c r="A49" s="3" t="s">
        <v>108</v>
      </c>
      <c r="B49" s="10">
        <v>1000</v>
      </c>
      <c r="C49" s="10">
        <v>350</v>
      </c>
      <c r="D49" s="10">
        <v>435</v>
      </c>
      <c r="E49" s="10">
        <v>215</v>
      </c>
      <c r="F49" s="11">
        <v>0.35</v>
      </c>
      <c r="G49" s="11">
        <v>0.43</v>
      </c>
      <c r="H49" s="11">
        <v>0.22</v>
      </c>
    </row>
    <row r="50" spans="1:8" x14ac:dyDescent="0.35">
      <c r="A50" s="3" t="s">
        <v>109</v>
      </c>
      <c r="B50" s="10">
        <v>1225</v>
      </c>
      <c r="C50" s="10">
        <v>380</v>
      </c>
      <c r="D50" s="10">
        <v>550</v>
      </c>
      <c r="E50" s="10">
        <v>295</v>
      </c>
      <c r="F50" s="11">
        <v>0.31</v>
      </c>
      <c r="G50" s="11">
        <v>0.45</v>
      </c>
      <c r="H50" s="11">
        <v>0.24</v>
      </c>
    </row>
    <row r="51" spans="1:8" x14ac:dyDescent="0.35">
      <c r="A51" s="3" t="s">
        <v>110</v>
      </c>
      <c r="B51" s="10">
        <v>1395</v>
      </c>
      <c r="C51" s="10">
        <v>435</v>
      </c>
      <c r="D51" s="10">
        <v>650</v>
      </c>
      <c r="E51" s="10">
        <v>310</v>
      </c>
      <c r="F51" s="11">
        <v>0.31</v>
      </c>
      <c r="G51" s="11">
        <v>0.46</v>
      </c>
      <c r="H51" s="11">
        <v>0.22</v>
      </c>
    </row>
    <row r="52" spans="1:8" x14ac:dyDescent="0.35">
      <c r="A52" s="3" t="s">
        <v>111</v>
      </c>
      <c r="B52" s="10">
        <v>1310</v>
      </c>
      <c r="C52" s="10">
        <v>405</v>
      </c>
      <c r="D52" s="10">
        <v>600</v>
      </c>
      <c r="E52" s="10">
        <v>305</v>
      </c>
      <c r="F52" s="11">
        <v>0.31</v>
      </c>
      <c r="G52" s="11">
        <v>0.46</v>
      </c>
      <c r="H52" s="11">
        <v>0.23</v>
      </c>
    </row>
    <row r="53" spans="1:8" x14ac:dyDescent="0.35">
      <c r="A53" s="3" t="s">
        <v>112</v>
      </c>
      <c r="B53" s="10">
        <v>1195</v>
      </c>
      <c r="C53" s="10">
        <v>350</v>
      </c>
      <c r="D53" s="10">
        <v>535</v>
      </c>
      <c r="E53" s="10">
        <v>305</v>
      </c>
      <c r="F53" s="41">
        <v>0.3</v>
      </c>
      <c r="G53" s="41">
        <v>0.45</v>
      </c>
      <c r="H53" s="41">
        <v>0.26</v>
      </c>
    </row>
    <row r="54" spans="1:8" x14ac:dyDescent="0.35">
      <c r="A54" s="3" t="s">
        <v>113</v>
      </c>
      <c r="B54" s="10">
        <v>1360</v>
      </c>
      <c r="C54" s="10">
        <v>415</v>
      </c>
      <c r="D54" s="10">
        <v>595</v>
      </c>
      <c r="E54" s="10">
        <v>350</v>
      </c>
      <c r="F54" s="41">
        <v>0.3</v>
      </c>
      <c r="G54" s="41">
        <v>0.44</v>
      </c>
      <c r="H54" s="41">
        <v>0.26</v>
      </c>
    </row>
    <row r="55" spans="1:8" x14ac:dyDescent="0.35">
      <c r="A55" s="55" t="s">
        <v>242</v>
      </c>
      <c r="B55" s="13">
        <v>2660</v>
      </c>
      <c r="C55" s="13">
        <v>1060</v>
      </c>
      <c r="D55" s="13">
        <v>1060</v>
      </c>
      <c r="E55" s="13">
        <v>540</v>
      </c>
      <c r="F55" s="63">
        <v>0.4</v>
      </c>
      <c r="G55" s="63">
        <v>0.4</v>
      </c>
      <c r="H55" s="63">
        <v>0.2</v>
      </c>
    </row>
    <row r="56" spans="1:8" x14ac:dyDescent="0.35">
      <c r="A56" s="16" t="s">
        <v>243</v>
      </c>
      <c r="B56" s="9">
        <v>13885</v>
      </c>
      <c r="C56" s="9">
        <v>5310</v>
      </c>
      <c r="D56" s="9">
        <v>5855</v>
      </c>
      <c r="E56" s="9">
        <v>2720</v>
      </c>
      <c r="F56" s="64">
        <v>0.38</v>
      </c>
      <c r="G56" s="64">
        <v>0.42</v>
      </c>
      <c r="H56" s="64">
        <v>0.2</v>
      </c>
    </row>
    <row r="57" spans="1:8" x14ac:dyDescent="0.35">
      <c r="A57" s="16" t="s">
        <v>244</v>
      </c>
      <c r="B57" s="9">
        <v>20025</v>
      </c>
      <c r="C57" s="9">
        <v>6940</v>
      </c>
      <c r="D57" s="9">
        <v>8360</v>
      </c>
      <c r="E57" s="9">
        <v>4725</v>
      </c>
      <c r="F57" s="64">
        <v>0.35</v>
      </c>
      <c r="G57" s="64">
        <v>0.42</v>
      </c>
      <c r="H57" s="64">
        <v>0.24</v>
      </c>
    </row>
    <row r="58" spans="1:8" x14ac:dyDescent="0.35">
      <c r="A58" s="16" t="s">
        <v>245</v>
      </c>
      <c r="B58" s="9">
        <v>15655</v>
      </c>
      <c r="C58" s="9">
        <v>5020</v>
      </c>
      <c r="D58" s="9">
        <v>6745</v>
      </c>
      <c r="E58" s="9">
        <v>3890</v>
      </c>
      <c r="F58" s="64">
        <v>0.32</v>
      </c>
      <c r="G58" s="64">
        <v>0.43</v>
      </c>
      <c r="H58" s="64">
        <v>0.25</v>
      </c>
    </row>
    <row r="59" spans="1:8" x14ac:dyDescent="0.35">
      <c r="A59" s="16" t="s">
        <v>405</v>
      </c>
      <c r="B59" s="9">
        <v>3860</v>
      </c>
      <c r="C59" s="9">
        <v>1170</v>
      </c>
      <c r="D59" s="9">
        <v>1730</v>
      </c>
      <c r="E59" s="9">
        <v>960</v>
      </c>
      <c r="F59" s="64">
        <v>0.3</v>
      </c>
      <c r="G59" s="64">
        <v>0.45</v>
      </c>
      <c r="H59" s="64">
        <v>0.25</v>
      </c>
    </row>
    <row r="60" spans="1:8" x14ac:dyDescent="0.35">
      <c r="A60" t="s">
        <v>31</v>
      </c>
      <c r="B60" s="46" t="s">
        <v>423</v>
      </c>
    </row>
    <row r="61" spans="1:8" x14ac:dyDescent="0.35">
      <c r="A61" t="s">
        <v>32</v>
      </c>
      <c r="B61" t="s">
        <v>425</v>
      </c>
    </row>
    <row r="62" spans="1:8" x14ac:dyDescent="0.35">
      <c r="A62" t="s">
        <v>33</v>
      </c>
      <c r="B62" t="s">
        <v>431</v>
      </c>
    </row>
    <row r="63" spans="1:8" x14ac:dyDescent="0.35">
      <c r="A63" t="s">
        <v>34</v>
      </c>
      <c r="B63" s="53" t="s">
        <v>508</v>
      </c>
    </row>
    <row r="64" spans="1:8" x14ac:dyDescent="0.35">
      <c r="A64" t="s">
        <v>35</v>
      </c>
      <c r="B64" t="s">
        <v>432</v>
      </c>
    </row>
    <row r="65" spans="1:2" x14ac:dyDescent="0.35">
      <c r="A65" t="s">
        <v>36</v>
      </c>
      <c r="B65" t="s">
        <v>434</v>
      </c>
    </row>
  </sheetData>
  <conditionalFormatting sqref="F7:H52 F57:H59">
    <cfRule type="dataBar" priority="2">
      <dataBar>
        <cfvo type="num" val="0"/>
        <cfvo type="num" val="1"/>
        <color rgb="FFB1A0C7"/>
      </dataBar>
      <extLst>
        <ext xmlns:x14="http://schemas.microsoft.com/office/spreadsheetml/2009/9/main" uri="{B025F937-C7B1-47D3-B67F-A62EFF666E3E}">
          <x14:id>{1616A78B-D6CE-412E-B75B-8D8E3B984B61}</x14:id>
        </ext>
      </extLst>
    </cfRule>
  </conditionalFormatting>
  <conditionalFormatting sqref="F53:H56">
    <cfRule type="dataBar" priority="1">
      <dataBar>
        <cfvo type="num" val="0"/>
        <cfvo type="num" val="1"/>
        <color rgb="FFB1A0C7"/>
      </dataBar>
      <extLst>
        <ext xmlns:x14="http://schemas.microsoft.com/office/spreadsheetml/2009/9/main" uri="{B025F937-C7B1-47D3-B67F-A62EFF666E3E}">
          <x14:id>{8C920B51-2D5B-492A-89D8-29FAD5D00BB5}</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1616A78B-D6CE-412E-B75B-8D8E3B984B61}">
            <x14:dataBar minLength="0" maxLength="100" gradient="0">
              <x14:cfvo type="num">
                <xm:f>0</xm:f>
              </x14:cfvo>
              <x14:cfvo type="num">
                <xm:f>1</xm:f>
              </x14:cfvo>
              <x14:negativeFillColor rgb="FFFF0000"/>
              <x14:axisColor rgb="FF000000"/>
            </x14:dataBar>
          </x14:cfRule>
          <xm:sqref>F7:H52 F57:H59</xm:sqref>
        </x14:conditionalFormatting>
        <x14:conditionalFormatting xmlns:xm="http://schemas.microsoft.com/office/excel/2006/main">
          <x14:cfRule type="dataBar" id="{8C920B51-2D5B-492A-89D8-29FAD5D00BB5}">
            <x14:dataBar minLength="0" maxLength="100" gradient="0">
              <x14:cfvo type="num">
                <xm:f>0</xm:f>
              </x14:cfvo>
              <x14:cfvo type="num">
                <xm:f>1</xm:f>
              </x14:cfvo>
              <x14:negativeFillColor rgb="FFFF0000"/>
              <x14:axisColor rgb="FF000000"/>
            </x14:dataBar>
          </x14:cfRule>
          <xm:sqref>F53:H56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66"/>
  <sheetViews>
    <sheetView showGridLines="0" workbookViewId="0"/>
  </sheetViews>
  <sheetFormatPr defaultColWidth="10.6640625" defaultRowHeight="15.5" x14ac:dyDescent="0.35"/>
  <cols>
    <col min="1" max="1" width="23.33203125" customWidth="1"/>
    <col min="2" max="6" width="20.6640625" customWidth="1"/>
  </cols>
  <sheetData>
    <row r="1" spans="1:6" ht="19.5" x14ac:dyDescent="0.45">
      <c r="A1" s="1" t="s">
        <v>134</v>
      </c>
    </row>
    <row r="2" spans="1:6" x14ac:dyDescent="0.35">
      <c r="A2" t="s">
        <v>48</v>
      </c>
    </row>
    <row r="3" spans="1:6" x14ac:dyDescent="0.35">
      <c r="A3" t="s">
        <v>49</v>
      </c>
    </row>
    <row r="4" spans="1:6" x14ac:dyDescent="0.35">
      <c r="A4" t="s">
        <v>116</v>
      </c>
    </row>
    <row r="5" spans="1:6" x14ac:dyDescent="0.35">
      <c r="A5" t="s">
        <v>51</v>
      </c>
    </row>
    <row r="6" spans="1:6" ht="38" customHeight="1" x14ac:dyDescent="0.35">
      <c r="A6" s="56" t="s">
        <v>117</v>
      </c>
      <c r="B6" s="57" t="s">
        <v>118</v>
      </c>
      <c r="C6" s="57" t="s">
        <v>135</v>
      </c>
      <c r="D6" s="57" t="s">
        <v>136</v>
      </c>
      <c r="E6" s="57" t="s">
        <v>137</v>
      </c>
      <c r="F6" s="57" t="s">
        <v>138</v>
      </c>
    </row>
    <row r="7" spans="1:6" x14ac:dyDescent="0.35">
      <c r="A7" s="14" t="s">
        <v>64</v>
      </c>
      <c r="B7" s="15">
        <v>28320</v>
      </c>
      <c r="C7" s="15">
        <v>3095</v>
      </c>
      <c r="D7" s="15">
        <v>25225</v>
      </c>
      <c r="E7" s="62">
        <v>0.11</v>
      </c>
      <c r="F7" s="62">
        <v>0.89</v>
      </c>
    </row>
    <row r="8" spans="1:6" x14ac:dyDescent="0.35">
      <c r="A8" s="3" t="s">
        <v>67</v>
      </c>
      <c r="B8" s="10">
        <v>5</v>
      </c>
      <c r="C8" s="10" t="s">
        <v>114</v>
      </c>
      <c r="D8" s="10">
        <v>5</v>
      </c>
      <c r="E8" s="11" t="s">
        <v>114</v>
      </c>
      <c r="F8" s="11" t="s">
        <v>114</v>
      </c>
    </row>
    <row r="9" spans="1:6" x14ac:dyDescent="0.35">
      <c r="A9" s="3" t="s">
        <v>68</v>
      </c>
      <c r="B9" s="10">
        <v>20</v>
      </c>
      <c r="C9" s="10" t="s">
        <v>114</v>
      </c>
      <c r="D9" s="10">
        <v>15</v>
      </c>
      <c r="E9" s="11" t="s">
        <v>114</v>
      </c>
      <c r="F9" s="11" t="s">
        <v>114</v>
      </c>
    </row>
    <row r="10" spans="1:6" x14ac:dyDescent="0.35">
      <c r="A10" s="3" t="s">
        <v>69</v>
      </c>
      <c r="B10" s="10">
        <v>30</v>
      </c>
      <c r="C10" s="10">
        <v>5</v>
      </c>
      <c r="D10" s="10">
        <v>30</v>
      </c>
      <c r="E10" s="11">
        <v>0.13</v>
      </c>
      <c r="F10" s="11">
        <v>0.88</v>
      </c>
    </row>
    <row r="11" spans="1:6" x14ac:dyDescent="0.35">
      <c r="A11" s="3" t="s">
        <v>70</v>
      </c>
      <c r="B11" s="10">
        <v>40</v>
      </c>
      <c r="C11" s="10">
        <v>5</v>
      </c>
      <c r="D11" s="10">
        <v>35</v>
      </c>
      <c r="E11" s="11">
        <v>0.14000000000000001</v>
      </c>
      <c r="F11" s="11">
        <v>0.86</v>
      </c>
    </row>
    <row r="12" spans="1:6" x14ac:dyDescent="0.35">
      <c r="A12" s="3" t="s">
        <v>71</v>
      </c>
      <c r="B12" s="10">
        <v>155</v>
      </c>
      <c r="C12" s="10">
        <v>10</v>
      </c>
      <c r="D12" s="10">
        <v>145</v>
      </c>
      <c r="E12" s="11">
        <v>7.0000000000000007E-2</v>
      </c>
      <c r="F12" s="11">
        <v>0.93</v>
      </c>
    </row>
    <row r="13" spans="1:6" x14ac:dyDescent="0.35">
      <c r="A13" s="3" t="s">
        <v>72</v>
      </c>
      <c r="B13" s="10">
        <v>205</v>
      </c>
      <c r="C13" s="10">
        <v>15</v>
      </c>
      <c r="D13" s="10">
        <v>195</v>
      </c>
      <c r="E13" s="11">
        <v>7.0000000000000007E-2</v>
      </c>
      <c r="F13" s="11">
        <v>0.93</v>
      </c>
    </row>
    <row r="14" spans="1:6" x14ac:dyDescent="0.35">
      <c r="A14" s="3" t="s">
        <v>73</v>
      </c>
      <c r="B14" s="10">
        <v>345</v>
      </c>
      <c r="C14" s="10">
        <v>30</v>
      </c>
      <c r="D14" s="10">
        <v>310</v>
      </c>
      <c r="E14" s="11">
        <v>0.09</v>
      </c>
      <c r="F14" s="11">
        <v>0.91</v>
      </c>
    </row>
    <row r="15" spans="1:6" x14ac:dyDescent="0.35">
      <c r="A15" s="3" t="s">
        <v>74</v>
      </c>
      <c r="B15" s="10">
        <v>560</v>
      </c>
      <c r="C15" s="10">
        <v>65</v>
      </c>
      <c r="D15" s="10">
        <v>495</v>
      </c>
      <c r="E15" s="11">
        <v>0.12</v>
      </c>
      <c r="F15" s="11">
        <v>0.88</v>
      </c>
    </row>
    <row r="16" spans="1:6" x14ac:dyDescent="0.35">
      <c r="A16" s="3" t="s">
        <v>75</v>
      </c>
      <c r="B16" s="10">
        <v>520</v>
      </c>
      <c r="C16" s="10">
        <v>50</v>
      </c>
      <c r="D16" s="10">
        <v>470</v>
      </c>
      <c r="E16" s="11">
        <v>0.09</v>
      </c>
      <c r="F16" s="11">
        <v>0.91</v>
      </c>
    </row>
    <row r="17" spans="1:6" x14ac:dyDescent="0.35">
      <c r="A17" s="3" t="s">
        <v>76</v>
      </c>
      <c r="B17" s="10">
        <v>615</v>
      </c>
      <c r="C17" s="10">
        <v>75</v>
      </c>
      <c r="D17" s="10">
        <v>540</v>
      </c>
      <c r="E17" s="11">
        <v>0.12</v>
      </c>
      <c r="F17" s="11">
        <v>0.88</v>
      </c>
    </row>
    <row r="18" spans="1:6" x14ac:dyDescent="0.35">
      <c r="A18" s="3" t="s">
        <v>77</v>
      </c>
      <c r="B18" s="10">
        <v>665</v>
      </c>
      <c r="C18" s="10">
        <v>85</v>
      </c>
      <c r="D18" s="10">
        <v>580</v>
      </c>
      <c r="E18" s="11">
        <v>0.13</v>
      </c>
      <c r="F18" s="11">
        <v>0.87</v>
      </c>
    </row>
    <row r="19" spans="1:6" x14ac:dyDescent="0.35">
      <c r="A19" s="3" t="s">
        <v>78</v>
      </c>
      <c r="B19" s="10">
        <v>685</v>
      </c>
      <c r="C19" s="10">
        <v>90</v>
      </c>
      <c r="D19" s="10">
        <v>595</v>
      </c>
      <c r="E19" s="11">
        <v>0.13</v>
      </c>
      <c r="F19" s="11">
        <v>0.87</v>
      </c>
    </row>
    <row r="20" spans="1:6" x14ac:dyDescent="0.35">
      <c r="A20" s="3" t="s">
        <v>79</v>
      </c>
      <c r="B20" s="10">
        <v>690</v>
      </c>
      <c r="C20" s="10">
        <v>85</v>
      </c>
      <c r="D20" s="10">
        <v>605</v>
      </c>
      <c r="E20" s="11">
        <v>0.12</v>
      </c>
      <c r="F20" s="11">
        <v>0.88</v>
      </c>
    </row>
    <row r="21" spans="1:6" x14ac:dyDescent="0.35">
      <c r="A21" s="3" t="s">
        <v>80</v>
      </c>
      <c r="B21" s="10">
        <v>610</v>
      </c>
      <c r="C21" s="10">
        <v>75</v>
      </c>
      <c r="D21" s="10">
        <v>535</v>
      </c>
      <c r="E21" s="11">
        <v>0.12</v>
      </c>
      <c r="F21" s="11">
        <v>0.88</v>
      </c>
    </row>
    <row r="22" spans="1:6" x14ac:dyDescent="0.35">
      <c r="A22" s="3" t="s">
        <v>81</v>
      </c>
      <c r="B22" s="10">
        <v>550</v>
      </c>
      <c r="C22" s="10">
        <v>75</v>
      </c>
      <c r="D22" s="10">
        <v>475</v>
      </c>
      <c r="E22" s="11">
        <v>0.14000000000000001</v>
      </c>
      <c r="F22" s="11">
        <v>0.86</v>
      </c>
    </row>
    <row r="23" spans="1:6" x14ac:dyDescent="0.35">
      <c r="A23" s="3" t="s">
        <v>82</v>
      </c>
      <c r="B23" s="10">
        <v>630</v>
      </c>
      <c r="C23" s="10">
        <v>80</v>
      </c>
      <c r="D23" s="10">
        <v>550</v>
      </c>
      <c r="E23" s="11">
        <v>0.12</v>
      </c>
      <c r="F23" s="11">
        <v>0.88</v>
      </c>
    </row>
    <row r="24" spans="1:6" x14ac:dyDescent="0.35">
      <c r="A24" s="3" t="s">
        <v>83</v>
      </c>
      <c r="B24" s="10">
        <v>530</v>
      </c>
      <c r="C24" s="10">
        <v>60</v>
      </c>
      <c r="D24" s="10">
        <v>470</v>
      </c>
      <c r="E24" s="11">
        <v>0.11</v>
      </c>
      <c r="F24" s="11">
        <v>0.89</v>
      </c>
    </row>
    <row r="25" spans="1:6" x14ac:dyDescent="0.35">
      <c r="A25" s="3" t="s">
        <v>84</v>
      </c>
      <c r="B25" s="10">
        <v>535</v>
      </c>
      <c r="C25" s="10">
        <v>55</v>
      </c>
      <c r="D25" s="10">
        <v>485</v>
      </c>
      <c r="E25" s="11">
        <v>0.1</v>
      </c>
      <c r="F25" s="11">
        <v>0.9</v>
      </c>
    </row>
    <row r="26" spans="1:6" x14ac:dyDescent="0.35">
      <c r="A26" s="3" t="s">
        <v>85</v>
      </c>
      <c r="B26" s="10">
        <v>620</v>
      </c>
      <c r="C26" s="10">
        <v>75</v>
      </c>
      <c r="D26" s="10">
        <v>545</v>
      </c>
      <c r="E26" s="11">
        <v>0.12</v>
      </c>
      <c r="F26" s="11">
        <v>0.88</v>
      </c>
    </row>
    <row r="27" spans="1:6" x14ac:dyDescent="0.35">
      <c r="A27" s="3" t="s">
        <v>86</v>
      </c>
      <c r="B27" s="10">
        <v>805</v>
      </c>
      <c r="C27" s="10">
        <v>90</v>
      </c>
      <c r="D27" s="10">
        <v>715</v>
      </c>
      <c r="E27" s="11">
        <v>0.11</v>
      </c>
      <c r="F27" s="11">
        <v>0.89</v>
      </c>
    </row>
    <row r="28" spans="1:6" x14ac:dyDescent="0.35">
      <c r="A28" s="3" t="s">
        <v>87</v>
      </c>
      <c r="B28" s="10">
        <v>595</v>
      </c>
      <c r="C28" s="10">
        <v>75</v>
      </c>
      <c r="D28" s="10">
        <v>525</v>
      </c>
      <c r="E28" s="11">
        <v>0.12</v>
      </c>
      <c r="F28" s="11">
        <v>0.88</v>
      </c>
    </row>
    <row r="29" spans="1:6" x14ac:dyDescent="0.35">
      <c r="A29" s="3" t="s">
        <v>88</v>
      </c>
      <c r="B29" s="10">
        <v>735</v>
      </c>
      <c r="C29" s="10">
        <v>75</v>
      </c>
      <c r="D29" s="10">
        <v>660</v>
      </c>
      <c r="E29" s="11">
        <v>0.1</v>
      </c>
      <c r="F29" s="11">
        <v>0.9</v>
      </c>
    </row>
    <row r="30" spans="1:6" x14ac:dyDescent="0.35">
      <c r="A30" s="3" t="s">
        <v>89</v>
      </c>
      <c r="B30" s="10">
        <v>885</v>
      </c>
      <c r="C30" s="10">
        <v>135</v>
      </c>
      <c r="D30" s="10">
        <v>750</v>
      </c>
      <c r="E30" s="11">
        <v>0.15</v>
      </c>
      <c r="F30" s="11">
        <v>0.85</v>
      </c>
    </row>
    <row r="31" spans="1:6" x14ac:dyDescent="0.35">
      <c r="A31" s="3" t="s">
        <v>90</v>
      </c>
      <c r="B31" s="10">
        <v>685</v>
      </c>
      <c r="C31" s="10">
        <v>115</v>
      </c>
      <c r="D31" s="10">
        <v>575</v>
      </c>
      <c r="E31" s="11">
        <v>0.16</v>
      </c>
      <c r="F31" s="11">
        <v>0.84</v>
      </c>
    </row>
    <row r="32" spans="1:6" x14ac:dyDescent="0.35">
      <c r="A32" s="3" t="s">
        <v>91</v>
      </c>
      <c r="B32" s="10">
        <v>790</v>
      </c>
      <c r="C32" s="10">
        <v>110</v>
      </c>
      <c r="D32" s="10">
        <v>680</v>
      </c>
      <c r="E32" s="11">
        <v>0.14000000000000001</v>
      </c>
      <c r="F32" s="11">
        <v>0.86</v>
      </c>
    </row>
    <row r="33" spans="1:6" x14ac:dyDescent="0.35">
      <c r="A33" s="3" t="s">
        <v>92</v>
      </c>
      <c r="B33" s="10">
        <v>780</v>
      </c>
      <c r="C33" s="10">
        <v>85</v>
      </c>
      <c r="D33" s="10">
        <v>695</v>
      </c>
      <c r="E33" s="11">
        <v>0.11</v>
      </c>
      <c r="F33" s="11">
        <v>0.89</v>
      </c>
    </row>
    <row r="34" spans="1:6" x14ac:dyDescent="0.35">
      <c r="A34" s="3" t="s">
        <v>93</v>
      </c>
      <c r="B34" s="10">
        <v>885</v>
      </c>
      <c r="C34" s="10">
        <v>95</v>
      </c>
      <c r="D34" s="10">
        <v>790</v>
      </c>
      <c r="E34" s="11">
        <v>0.11</v>
      </c>
      <c r="F34" s="11">
        <v>0.89</v>
      </c>
    </row>
    <row r="35" spans="1:6" x14ac:dyDescent="0.35">
      <c r="A35" s="3" t="s">
        <v>94</v>
      </c>
      <c r="B35" s="10">
        <v>940</v>
      </c>
      <c r="C35" s="10">
        <v>100</v>
      </c>
      <c r="D35" s="10">
        <v>835</v>
      </c>
      <c r="E35" s="11">
        <v>0.11</v>
      </c>
      <c r="F35" s="11">
        <v>0.89</v>
      </c>
    </row>
    <row r="36" spans="1:6" x14ac:dyDescent="0.35">
      <c r="A36" s="3" t="s">
        <v>95</v>
      </c>
      <c r="B36" s="10">
        <v>840</v>
      </c>
      <c r="C36" s="10">
        <v>75</v>
      </c>
      <c r="D36" s="10">
        <v>765</v>
      </c>
      <c r="E36" s="11">
        <v>0.09</v>
      </c>
      <c r="F36" s="11">
        <v>0.91</v>
      </c>
    </row>
    <row r="37" spans="1:6" x14ac:dyDescent="0.35">
      <c r="A37" s="3" t="s">
        <v>96</v>
      </c>
      <c r="B37" s="10">
        <v>850</v>
      </c>
      <c r="C37" s="10">
        <v>85</v>
      </c>
      <c r="D37" s="10">
        <v>765</v>
      </c>
      <c r="E37" s="11">
        <v>0.1</v>
      </c>
      <c r="F37" s="11">
        <v>0.9</v>
      </c>
    </row>
    <row r="38" spans="1:6" x14ac:dyDescent="0.35">
      <c r="A38" s="3" t="s">
        <v>97</v>
      </c>
      <c r="B38" s="10">
        <v>1010</v>
      </c>
      <c r="C38" s="10">
        <v>115</v>
      </c>
      <c r="D38" s="10">
        <v>895</v>
      </c>
      <c r="E38" s="11">
        <v>0.12</v>
      </c>
      <c r="F38" s="11">
        <v>0.88</v>
      </c>
    </row>
    <row r="39" spans="1:6" x14ac:dyDescent="0.35">
      <c r="A39" s="3" t="s">
        <v>98</v>
      </c>
      <c r="B39" s="10">
        <v>960</v>
      </c>
      <c r="C39" s="10">
        <v>90</v>
      </c>
      <c r="D39" s="10">
        <v>870</v>
      </c>
      <c r="E39" s="11">
        <v>0.1</v>
      </c>
      <c r="F39" s="11">
        <v>0.9</v>
      </c>
    </row>
    <row r="40" spans="1:6" x14ac:dyDescent="0.35">
      <c r="A40" s="3" t="s">
        <v>99</v>
      </c>
      <c r="B40" s="10">
        <v>920</v>
      </c>
      <c r="C40" s="10">
        <v>85</v>
      </c>
      <c r="D40" s="10">
        <v>830</v>
      </c>
      <c r="E40" s="11">
        <v>0.09</v>
      </c>
      <c r="F40" s="11">
        <v>0.91</v>
      </c>
    </row>
    <row r="41" spans="1:6" x14ac:dyDescent="0.35">
      <c r="A41" s="3" t="s">
        <v>100</v>
      </c>
      <c r="B41" s="10">
        <v>885</v>
      </c>
      <c r="C41" s="10">
        <v>95</v>
      </c>
      <c r="D41" s="10">
        <v>790</v>
      </c>
      <c r="E41" s="11">
        <v>0.11</v>
      </c>
      <c r="F41" s="11">
        <v>0.89</v>
      </c>
    </row>
    <row r="42" spans="1:6" x14ac:dyDescent="0.35">
      <c r="A42" s="3" t="s">
        <v>101</v>
      </c>
      <c r="B42" s="10">
        <v>780</v>
      </c>
      <c r="C42" s="10">
        <v>80</v>
      </c>
      <c r="D42" s="10">
        <v>700</v>
      </c>
      <c r="E42" s="11">
        <v>0.1</v>
      </c>
      <c r="F42" s="11">
        <v>0.9</v>
      </c>
    </row>
    <row r="43" spans="1:6" x14ac:dyDescent="0.35">
      <c r="A43" s="3" t="s">
        <v>102</v>
      </c>
      <c r="B43" s="10">
        <v>695</v>
      </c>
      <c r="C43" s="10">
        <v>70</v>
      </c>
      <c r="D43" s="10">
        <v>630</v>
      </c>
      <c r="E43" s="11">
        <v>0.1</v>
      </c>
      <c r="F43" s="11">
        <v>0.9</v>
      </c>
    </row>
    <row r="44" spans="1:6" x14ac:dyDescent="0.35">
      <c r="A44" s="3" t="s">
        <v>103</v>
      </c>
      <c r="B44" s="10">
        <v>725</v>
      </c>
      <c r="C44" s="10">
        <v>75</v>
      </c>
      <c r="D44" s="10">
        <v>650</v>
      </c>
      <c r="E44" s="11">
        <v>0.1</v>
      </c>
      <c r="F44" s="11">
        <v>0.9</v>
      </c>
    </row>
    <row r="45" spans="1:6" x14ac:dyDescent="0.35">
      <c r="A45" s="3" t="s">
        <v>104</v>
      </c>
      <c r="B45" s="10">
        <v>495</v>
      </c>
      <c r="C45" s="10">
        <v>55</v>
      </c>
      <c r="D45" s="10">
        <v>440</v>
      </c>
      <c r="E45" s="11">
        <v>0.11</v>
      </c>
      <c r="F45" s="11">
        <v>0.89</v>
      </c>
    </row>
    <row r="46" spans="1:6" x14ac:dyDescent="0.35">
      <c r="A46" s="3" t="s">
        <v>105</v>
      </c>
      <c r="B46" s="10">
        <v>490</v>
      </c>
      <c r="C46" s="10">
        <v>55</v>
      </c>
      <c r="D46" s="10">
        <v>435</v>
      </c>
      <c r="E46" s="11">
        <v>0.11</v>
      </c>
      <c r="F46" s="11">
        <v>0.89</v>
      </c>
    </row>
    <row r="47" spans="1:6" x14ac:dyDescent="0.35">
      <c r="A47" s="3" t="s">
        <v>106</v>
      </c>
      <c r="B47" s="10">
        <v>485</v>
      </c>
      <c r="C47" s="10">
        <v>45</v>
      </c>
      <c r="D47" s="10">
        <v>440</v>
      </c>
      <c r="E47" s="11">
        <v>0.09</v>
      </c>
      <c r="F47" s="11">
        <v>0.91</v>
      </c>
    </row>
    <row r="48" spans="1:6" x14ac:dyDescent="0.35">
      <c r="A48" s="3" t="s">
        <v>107</v>
      </c>
      <c r="B48" s="10">
        <v>370</v>
      </c>
      <c r="C48" s="10">
        <v>45</v>
      </c>
      <c r="D48" s="10">
        <v>325</v>
      </c>
      <c r="E48" s="11">
        <v>0.12</v>
      </c>
      <c r="F48" s="11">
        <v>0.88</v>
      </c>
    </row>
    <row r="49" spans="1:6" x14ac:dyDescent="0.35">
      <c r="A49" s="3" t="s">
        <v>108</v>
      </c>
      <c r="B49" s="10">
        <v>500</v>
      </c>
      <c r="C49" s="10">
        <v>50</v>
      </c>
      <c r="D49" s="10">
        <v>450</v>
      </c>
      <c r="E49" s="11">
        <v>0.1</v>
      </c>
      <c r="F49" s="11">
        <v>0.9</v>
      </c>
    </row>
    <row r="50" spans="1:6" x14ac:dyDescent="0.35">
      <c r="A50" s="3" t="s">
        <v>109</v>
      </c>
      <c r="B50" s="10">
        <v>630</v>
      </c>
      <c r="C50" s="10">
        <v>40</v>
      </c>
      <c r="D50" s="10">
        <v>590</v>
      </c>
      <c r="E50" s="11">
        <v>0.06</v>
      </c>
      <c r="F50" s="11">
        <v>0.94</v>
      </c>
    </row>
    <row r="51" spans="1:6" x14ac:dyDescent="0.35">
      <c r="A51" s="3" t="s">
        <v>110</v>
      </c>
      <c r="B51" s="10">
        <v>715</v>
      </c>
      <c r="C51" s="10">
        <v>60</v>
      </c>
      <c r="D51" s="10">
        <v>655</v>
      </c>
      <c r="E51" s="11">
        <v>0.09</v>
      </c>
      <c r="F51" s="11">
        <v>0.91</v>
      </c>
    </row>
    <row r="52" spans="1:6" x14ac:dyDescent="0.35">
      <c r="A52" s="3" t="s">
        <v>111</v>
      </c>
      <c r="B52" s="10">
        <v>635</v>
      </c>
      <c r="C52" s="10">
        <v>50</v>
      </c>
      <c r="D52" s="10">
        <v>585</v>
      </c>
      <c r="E52" s="11">
        <v>0.08</v>
      </c>
      <c r="F52" s="11">
        <v>0.92</v>
      </c>
    </row>
    <row r="53" spans="1:6" x14ac:dyDescent="0.35">
      <c r="A53" s="3" t="s">
        <v>112</v>
      </c>
      <c r="B53" s="10">
        <v>585</v>
      </c>
      <c r="C53" s="10">
        <v>50</v>
      </c>
      <c r="D53" s="10">
        <v>535</v>
      </c>
      <c r="E53" s="41">
        <v>0.08</v>
      </c>
      <c r="F53" s="41">
        <v>0.92</v>
      </c>
    </row>
    <row r="54" spans="1:6" x14ac:dyDescent="0.35">
      <c r="A54" s="3" t="s">
        <v>113</v>
      </c>
      <c r="B54" s="10">
        <v>640</v>
      </c>
      <c r="C54" s="10">
        <v>60</v>
      </c>
      <c r="D54" s="10">
        <v>585</v>
      </c>
      <c r="E54" s="41">
        <v>0.09</v>
      </c>
      <c r="F54" s="41">
        <v>0.91</v>
      </c>
    </row>
    <row r="55" spans="1:6" x14ac:dyDescent="0.35">
      <c r="A55" s="55" t="s">
        <v>242</v>
      </c>
      <c r="B55" s="13">
        <v>1360</v>
      </c>
      <c r="C55" s="13">
        <v>135</v>
      </c>
      <c r="D55" s="13">
        <v>1225</v>
      </c>
      <c r="E55" s="63">
        <v>0.1</v>
      </c>
      <c r="F55" s="63">
        <v>0.9</v>
      </c>
    </row>
    <row r="56" spans="1:6" x14ac:dyDescent="0.35">
      <c r="A56" s="16" t="s">
        <v>243</v>
      </c>
      <c r="B56" s="9">
        <v>7460</v>
      </c>
      <c r="C56" s="9">
        <v>890</v>
      </c>
      <c r="D56" s="9">
        <v>6565</v>
      </c>
      <c r="E56" s="64">
        <v>0.12</v>
      </c>
      <c r="F56" s="64">
        <v>0.88</v>
      </c>
    </row>
    <row r="57" spans="1:6" x14ac:dyDescent="0.35">
      <c r="A57" s="16" t="s">
        <v>244</v>
      </c>
      <c r="B57" s="9">
        <v>9955</v>
      </c>
      <c r="C57" s="9">
        <v>1160</v>
      </c>
      <c r="D57" s="9">
        <v>8795</v>
      </c>
      <c r="E57" s="64">
        <v>0.12</v>
      </c>
      <c r="F57" s="64">
        <v>0.88</v>
      </c>
    </row>
    <row r="58" spans="1:6" x14ac:dyDescent="0.35">
      <c r="A58" s="16" t="s">
        <v>245</v>
      </c>
      <c r="B58" s="9">
        <v>7680</v>
      </c>
      <c r="C58" s="9">
        <v>745</v>
      </c>
      <c r="D58" s="9">
        <v>6935</v>
      </c>
      <c r="E58" s="64">
        <v>0.1</v>
      </c>
      <c r="F58" s="64">
        <v>0.9</v>
      </c>
    </row>
    <row r="59" spans="1:6" x14ac:dyDescent="0.35">
      <c r="A59" s="16" t="s">
        <v>405</v>
      </c>
      <c r="B59" s="9">
        <v>1865</v>
      </c>
      <c r="C59" s="9">
        <v>160</v>
      </c>
      <c r="D59" s="9">
        <v>1705</v>
      </c>
      <c r="E59" s="64">
        <v>0.09</v>
      </c>
      <c r="F59" s="64">
        <v>0.91</v>
      </c>
    </row>
    <row r="60" spans="1:6" x14ac:dyDescent="0.35">
      <c r="A60" t="s">
        <v>31</v>
      </c>
      <c r="B60" s="46" t="s">
        <v>423</v>
      </c>
    </row>
    <row r="61" spans="1:6" x14ac:dyDescent="0.35">
      <c r="A61" t="s">
        <v>32</v>
      </c>
      <c r="B61" s="49" t="s">
        <v>424</v>
      </c>
    </row>
    <row r="62" spans="1:6" x14ac:dyDescent="0.35">
      <c r="A62" t="s">
        <v>33</v>
      </c>
      <c r="B62" s="49" t="s">
        <v>425</v>
      </c>
    </row>
    <row r="63" spans="1:6" x14ac:dyDescent="0.35">
      <c r="A63" t="s">
        <v>34</v>
      </c>
      <c r="B63" s="49" t="s">
        <v>431</v>
      </c>
    </row>
    <row r="64" spans="1:6" x14ac:dyDescent="0.35">
      <c r="A64" t="s">
        <v>35</v>
      </c>
      <c r="B64" s="49" t="s">
        <v>508</v>
      </c>
    </row>
    <row r="65" spans="1:2" x14ac:dyDescent="0.35">
      <c r="A65" t="s">
        <v>36</v>
      </c>
      <c r="B65" s="49" t="s">
        <v>432</v>
      </c>
    </row>
    <row r="66" spans="1:2" x14ac:dyDescent="0.35">
      <c r="A66" t="s">
        <v>37</v>
      </c>
      <c r="B66" s="49" t="s">
        <v>435</v>
      </c>
    </row>
  </sheetData>
  <conditionalFormatting sqref="E7:F52 E57:F59">
    <cfRule type="dataBar" priority="2">
      <dataBar>
        <cfvo type="num" val="0"/>
        <cfvo type="num" val="1"/>
        <color rgb="FFB1A0C7"/>
      </dataBar>
      <extLst>
        <ext xmlns:x14="http://schemas.microsoft.com/office/spreadsheetml/2009/9/main" uri="{B025F937-C7B1-47D3-B67F-A62EFF666E3E}">
          <x14:id>{D3202F51-9F4B-44C9-8048-6A89FE93D66B}</x14:id>
        </ext>
      </extLst>
    </cfRule>
  </conditionalFormatting>
  <conditionalFormatting sqref="E53:F56">
    <cfRule type="dataBar" priority="1">
      <dataBar>
        <cfvo type="num" val="0"/>
        <cfvo type="num" val="1"/>
        <color rgb="FFB1A0C7"/>
      </dataBar>
      <extLst>
        <ext xmlns:x14="http://schemas.microsoft.com/office/spreadsheetml/2009/9/main" uri="{B025F937-C7B1-47D3-B67F-A62EFF666E3E}">
          <x14:id>{D3926D51-0227-44E2-A3DA-9F7A44F77D57}</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D3202F51-9F4B-44C9-8048-6A89FE93D66B}">
            <x14:dataBar minLength="0" maxLength="100" gradient="0">
              <x14:cfvo type="num">
                <xm:f>0</xm:f>
              </x14:cfvo>
              <x14:cfvo type="num">
                <xm:f>1</xm:f>
              </x14:cfvo>
              <x14:negativeFillColor rgb="FFFF0000"/>
              <x14:axisColor rgb="FF000000"/>
            </x14:dataBar>
          </x14:cfRule>
          <xm:sqref>E7:F52 E57:F59</xm:sqref>
        </x14:conditionalFormatting>
        <x14:conditionalFormatting xmlns:xm="http://schemas.microsoft.com/office/excel/2006/main">
          <x14:cfRule type="dataBar" id="{D3926D51-0227-44E2-A3DA-9F7A44F77D57}">
            <x14:dataBar minLength="0" maxLength="100" gradient="0">
              <x14:cfvo type="num">
                <xm:f>0</xm:f>
              </x14:cfvo>
              <x14:cfvo type="num">
                <xm:f>1</xm:f>
              </x14:cfvo>
              <x14:negativeFillColor rgb="FFFF0000"/>
              <x14:axisColor rgb="FF000000"/>
            </x14:dataBar>
          </x14:cfRule>
          <xm:sqref>E53:F56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35"/>
  <sheetViews>
    <sheetView showGridLines="0" workbookViewId="0"/>
  </sheetViews>
  <sheetFormatPr defaultColWidth="10.6640625" defaultRowHeight="15.5" x14ac:dyDescent="0.35"/>
  <cols>
    <col min="1" max="1" width="95.25" customWidth="1"/>
    <col min="2" max="12" width="12.1640625" customWidth="1"/>
  </cols>
  <sheetData>
    <row r="1" spans="1:12" ht="19.5" x14ac:dyDescent="0.45">
      <c r="A1" s="1" t="s">
        <v>139</v>
      </c>
    </row>
    <row r="2" spans="1:12" x14ac:dyDescent="0.35">
      <c r="A2" t="s">
        <v>48</v>
      </c>
    </row>
    <row r="3" spans="1:12" x14ac:dyDescent="0.35">
      <c r="A3" t="s">
        <v>49</v>
      </c>
    </row>
    <row r="4" spans="1:12" x14ac:dyDescent="0.35">
      <c r="A4" t="s">
        <v>140</v>
      </c>
    </row>
    <row r="5" spans="1:12" x14ac:dyDescent="0.35">
      <c r="A5" t="s">
        <v>51</v>
      </c>
    </row>
    <row r="6" spans="1:12" ht="62" x14ac:dyDescent="0.35">
      <c r="A6" s="56" t="s">
        <v>141</v>
      </c>
      <c r="B6" s="57" t="s">
        <v>142</v>
      </c>
      <c r="C6" s="57" t="s">
        <v>54</v>
      </c>
      <c r="D6" s="57" t="s">
        <v>143</v>
      </c>
      <c r="E6" s="57" t="s">
        <v>56</v>
      </c>
      <c r="F6" s="57" t="s">
        <v>144</v>
      </c>
      <c r="G6" s="57" t="s">
        <v>145</v>
      </c>
      <c r="H6" s="57" t="s">
        <v>146</v>
      </c>
      <c r="I6" s="57" t="s">
        <v>147</v>
      </c>
      <c r="J6" s="57" t="s">
        <v>61</v>
      </c>
      <c r="K6" s="57" t="s">
        <v>62</v>
      </c>
      <c r="L6" s="57" t="s">
        <v>63</v>
      </c>
    </row>
    <row r="7" spans="1:12" x14ac:dyDescent="0.35">
      <c r="A7" s="14" t="s">
        <v>64</v>
      </c>
      <c r="B7" s="15">
        <v>85890</v>
      </c>
      <c r="C7" s="62">
        <v>1</v>
      </c>
      <c r="D7" s="15">
        <v>71555</v>
      </c>
      <c r="E7" s="62">
        <v>1</v>
      </c>
      <c r="F7" s="15">
        <v>76535</v>
      </c>
      <c r="G7" s="15">
        <v>56310</v>
      </c>
      <c r="H7" s="15">
        <v>17605</v>
      </c>
      <c r="I7" s="15">
        <v>2625</v>
      </c>
      <c r="J7" s="62">
        <v>0.74</v>
      </c>
      <c r="K7" s="62">
        <v>0.23</v>
      </c>
      <c r="L7" s="62">
        <v>0.03</v>
      </c>
    </row>
    <row r="8" spans="1:12" x14ac:dyDescent="0.35">
      <c r="A8" s="3" t="s">
        <v>148</v>
      </c>
      <c r="B8" s="10">
        <v>20</v>
      </c>
      <c r="C8" s="11">
        <v>0</v>
      </c>
      <c r="D8" s="10">
        <v>20</v>
      </c>
      <c r="E8" s="11">
        <v>0</v>
      </c>
      <c r="F8" s="10">
        <v>20</v>
      </c>
      <c r="G8" s="10">
        <v>20</v>
      </c>
      <c r="H8" s="10">
        <v>5</v>
      </c>
      <c r="I8" s="10">
        <v>0</v>
      </c>
      <c r="J8" s="11">
        <v>0.86</v>
      </c>
      <c r="K8" s="11">
        <v>0.14000000000000001</v>
      </c>
      <c r="L8" s="11">
        <v>0</v>
      </c>
    </row>
    <row r="9" spans="1:12" x14ac:dyDescent="0.35">
      <c r="A9" s="3" t="s">
        <v>149</v>
      </c>
      <c r="B9" s="10">
        <v>345</v>
      </c>
      <c r="C9" s="11">
        <v>0</v>
      </c>
      <c r="D9" s="10">
        <v>320</v>
      </c>
      <c r="E9" s="11">
        <v>0</v>
      </c>
      <c r="F9" s="10">
        <v>340</v>
      </c>
      <c r="G9" s="10">
        <v>330</v>
      </c>
      <c r="H9" s="10">
        <v>10</v>
      </c>
      <c r="I9" s="10">
        <v>0</v>
      </c>
      <c r="J9" s="11">
        <v>0.97</v>
      </c>
      <c r="K9" s="11">
        <v>0.03</v>
      </c>
      <c r="L9" s="11">
        <v>0</v>
      </c>
    </row>
    <row r="10" spans="1:12" x14ac:dyDescent="0.35">
      <c r="A10" s="3" t="s">
        <v>150</v>
      </c>
      <c r="B10" s="10">
        <v>200</v>
      </c>
      <c r="C10" s="11">
        <v>0</v>
      </c>
      <c r="D10" s="10">
        <v>190</v>
      </c>
      <c r="E10" s="11">
        <v>0</v>
      </c>
      <c r="F10" s="10">
        <v>195</v>
      </c>
      <c r="G10" s="10">
        <v>150</v>
      </c>
      <c r="H10" s="10">
        <v>45</v>
      </c>
      <c r="I10" s="10" t="s">
        <v>114</v>
      </c>
      <c r="J10" s="11">
        <v>0.77</v>
      </c>
      <c r="K10" s="11" t="s">
        <v>114</v>
      </c>
      <c r="L10" s="11" t="s">
        <v>114</v>
      </c>
    </row>
    <row r="11" spans="1:12" x14ac:dyDescent="0.35">
      <c r="A11" s="3" t="s">
        <v>151</v>
      </c>
      <c r="B11" s="10">
        <v>1540</v>
      </c>
      <c r="C11" s="11">
        <v>0.02</v>
      </c>
      <c r="D11" s="10">
        <v>1435</v>
      </c>
      <c r="E11" s="11">
        <v>0.02</v>
      </c>
      <c r="F11" s="10">
        <v>1515</v>
      </c>
      <c r="G11" s="10">
        <v>1440</v>
      </c>
      <c r="H11" s="10">
        <v>75</v>
      </c>
      <c r="I11" s="10" t="s">
        <v>114</v>
      </c>
      <c r="J11" s="11">
        <v>0.95</v>
      </c>
      <c r="K11" s="11" t="s">
        <v>114</v>
      </c>
      <c r="L11" s="11" t="s">
        <v>114</v>
      </c>
    </row>
    <row r="12" spans="1:12" x14ac:dyDescent="0.35">
      <c r="A12" s="3" t="s">
        <v>152</v>
      </c>
      <c r="B12" s="10">
        <v>45955</v>
      </c>
      <c r="C12" s="11">
        <v>0.54</v>
      </c>
      <c r="D12" s="10">
        <v>43860</v>
      </c>
      <c r="E12" s="11">
        <v>0.61</v>
      </c>
      <c r="F12" s="10">
        <v>45175</v>
      </c>
      <c r="G12" s="10">
        <v>40615</v>
      </c>
      <c r="H12" s="10">
        <v>4510</v>
      </c>
      <c r="I12" s="10">
        <v>50</v>
      </c>
      <c r="J12" s="11">
        <v>0.9</v>
      </c>
      <c r="K12" s="11">
        <v>0.1</v>
      </c>
      <c r="L12" s="11">
        <v>0</v>
      </c>
    </row>
    <row r="13" spans="1:12" x14ac:dyDescent="0.35">
      <c r="A13" s="3" t="s">
        <v>153</v>
      </c>
      <c r="B13" s="10">
        <v>1660</v>
      </c>
      <c r="C13" s="11">
        <v>0.02</v>
      </c>
      <c r="D13" s="10">
        <v>1535</v>
      </c>
      <c r="E13" s="11">
        <v>0.02</v>
      </c>
      <c r="F13" s="10">
        <v>1630</v>
      </c>
      <c r="G13" s="10">
        <v>1430</v>
      </c>
      <c r="H13" s="10">
        <v>200</v>
      </c>
      <c r="I13" s="10" t="s">
        <v>114</v>
      </c>
      <c r="J13" s="11">
        <v>0.88</v>
      </c>
      <c r="K13" s="11" t="s">
        <v>114</v>
      </c>
      <c r="L13" s="11" t="s">
        <v>114</v>
      </c>
    </row>
    <row r="14" spans="1:12" x14ac:dyDescent="0.35">
      <c r="A14" s="3" t="s">
        <v>154</v>
      </c>
      <c r="B14" s="10">
        <v>670</v>
      </c>
      <c r="C14" s="11">
        <v>0.01</v>
      </c>
      <c r="D14" s="10">
        <v>630</v>
      </c>
      <c r="E14" s="11">
        <v>0.01</v>
      </c>
      <c r="F14" s="10">
        <v>660</v>
      </c>
      <c r="G14" s="10">
        <v>500</v>
      </c>
      <c r="H14" s="10">
        <v>160</v>
      </c>
      <c r="I14" s="10">
        <v>0</v>
      </c>
      <c r="J14" s="11">
        <v>0.76</v>
      </c>
      <c r="K14" s="11">
        <v>0.24</v>
      </c>
      <c r="L14" s="11">
        <v>0</v>
      </c>
    </row>
    <row r="15" spans="1:12" x14ac:dyDescent="0.35">
      <c r="A15" s="3" t="s">
        <v>155</v>
      </c>
      <c r="B15" s="10">
        <v>1025</v>
      </c>
      <c r="C15" s="11">
        <v>0.01</v>
      </c>
      <c r="D15" s="10">
        <v>975</v>
      </c>
      <c r="E15" s="11">
        <v>0.01</v>
      </c>
      <c r="F15" s="10">
        <v>1015</v>
      </c>
      <c r="G15" s="10">
        <v>795</v>
      </c>
      <c r="H15" s="10">
        <v>215</v>
      </c>
      <c r="I15" s="10">
        <v>0</v>
      </c>
      <c r="J15" s="11">
        <v>0.79</v>
      </c>
      <c r="K15" s="11">
        <v>0.21</v>
      </c>
      <c r="L15" s="11">
        <v>0</v>
      </c>
    </row>
    <row r="16" spans="1:12" x14ac:dyDescent="0.35">
      <c r="A16" s="3" t="s">
        <v>156</v>
      </c>
      <c r="B16" s="10">
        <v>300</v>
      </c>
      <c r="C16" s="11">
        <v>0</v>
      </c>
      <c r="D16" s="10">
        <v>290</v>
      </c>
      <c r="E16" s="11">
        <v>0</v>
      </c>
      <c r="F16" s="10">
        <v>300</v>
      </c>
      <c r="G16" s="10">
        <v>220</v>
      </c>
      <c r="H16" s="10">
        <v>75</v>
      </c>
      <c r="I16" s="10" t="s">
        <v>114</v>
      </c>
      <c r="J16" s="11">
        <v>0.74</v>
      </c>
      <c r="K16" s="11" t="s">
        <v>114</v>
      </c>
      <c r="L16" s="11" t="s">
        <v>114</v>
      </c>
    </row>
    <row r="17" spans="1:12" x14ac:dyDescent="0.35">
      <c r="A17" s="3" t="s">
        <v>157</v>
      </c>
      <c r="B17" s="10">
        <v>1450</v>
      </c>
      <c r="C17" s="11">
        <v>0.02</v>
      </c>
      <c r="D17" s="10">
        <v>1385</v>
      </c>
      <c r="E17" s="11">
        <v>0.02</v>
      </c>
      <c r="F17" s="10">
        <v>1430</v>
      </c>
      <c r="G17" s="10">
        <v>865</v>
      </c>
      <c r="H17" s="10">
        <v>560</v>
      </c>
      <c r="I17" s="10" t="s">
        <v>114</v>
      </c>
      <c r="J17" s="11">
        <v>0.61</v>
      </c>
      <c r="K17" s="11" t="s">
        <v>114</v>
      </c>
      <c r="L17" s="11" t="s">
        <v>114</v>
      </c>
    </row>
    <row r="18" spans="1:12" x14ac:dyDescent="0.35">
      <c r="A18" s="3" t="s">
        <v>158</v>
      </c>
      <c r="B18" s="10">
        <v>1025</v>
      </c>
      <c r="C18" s="11">
        <v>0.01</v>
      </c>
      <c r="D18" s="10">
        <v>975</v>
      </c>
      <c r="E18" s="11">
        <v>0.01</v>
      </c>
      <c r="F18" s="10">
        <v>1005</v>
      </c>
      <c r="G18" s="10">
        <v>755</v>
      </c>
      <c r="H18" s="10">
        <v>245</v>
      </c>
      <c r="I18" s="10" t="s">
        <v>114</v>
      </c>
      <c r="J18" s="11">
        <v>0.75</v>
      </c>
      <c r="K18" s="11" t="s">
        <v>114</v>
      </c>
      <c r="L18" s="11" t="s">
        <v>114</v>
      </c>
    </row>
    <row r="19" spans="1:12" x14ac:dyDescent="0.35">
      <c r="A19" s="3" t="s">
        <v>159</v>
      </c>
      <c r="B19" s="10">
        <v>445</v>
      </c>
      <c r="C19" s="11">
        <v>0.01</v>
      </c>
      <c r="D19" s="10">
        <v>420</v>
      </c>
      <c r="E19" s="11">
        <v>0.01</v>
      </c>
      <c r="F19" s="10">
        <v>440</v>
      </c>
      <c r="G19" s="10">
        <v>320</v>
      </c>
      <c r="H19" s="10">
        <v>120</v>
      </c>
      <c r="I19" s="10">
        <v>0</v>
      </c>
      <c r="J19" s="11">
        <v>0.73</v>
      </c>
      <c r="K19" s="11">
        <v>0.27</v>
      </c>
      <c r="L19" s="11">
        <v>0</v>
      </c>
    </row>
    <row r="20" spans="1:12" x14ac:dyDescent="0.35">
      <c r="A20" s="3" t="s">
        <v>160</v>
      </c>
      <c r="B20" s="10">
        <v>1055</v>
      </c>
      <c r="C20" s="11">
        <v>0.01</v>
      </c>
      <c r="D20" s="10">
        <v>1010</v>
      </c>
      <c r="E20" s="11">
        <v>0.01</v>
      </c>
      <c r="F20" s="10">
        <v>1040</v>
      </c>
      <c r="G20" s="10">
        <v>825</v>
      </c>
      <c r="H20" s="10">
        <v>210</v>
      </c>
      <c r="I20" s="10" t="s">
        <v>114</v>
      </c>
      <c r="J20" s="11">
        <v>0.79</v>
      </c>
      <c r="K20" s="11" t="s">
        <v>114</v>
      </c>
      <c r="L20" s="11" t="s">
        <v>114</v>
      </c>
    </row>
    <row r="21" spans="1:12" x14ac:dyDescent="0.35">
      <c r="A21" s="3" t="s">
        <v>161</v>
      </c>
      <c r="B21" s="10">
        <v>445</v>
      </c>
      <c r="C21" s="11">
        <v>0.01</v>
      </c>
      <c r="D21" s="10">
        <v>425</v>
      </c>
      <c r="E21" s="11">
        <v>0.01</v>
      </c>
      <c r="F21" s="10">
        <v>435</v>
      </c>
      <c r="G21" s="10">
        <v>330</v>
      </c>
      <c r="H21" s="10">
        <v>105</v>
      </c>
      <c r="I21" s="10" t="s">
        <v>114</v>
      </c>
      <c r="J21" s="11">
        <v>0.76</v>
      </c>
      <c r="K21" s="11" t="s">
        <v>114</v>
      </c>
      <c r="L21" s="11" t="s">
        <v>114</v>
      </c>
    </row>
    <row r="22" spans="1:12" x14ac:dyDescent="0.35">
      <c r="A22" s="3" t="s">
        <v>162</v>
      </c>
      <c r="B22" s="10">
        <v>80</v>
      </c>
      <c r="C22" s="11">
        <v>0</v>
      </c>
      <c r="D22" s="10">
        <v>75</v>
      </c>
      <c r="E22" s="11">
        <v>0</v>
      </c>
      <c r="F22" s="10">
        <v>75</v>
      </c>
      <c r="G22" s="10">
        <v>70</v>
      </c>
      <c r="H22" s="10">
        <v>10</v>
      </c>
      <c r="I22" s="10">
        <v>0</v>
      </c>
      <c r="J22" s="11">
        <v>0.88</v>
      </c>
      <c r="K22" s="11">
        <v>0.12</v>
      </c>
      <c r="L22" s="11">
        <v>0</v>
      </c>
    </row>
    <row r="23" spans="1:12" x14ac:dyDescent="0.35">
      <c r="A23" s="3" t="s">
        <v>163</v>
      </c>
      <c r="B23" s="10">
        <v>1335</v>
      </c>
      <c r="C23" s="11">
        <v>0.02</v>
      </c>
      <c r="D23" s="10">
        <v>1250</v>
      </c>
      <c r="E23" s="11">
        <v>0.02</v>
      </c>
      <c r="F23" s="10">
        <v>1320</v>
      </c>
      <c r="G23" s="10">
        <v>1075</v>
      </c>
      <c r="H23" s="10">
        <v>240</v>
      </c>
      <c r="I23" s="10">
        <v>5</v>
      </c>
      <c r="J23" s="11">
        <v>0.82</v>
      </c>
      <c r="K23" s="11">
        <v>0.18</v>
      </c>
      <c r="L23" s="11">
        <v>0</v>
      </c>
    </row>
    <row r="24" spans="1:12" x14ac:dyDescent="0.35">
      <c r="A24" s="3" t="s">
        <v>164</v>
      </c>
      <c r="B24" s="10">
        <v>5185</v>
      </c>
      <c r="C24" s="11">
        <v>0.06</v>
      </c>
      <c r="D24" s="10">
        <v>5030</v>
      </c>
      <c r="E24" s="11">
        <v>7.0000000000000007E-2</v>
      </c>
      <c r="F24" s="10">
        <v>5100</v>
      </c>
      <c r="G24" s="10">
        <v>4275</v>
      </c>
      <c r="H24" s="10">
        <v>820</v>
      </c>
      <c r="I24" s="10">
        <v>5</v>
      </c>
      <c r="J24" s="11">
        <v>0.84</v>
      </c>
      <c r="K24" s="11">
        <v>0.16</v>
      </c>
      <c r="L24" s="11">
        <v>0</v>
      </c>
    </row>
    <row r="25" spans="1:12" x14ac:dyDescent="0.35">
      <c r="A25" s="3" t="s">
        <v>165</v>
      </c>
      <c r="B25" s="10">
        <v>395</v>
      </c>
      <c r="C25" s="11">
        <v>0</v>
      </c>
      <c r="D25" s="10">
        <v>385</v>
      </c>
      <c r="E25" s="11">
        <v>0.01</v>
      </c>
      <c r="F25" s="10">
        <v>395</v>
      </c>
      <c r="G25" s="10">
        <v>250</v>
      </c>
      <c r="H25" s="10">
        <v>140</v>
      </c>
      <c r="I25" s="10" t="s">
        <v>114</v>
      </c>
      <c r="J25" s="11">
        <v>0.64</v>
      </c>
      <c r="K25" s="11" t="s">
        <v>114</v>
      </c>
      <c r="L25" s="11" t="s">
        <v>114</v>
      </c>
    </row>
    <row r="26" spans="1:12" x14ac:dyDescent="0.35">
      <c r="A26" s="3" t="s">
        <v>166</v>
      </c>
      <c r="B26" s="10">
        <v>55</v>
      </c>
      <c r="C26" s="11">
        <v>0</v>
      </c>
      <c r="D26" s="10">
        <v>50</v>
      </c>
      <c r="E26" s="11">
        <v>0</v>
      </c>
      <c r="F26" s="10">
        <v>55</v>
      </c>
      <c r="G26" s="10">
        <v>45</v>
      </c>
      <c r="H26" s="10">
        <v>10</v>
      </c>
      <c r="I26" s="10">
        <v>0</v>
      </c>
      <c r="J26" s="11">
        <v>0.78</v>
      </c>
      <c r="K26" s="11">
        <v>0.22</v>
      </c>
      <c r="L26" s="11">
        <v>0</v>
      </c>
    </row>
    <row r="27" spans="1:12" x14ac:dyDescent="0.35">
      <c r="A27" s="3" t="s">
        <v>167</v>
      </c>
      <c r="B27" s="10" t="s">
        <v>114</v>
      </c>
      <c r="C27" s="11" t="s">
        <v>114</v>
      </c>
      <c r="D27" s="10" t="s">
        <v>114</v>
      </c>
      <c r="E27" s="11" t="s">
        <v>114</v>
      </c>
      <c r="F27" s="10" t="s">
        <v>114</v>
      </c>
      <c r="G27" s="10" t="s">
        <v>114</v>
      </c>
      <c r="H27" s="10" t="s">
        <v>114</v>
      </c>
      <c r="I27" s="10" t="s">
        <v>114</v>
      </c>
      <c r="J27" s="11" t="s">
        <v>114</v>
      </c>
      <c r="K27" s="11" t="s">
        <v>114</v>
      </c>
      <c r="L27" s="11" t="s">
        <v>114</v>
      </c>
    </row>
    <row r="28" spans="1:12" x14ac:dyDescent="0.35">
      <c r="A28" s="3" t="s">
        <v>168</v>
      </c>
      <c r="B28" s="10">
        <v>300</v>
      </c>
      <c r="C28" s="11">
        <v>0</v>
      </c>
      <c r="D28" s="10">
        <v>215</v>
      </c>
      <c r="E28" s="11">
        <v>0</v>
      </c>
      <c r="F28" s="10">
        <v>295</v>
      </c>
      <c r="G28" s="10">
        <v>200</v>
      </c>
      <c r="H28" s="10">
        <v>95</v>
      </c>
      <c r="I28" s="10">
        <v>0</v>
      </c>
      <c r="J28" s="11">
        <v>0.67</v>
      </c>
      <c r="K28" s="11">
        <v>0.33</v>
      </c>
      <c r="L28" s="11">
        <v>0</v>
      </c>
    </row>
    <row r="29" spans="1:12" x14ac:dyDescent="0.35">
      <c r="A29" s="3" t="s">
        <v>169</v>
      </c>
      <c r="B29" s="10">
        <v>22410</v>
      </c>
      <c r="C29" s="11">
        <v>0.26</v>
      </c>
      <c r="D29" s="10">
        <v>11070</v>
      </c>
      <c r="E29" s="11">
        <v>0.15</v>
      </c>
      <c r="F29" s="10">
        <v>14095</v>
      </c>
      <c r="G29" s="10">
        <v>1800</v>
      </c>
      <c r="H29" s="10">
        <v>9740</v>
      </c>
      <c r="I29" s="10">
        <v>2555</v>
      </c>
      <c r="J29" s="11">
        <v>0.13</v>
      </c>
      <c r="K29" s="11">
        <v>0.69</v>
      </c>
      <c r="L29" s="11">
        <v>0.18</v>
      </c>
    </row>
    <row r="30" spans="1:12" x14ac:dyDescent="0.35">
      <c r="A30" t="s">
        <v>31</v>
      </c>
      <c r="B30" s="46" t="s">
        <v>423</v>
      </c>
    </row>
    <row r="31" spans="1:12" x14ac:dyDescent="0.35">
      <c r="A31" t="s">
        <v>32</v>
      </c>
      <c r="B31" t="s">
        <v>424</v>
      </c>
    </row>
    <row r="32" spans="1:12" x14ac:dyDescent="0.35">
      <c r="A32" t="s">
        <v>33</v>
      </c>
      <c r="B32" t="s">
        <v>429</v>
      </c>
    </row>
    <row r="33" spans="1:2" x14ac:dyDescent="0.35">
      <c r="A33" t="s">
        <v>34</v>
      </c>
      <c r="B33" t="s">
        <v>433</v>
      </c>
    </row>
    <row r="34" spans="1:2" x14ac:dyDescent="0.35">
      <c r="A34" t="s">
        <v>35</v>
      </c>
      <c r="B34" t="s">
        <v>436</v>
      </c>
    </row>
    <row r="35" spans="1:2" x14ac:dyDescent="0.35">
      <c r="A35" t="s">
        <v>36</v>
      </c>
      <c r="B35" t="s">
        <v>437</v>
      </c>
    </row>
  </sheetData>
  <conditionalFormatting sqref="C7:C29">
    <cfRule type="dataBar" priority="3">
      <dataBar>
        <cfvo type="num" val="0"/>
        <cfvo type="num" val="1"/>
        <color rgb="FFB1A0C7"/>
      </dataBar>
      <extLst>
        <ext xmlns:x14="http://schemas.microsoft.com/office/spreadsheetml/2009/9/main" uri="{B025F937-C7B1-47D3-B67F-A62EFF666E3E}">
          <x14:id>{8731AD53-5A0B-40EC-B352-C0A60E0E8B33}</x14:id>
        </ext>
      </extLst>
    </cfRule>
  </conditionalFormatting>
  <conditionalFormatting sqref="E7:E29">
    <cfRule type="dataBar" priority="2">
      <dataBar>
        <cfvo type="num" val="0"/>
        <cfvo type="num" val="1"/>
        <color rgb="FFB1A0C7"/>
      </dataBar>
      <extLst>
        <ext xmlns:x14="http://schemas.microsoft.com/office/spreadsheetml/2009/9/main" uri="{B025F937-C7B1-47D3-B67F-A62EFF666E3E}">
          <x14:id>{4450C985-B6CE-4212-91F0-1275DFB7FBD5}</x14:id>
        </ext>
      </extLst>
    </cfRule>
  </conditionalFormatting>
  <conditionalFormatting sqref="J7:L29">
    <cfRule type="dataBar" priority="1">
      <dataBar>
        <cfvo type="num" val="0"/>
        <cfvo type="num" val="1"/>
        <color rgb="FFB1A0C7"/>
      </dataBar>
      <extLst>
        <ext xmlns:x14="http://schemas.microsoft.com/office/spreadsheetml/2009/9/main" uri="{B025F937-C7B1-47D3-B67F-A62EFF666E3E}">
          <x14:id>{09B2528A-D02E-4A04-8FAC-C65BEFA8B8EB}</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8731AD53-5A0B-40EC-B352-C0A60E0E8B33}">
            <x14:dataBar minLength="0" maxLength="100" gradient="0">
              <x14:cfvo type="num">
                <xm:f>0</xm:f>
              </x14:cfvo>
              <x14:cfvo type="num">
                <xm:f>1</xm:f>
              </x14:cfvo>
              <x14:negativeFillColor rgb="FFFF0000"/>
              <x14:axisColor rgb="FF000000"/>
            </x14:dataBar>
          </x14:cfRule>
          <xm:sqref>C7:C29</xm:sqref>
        </x14:conditionalFormatting>
        <x14:conditionalFormatting xmlns:xm="http://schemas.microsoft.com/office/excel/2006/main">
          <x14:cfRule type="dataBar" id="{4450C985-B6CE-4212-91F0-1275DFB7FBD5}">
            <x14:dataBar minLength="0" maxLength="100" gradient="0">
              <x14:cfvo type="num">
                <xm:f>0</xm:f>
              </x14:cfvo>
              <x14:cfvo type="num">
                <xm:f>1</xm:f>
              </x14:cfvo>
              <x14:negativeFillColor rgb="FFFF0000"/>
              <x14:axisColor rgb="FF000000"/>
            </x14:dataBar>
          </x14:cfRule>
          <xm:sqref>E7:E29</xm:sqref>
        </x14:conditionalFormatting>
        <x14:conditionalFormatting xmlns:xm="http://schemas.microsoft.com/office/excel/2006/main">
          <x14:cfRule type="dataBar" id="{09B2528A-D02E-4A04-8FAC-C65BEFA8B8EB}">
            <x14:dataBar minLength="0" maxLength="100" gradient="0">
              <x14:cfvo type="num">
                <xm:f>0</xm:f>
              </x14:cfvo>
              <x14:cfvo type="num">
                <xm:f>1</xm:f>
              </x14:cfvo>
              <x14:negativeFillColor rgb="FFFF0000"/>
              <x14:axisColor rgb="FF000000"/>
            </x14:dataBar>
          </x14:cfRule>
          <xm:sqref>J7:L29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69"/>
  <sheetViews>
    <sheetView showGridLines="0" workbookViewId="0"/>
  </sheetViews>
  <sheetFormatPr defaultColWidth="10.6640625" defaultRowHeight="15.5" x14ac:dyDescent="0.35"/>
  <cols>
    <col min="1" max="1" width="22.6640625" customWidth="1"/>
    <col min="2" max="12" width="18.5" customWidth="1"/>
  </cols>
  <sheetData>
    <row r="1" spans="1:12" ht="19.5" x14ac:dyDescent="0.45">
      <c r="A1" s="1" t="s">
        <v>170</v>
      </c>
    </row>
    <row r="2" spans="1:12" x14ac:dyDescent="0.35">
      <c r="A2" t="s">
        <v>48</v>
      </c>
    </row>
    <row r="3" spans="1:12" x14ac:dyDescent="0.35">
      <c r="A3" t="s">
        <v>49</v>
      </c>
    </row>
    <row r="4" spans="1:12" x14ac:dyDescent="0.35">
      <c r="A4" t="s">
        <v>50</v>
      </c>
    </row>
    <row r="5" spans="1:12" x14ac:dyDescent="0.35">
      <c r="A5" t="s">
        <v>51</v>
      </c>
    </row>
    <row r="6" spans="1:12" ht="46.5" x14ac:dyDescent="0.35">
      <c r="A6" s="56" t="s">
        <v>171</v>
      </c>
      <c r="B6" s="57" t="s">
        <v>127</v>
      </c>
      <c r="C6" s="57" t="s">
        <v>172</v>
      </c>
      <c r="D6" s="57" t="s">
        <v>173</v>
      </c>
      <c r="E6" s="57" t="s">
        <v>174</v>
      </c>
      <c r="F6" s="57" t="s">
        <v>175</v>
      </c>
      <c r="G6" s="57" t="s">
        <v>176</v>
      </c>
      <c r="H6" s="57" t="s">
        <v>177</v>
      </c>
      <c r="I6" s="57" t="s">
        <v>178</v>
      </c>
      <c r="J6" s="57" t="s">
        <v>179</v>
      </c>
      <c r="K6" s="57" t="s">
        <v>180</v>
      </c>
      <c r="L6" s="57" t="s">
        <v>181</v>
      </c>
    </row>
    <row r="7" spans="1:12" x14ac:dyDescent="0.35">
      <c r="A7" s="14" t="s">
        <v>64</v>
      </c>
      <c r="B7" s="15">
        <v>85895</v>
      </c>
      <c r="C7" s="15">
        <v>68145</v>
      </c>
      <c r="D7" s="15">
        <v>11465</v>
      </c>
      <c r="E7" s="15">
        <v>1820</v>
      </c>
      <c r="F7" s="15">
        <v>4195</v>
      </c>
      <c r="G7" s="15">
        <v>270</v>
      </c>
      <c r="H7" s="62">
        <v>0.79</v>
      </c>
      <c r="I7" s="62">
        <v>0.13</v>
      </c>
      <c r="J7" s="62">
        <v>0.02</v>
      </c>
      <c r="K7" s="62">
        <v>0.05</v>
      </c>
      <c r="L7" s="62">
        <v>0</v>
      </c>
    </row>
    <row r="8" spans="1:12" x14ac:dyDescent="0.35">
      <c r="A8" s="3" t="s">
        <v>65</v>
      </c>
      <c r="B8" s="10">
        <v>120</v>
      </c>
      <c r="C8" s="10">
        <v>110</v>
      </c>
      <c r="D8" s="10">
        <v>10</v>
      </c>
      <c r="E8" s="10">
        <v>0</v>
      </c>
      <c r="F8" s="10">
        <v>0</v>
      </c>
      <c r="G8" s="10">
        <v>0</v>
      </c>
      <c r="H8" s="11">
        <v>0.93</v>
      </c>
      <c r="I8" s="11">
        <v>0.08</v>
      </c>
      <c r="J8" s="11">
        <v>0</v>
      </c>
      <c r="K8" s="11">
        <v>0</v>
      </c>
      <c r="L8" s="11">
        <v>0</v>
      </c>
    </row>
    <row r="9" spans="1:12" x14ac:dyDescent="0.35">
      <c r="A9" s="3" t="s">
        <v>67</v>
      </c>
      <c r="B9" s="10">
        <v>130</v>
      </c>
      <c r="C9" s="10">
        <v>110</v>
      </c>
      <c r="D9" s="10">
        <v>20</v>
      </c>
      <c r="E9" s="10" t="s">
        <v>114</v>
      </c>
      <c r="F9" s="10">
        <v>5</v>
      </c>
      <c r="G9" s="10">
        <v>0</v>
      </c>
      <c r="H9" s="11">
        <v>0.82</v>
      </c>
      <c r="I9" s="11">
        <v>0.15</v>
      </c>
      <c r="J9" s="11" t="s">
        <v>114</v>
      </c>
      <c r="K9" s="11" t="s">
        <v>114</v>
      </c>
      <c r="L9" s="11">
        <v>0</v>
      </c>
    </row>
    <row r="10" spans="1:12" x14ac:dyDescent="0.35">
      <c r="A10" s="3" t="s">
        <v>68</v>
      </c>
      <c r="B10" s="10">
        <v>120</v>
      </c>
      <c r="C10" s="10">
        <v>105</v>
      </c>
      <c r="D10" s="10">
        <v>15</v>
      </c>
      <c r="E10" s="10">
        <v>0</v>
      </c>
      <c r="F10" s="10" t="s">
        <v>114</v>
      </c>
      <c r="G10" s="10">
        <v>0</v>
      </c>
      <c r="H10" s="11">
        <v>0.87</v>
      </c>
      <c r="I10" s="11" t="s">
        <v>114</v>
      </c>
      <c r="J10" s="11">
        <v>0</v>
      </c>
      <c r="K10" s="11" t="s">
        <v>114</v>
      </c>
      <c r="L10" s="11">
        <v>0</v>
      </c>
    </row>
    <row r="11" spans="1:12" x14ac:dyDescent="0.35">
      <c r="A11" s="3" t="s">
        <v>69</v>
      </c>
      <c r="B11" s="10">
        <v>115</v>
      </c>
      <c r="C11" s="10">
        <v>85</v>
      </c>
      <c r="D11" s="10">
        <v>20</v>
      </c>
      <c r="E11" s="10">
        <v>5</v>
      </c>
      <c r="F11" s="10">
        <v>5</v>
      </c>
      <c r="G11" s="10">
        <v>0</v>
      </c>
      <c r="H11" s="11">
        <v>0.75</v>
      </c>
      <c r="I11" s="11">
        <v>0.19</v>
      </c>
      <c r="J11" s="11">
        <v>0.04</v>
      </c>
      <c r="K11" s="11">
        <v>0.03</v>
      </c>
      <c r="L11" s="11">
        <v>0</v>
      </c>
    </row>
    <row r="12" spans="1:12" x14ac:dyDescent="0.35">
      <c r="A12" s="3" t="s">
        <v>70</v>
      </c>
      <c r="B12" s="10">
        <v>1185</v>
      </c>
      <c r="C12" s="10">
        <v>1025</v>
      </c>
      <c r="D12" s="10">
        <v>150</v>
      </c>
      <c r="E12" s="10">
        <v>5</v>
      </c>
      <c r="F12" s="10">
        <v>5</v>
      </c>
      <c r="G12" s="10" t="s">
        <v>114</v>
      </c>
      <c r="H12" s="11">
        <v>0.86</v>
      </c>
      <c r="I12" s="11">
        <v>0.13</v>
      </c>
      <c r="J12" s="11" t="s">
        <v>114</v>
      </c>
      <c r="K12" s="11">
        <v>0</v>
      </c>
      <c r="L12" s="11" t="s">
        <v>114</v>
      </c>
    </row>
    <row r="13" spans="1:12" x14ac:dyDescent="0.35">
      <c r="A13" s="3" t="s">
        <v>71</v>
      </c>
      <c r="B13" s="10">
        <v>1625</v>
      </c>
      <c r="C13" s="10">
        <v>1290</v>
      </c>
      <c r="D13" s="10">
        <v>185</v>
      </c>
      <c r="E13" s="10">
        <v>135</v>
      </c>
      <c r="F13" s="10">
        <v>5</v>
      </c>
      <c r="G13" s="10">
        <v>5</v>
      </c>
      <c r="H13" s="11">
        <v>0.8</v>
      </c>
      <c r="I13" s="11">
        <v>0.11</v>
      </c>
      <c r="J13" s="11">
        <v>0.08</v>
      </c>
      <c r="K13" s="11">
        <v>0</v>
      </c>
      <c r="L13" s="11">
        <v>0</v>
      </c>
    </row>
    <row r="14" spans="1:12" x14ac:dyDescent="0.35">
      <c r="A14" s="3" t="s">
        <v>72</v>
      </c>
      <c r="B14" s="10">
        <v>2145</v>
      </c>
      <c r="C14" s="10">
        <v>1465</v>
      </c>
      <c r="D14" s="10">
        <v>355</v>
      </c>
      <c r="E14" s="10">
        <v>300</v>
      </c>
      <c r="F14" s="10">
        <v>25</v>
      </c>
      <c r="G14" s="10">
        <v>5</v>
      </c>
      <c r="H14" s="11">
        <v>0.68</v>
      </c>
      <c r="I14" s="11">
        <v>0.16</v>
      </c>
      <c r="J14" s="11">
        <v>0.14000000000000001</v>
      </c>
      <c r="K14" s="11">
        <v>0.01</v>
      </c>
      <c r="L14" s="11">
        <v>0</v>
      </c>
    </row>
    <row r="15" spans="1:12" x14ac:dyDescent="0.35">
      <c r="A15" s="3" t="s">
        <v>73</v>
      </c>
      <c r="B15" s="10">
        <v>1975</v>
      </c>
      <c r="C15" s="10">
        <v>1435</v>
      </c>
      <c r="D15" s="10">
        <v>360</v>
      </c>
      <c r="E15" s="10">
        <v>130</v>
      </c>
      <c r="F15" s="10">
        <v>50</v>
      </c>
      <c r="G15" s="10" t="s">
        <v>114</v>
      </c>
      <c r="H15" s="11">
        <v>0.73</v>
      </c>
      <c r="I15" s="11">
        <v>0.18</v>
      </c>
      <c r="J15" s="11">
        <v>7.0000000000000007E-2</v>
      </c>
      <c r="K15" s="11" t="s">
        <v>114</v>
      </c>
      <c r="L15" s="11" t="s">
        <v>114</v>
      </c>
    </row>
    <row r="16" spans="1:12" x14ac:dyDescent="0.35">
      <c r="A16" s="3" t="s">
        <v>74</v>
      </c>
      <c r="B16" s="10">
        <v>2175</v>
      </c>
      <c r="C16" s="10">
        <v>1500</v>
      </c>
      <c r="D16" s="10">
        <v>400</v>
      </c>
      <c r="E16" s="10">
        <v>215</v>
      </c>
      <c r="F16" s="10">
        <v>60</v>
      </c>
      <c r="G16" s="10" t="s">
        <v>114</v>
      </c>
      <c r="H16" s="11">
        <v>0.69</v>
      </c>
      <c r="I16" s="11">
        <v>0.18</v>
      </c>
      <c r="J16" s="11">
        <v>0.1</v>
      </c>
      <c r="K16" s="11" t="s">
        <v>114</v>
      </c>
      <c r="L16" s="11" t="s">
        <v>114</v>
      </c>
    </row>
    <row r="17" spans="1:12" x14ac:dyDescent="0.35">
      <c r="A17" s="3" t="s">
        <v>75</v>
      </c>
      <c r="B17" s="10">
        <v>1620</v>
      </c>
      <c r="C17" s="10">
        <v>1135</v>
      </c>
      <c r="D17" s="10">
        <v>295</v>
      </c>
      <c r="E17" s="10">
        <v>135</v>
      </c>
      <c r="F17" s="10">
        <v>55</v>
      </c>
      <c r="G17" s="10">
        <v>0</v>
      </c>
      <c r="H17" s="11">
        <v>0.7</v>
      </c>
      <c r="I17" s="11">
        <v>0.18</v>
      </c>
      <c r="J17" s="11">
        <v>0.08</v>
      </c>
      <c r="K17" s="11">
        <v>0.03</v>
      </c>
      <c r="L17" s="11">
        <v>0</v>
      </c>
    </row>
    <row r="18" spans="1:12" x14ac:dyDescent="0.35">
      <c r="A18" s="3" t="s">
        <v>76</v>
      </c>
      <c r="B18" s="10">
        <v>1955</v>
      </c>
      <c r="C18" s="10">
        <v>1420</v>
      </c>
      <c r="D18" s="10">
        <v>335</v>
      </c>
      <c r="E18" s="10">
        <v>130</v>
      </c>
      <c r="F18" s="10">
        <v>65</v>
      </c>
      <c r="G18" s="10">
        <v>5</v>
      </c>
      <c r="H18" s="11">
        <v>0.73</v>
      </c>
      <c r="I18" s="11">
        <v>0.17</v>
      </c>
      <c r="J18" s="11">
        <v>7.0000000000000007E-2</v>
      </c>
      <c r="K18" s="11">
        <v>0.03</v>
      </c>
      <c r="L18" s="11">
        <v>0</v>
      </c>
    </row>
    <row r="19" spans="1:12" x14ac:dyDescent="0.35">
      <c r="A19" s="3" t="s">
        <v>77</v>
      </c>
      <c r="B19" s="10">
        <v>1725</v>
      </c>
      <c r="C19" s="10">
        <v>1300</v>
      </c>
      <c r="D19" s="10">
        <v>260</v>
      </c>
      <c r="E19" s="10">
        <v>105</v>
      </c>
      <c r="F19" s="10">
        <v>55</v>
      </c>
      <c r="G19" s="10">
        <v>5</v>
      </c>
      <c r="H19" s="11">
        <v>0.75</v>
      </c>
      <c r="I19" s="11">
        <v>0.15</v>
      </c>
      <c r="J19" s="11">
        <v>0.06</v>
      </c>
      <c r="K19" s="11">
        <v>0.03</v>
      </c>
      <c r="L19" s="11">
        <v>0</v>
      </c>
    </row>
    <row r="20" spans="1:12" x14ac:dyDescent="0.35">
      <c r="A20" s="3" t="s">
        <v>78</v>
      </c>
      <c r="B20" s="10">
        <v>1435</v>
      </c>
      <c r="C20" s="10">
        <v>1090</v>
      </c>
      <c r="D20" s="10">
        <v>205</v>
      </c>
      <c r="E20" s="10">
        <v>70</v>
      </c>
      <c r="F20" s="10">
        <v>65</v>
      </c>
      <c r="G20" s="10" t="s">
        <v>114</v>
      </c>
      <c r="H20" s="11">
        <v>0.76</v>
      </c>
      <c r="I20" s="11">
        <v>0.14000000000000001</v>
      </c>
      <c r="J20" s="11">
        <v>0.05</v>
      </c>
      <c r="K20" s="11" t="s">
        <v>114</v>
      </c>
      <c r="L20" s="11" t="s">
        <v>114</v>
      </c>
    </row>
    <row r="21" spans="1:12" x14ac:dyDescent="0.35">
      <c r="A21" s="3" t="s">
        <v>79</v>
      </c>
      <c r="B21" s="10">
        <v>1865</v>
      </c>
      <c r="C21" s="10">
        <v>1425</v>
      </c>
      <c r="D21" s="10">
        <v>290</v>
      </c>
      <c r="E21" s="10">
        <v>55</v>
      </c>
      <c r="F21" s="10">
        <v>85</v>
      </c>
      <c r="G21" s="10" t="s">
        <v>114</v>
      </c>
      <c r="H21" s="11">
        <v>0.77</v>
      </c>
      <c r="I21" s="11">
        <v>0.16</v>
      </c>
      <c r="J21" s="11" t="s">
        <v>114</v>
      </c>
      <c r="K21" s="11">
        <v>0.05</v>
      </c>
      <c r="L21" s="11" t="s">
        <v>114</v>
      </c>
    </row>
    <row r="22" spans="1:12" x14ac:dyDescent="0.35">
      <c r="A22" s="3" t="s">
        <v>80</v>
      </c>
      <c r="B22" s="10">
        <v>1960</v>
      </c>
      <c r="C22" s="10">
        <v>1525</v>
      </c>
      <c r="D22" s="10">
        <v>295</v>
      </c>
      <c r="E22" s="10">
        <v>45</v>
      </c>
      <c r="F22" s="10">
        <v>95</v>
      </c>
      <c r="G22" s="10" t="s">
        <v>114</v>
      </c>
      <c r="H22" s="11">
        <v>0.78</v>
      </c>
      <c r="I22" s="11">
        <v>0.15</v>
      </c>
      <c r="J22" s="11" t="s">
        <v>114</v>
      </c>
      <c r="K22" s="11">
        <v>0.05</v>
      </c>
      <c r="L22" s="11" t="s">
        <v>114</v>
      </c>
    </row>
    <row r="23" spans="1:12" x14ac:dyDescent="0.35">
      <c r="A23" s="3" t="s">
        <v>81</v>
      </c>
      <c r="B23" s="10">
        <v>1870</v>
      </c>
      <c r="C23" s="10">
        <v>1450</v>
      </c>
      <c r="D23" s="10">
        <v>270</v>
      </c>
      <c r="E23" s="10">
        <v>45</v>
      </c>
      <c r="F23" s="10">
        <v>100</v>
      </c>
      <c r="G23" s="10">
        <v>5</v>
      </c>
      <c r="H23" s="11">
        <v>0.78</v>
      </c>
      <c r="I23" s="11">
        <v>0.14000000000000001</v>
      </c>
      <c r="J23" s="11">
        <v>0.02</v>
      </c>
      <c r="K23" s="11">
        <v>0.05</v>
      </c>
      <c r="L23" s="11">
        <v>0</v>
      </c>
    </row>
    <row r="24" spans="1:12" x14ac:dyDescent="0.35">
      <c r="A24" s="3" t="s">
        <v>82</v>
      </c>
      <c r="B24" s="10">
        <v>2280</v>
      </c>
      <c r="C24" s="10">
        <v>1885</v>
      </c>
      <c r="D24" s="10">
        <v>260</v>
      </c>
      <c r="E24" s="10">
        <v>50</v>
      </c>
      <c r="F24" s="10">
        <v>85</v>
      </c>
      <c r="G24" s="10">
        <v>5</v>
      </c>
      <c r="H24" s="11">
        <v>0.83</v>
      </c>
      <c r="I24" s="11">
        <v>0.11</v>
      </c>
      <c r="J24" s="11">
        <v>0.02</v>
      </c>
      <c r="K24" s="11">
        <v>0.04</v>
      </c>
      <c r="L24" s="11">
        <v>0</v>
      </c>
    </row>
    <row r="25" spans="1:12" x14ac:dyDescent="0.35">
      <c r="A25" s="3" t="s">
        <v>83</v>
      </c>
      <c r="B25" s="10">
        <v>1250</v>
      </c>
      <c r="C25" s="10">
        <v>1020</v>
      </c>
      <c r="D25" s="10">
        <v>120</v>
      </c>
      <c r="E25" s="10">
        <v>45</v>
      </c>
      <c r="F25" s="10">
        <v>60</v>
      </c>
      <c r="G25" s="10">
        <v>5</v>
      </c>
      <c r="H25" s="11">
        <v>0.82</v>
      </c>
      <c r="I25" s="11">
        <v>0.1</v>
      </c>
      <c r="J25" s="11">
        <v>0.03</v>
      </c>
      <c r="K25" s="11">
        <v>0.05</v>
      </c>
      <c r="L25" s="11">
        <v>0</v>
      </c>
    </row>
    <row r="26" spans="1:12" x14ac:dyDescent="0.35">
      <c r="A26" s="3" t="s">
        <v>84</v>
      </c>
      <c r="B26" s="10">
        <v>1790</v>
      </c>
      <c r="C26" s="10">
        <v>1475</v>
      </c>
      <c r="D26" s="10">
        <v>185</v>
      </c>
      <c r="E26" s="10">
        <v>40</v>
      </c>
      <c r="F26" s="10">
        <v>80</v>
      </c>
      <c r="G26" s="10">
        <v>10</v>
      </c>
      <c r="H26" s="11">
        <v>0.82</v>
      </c>
      <c r="I26" s="11">
        <v>0.1</v>
      </c>
      <c r="J26" s="11">
        <v>0.02</v>
      </c>
      <c r="K26" s="11">
        <v>0.05</v>
      </c>
      <c r="L26" s="11">
        <v>0.01</v>
      </c>
    </row>
    <row r="27" spans="1:12" x14ac:dyDescent="0.35">
      <c r="A27" s="3" t="s">
        <v>85</v>
      </c>
      <c r="B27" s="10">
        <v>1780</v>
      </c>
      <c r="C27" s="10">
        <v>1440</v>
      </c>
      <c r="D27" s="10">
        <v>220</v>
      </c>
      <c r="E27" s="10">
        <v>40</v>
      </c>
      <c r="F27" s="10">
        <v>75</v>
      </c>
      <c r="G27" s="10">
        <v>10</v>
      </c>
      <c r="H27" s="11">
        <v>0.81</v>
      </c>
      <c r="I27" s="11">
        <v>0.12</v>
      </c>
      <c r="J27" s="11">
        <v>0.02</v>
      </c>
      <c r="K27" s="11">
        <v>0.04</v>
      </c>
      <c r="L27" s="11">
        <v>0.01</v>
      </c>
    </row>
    <row r="28" spans="1:12" x14ac:dyDescent="0.35">
      <c r="A28" s="3" t="s">
        <v>86</v>
      </c>
      <c r="B28" s="10">
        <v>2015</v>
      </c>
      <c r="C28" s="10">
        <v>1670</v>
      </c>
      <c r="D28" s="10">
        <v>220</v>
      </c>
      <c r="E28" s="10">
        <v>40</v>
      </c>
      <c r="F28" s="10">
        <v>80</v>
      </c>
      <c r="G28" s="10">
        <v>5</v>
      </c>
      <c r="H28" s="11">
        <v>0.83</v>
      </c>
      <c r="I28" s="11">
        <v>0.11</v>
      </c>
      <c r="J28" s="11">
        <v>0.02</v>
      </c>
      <c r="K28" s="11">
        <v>0.04</v>
      </c>
      <c r="L28" s="11">
        <v>0</v>
      </c>
    </row>
    <row r="29" spans="1:12" x14ac:dyDescent="0.35">
      <c r="A29" s="3" t="s">
        <v>87</v>
      </c>
      <c r="B29" s="10">
        <v>1650</v>
      </c>
      <c r="C29" s="10">
        <v>1345</v>
      </c>
      <c r="D29" s="10">
        <v>185</v>
      </c>
      <c r="E29" s="10">
        <v>25</v>
      </c>
      <c r="F29" s="10">
        <v>90</v>
      </c>
      <c r="G29" s="10">
        <v>5</v>
      </c>
      <c r="H29" s="11">
        <v>0.82</v>
      </c>
      <c r="I29" s="11">
        <v>0.11</v>
      </c>
      <c r="J29" s="11">
        <v>0.02</v>
      </c>
      <c r="K29" s="11">
        <v>0.05</v>
      </c>
      <c r="L29" s="11">
        <v>0</v>
      </c>
    </row>
    <row r="30" spans="1:12" x14ac:dyDescent="0.35">
      <c r="A30" s="3" t="s">
        <v>88</v>
      </c>
      <c r="B30" s="10">
        <v>1835</v>
      </c>
      <c r="C30" s="10">
        <v>1475</v>
      </c>
      <c r="D30" s="10">
        <v>255</v>
      </c>
      <c r="E30" s="10">
        <v>20</v>
      </c>
      <c r="F30" s="10">
        <v>80</v>
      </c>
      <c r="G30" s="10">
        <v>10</v>
      </c>
      <c r="H30" s="11">
        <v>0.8</v>
      </c>
      <c r="I30" s="11">
        <v>0.14000000000000001</v>
      </c>
      <c r="J30" s="11">
        <v>0.01</v>
      </c>
      <c r="K30" s="11">
        <v>0.04</v>
      </c>
      <c r="L30" s="11">
        <v>0</v>
      </c>
    </row>
    <row r="31" spans="1:12" x14ac:dyDescent="0.35">
      <c r="A31" s="3" t="s">
        <v>89</v>
      </c>
      <c r="B31" s="10">
        <v>1950</v>
      </c>
      <c r="C31" s="10">
        <v>1560</v>
      </c>
      <c r="D31" s="10">
        <v>260</v>
      </c>
      <c r="E31" s="10">
        <v>10</v>
      </c>
      <c r="F31" s="10">
        <v>115</v>
      </c>
      <c r="G31" s="10">
        <v>5</v>
      </c>
      <c r="H31" s="11">
        <v>0.8</v>
      </c>
      <c r="I31" s="11">
        <v>0.13</v>
      </c>
      <c r="J31" s="11">
        <v>0.01</v>
      </c>
      <c r="K31" s="11">
        <v>0.06</v>
      </c>
      <c r="L31" s="11">
        <v>0</v>
      </c>
    </row>
    <row r="32" spans="1:12" x14ac:dyDescent="0.35">
      <c r="A32" s="3" t="s">
        <v>90</v>
      </c>
      <c r="B32" s="10">
        <v>1665</v>
      </c>
      <c r="C32" s="10">
        <v>1290</v>
      </c>
      <c r="D32" s="10">
        <v>235</v>
      </c>
      <c r="E32" s="10">
        <v>10</v>
      </c>
      <c r="F32" s="10">
        <v>120</v>
      </c>
      <c r="G32" s="10">
        <v>5</v>
      </c>
      <c r="H32" s="11">
        <v>0.78</v>
      </c>
      <c r="I32" s="11">
        <v>0.14000000000000001</v>
      </c>
      <c r="J32" s="11">
        <v>0.01</v>
      </c>
      <c r="K32" s="11">
        <v>7.0000000000000007E-2</v>
      </c>
      <c r="L32" s="11">
        <v>0</v>
      </c>
    </row>
    <row r="33" spans="1:12" x14ac:dyDescent="0.35">
      <c r="A33" s="3" t="s">
        <v>91</v>
      </c>
      <c r="B33" s="10">
        <v>1975</v>
      </c>
      <c r="C33" s="10">
        <v>1515</v>
      </c>
      <c r="D33" s="10">
        <v>330</v>
      </c>
      <c r="E33" s="10">
        <v>10</v>
      </c>
      <c r="F33" s="10">
        <v>110</v>
      </c>
      <c r="G33" s="10">
        <v>10</v>
      </c>
      <c r="H33" s="11">
        <v>0.77</v>
      </c>
      <c r="I33" s="11">
        <v>0.17</v>
      </c>
      <c r="J33" s="11">
        <v>0.01</v>
      </c>
      <c r="K33" s="11">
        <v>0.06</v>
      </c>
      <c r="L33" s="11">
        <v>0</v>
      </c>
    </row>
    <row r="34" spans="1:12" x14ac:dyDescent="0.35">
      <c r="A34" s="3" t="s">
        <v>92</v>
      </c>
      <c r="B34" s="10">
        <v>2055</v>
      </c>
      <c r="C34" s="10">
        <v>1580</v>
      </c>
      <c r="D34" s="10">
        <v>325</v>
      </c>
      <c r="E34" s="10">
        <v>5</v>
      </c>
      <c r="F34" s="10">
        <v>140</v>
      </c>
      <c r="G34" s="10">
        <v>5</v>
      </c>
      <c r="H34" s="11">
        <v>0.77</v>
      </c>
      <c r="I34" s="11">
        <v>0.16</v>
      </c>
      <c r="J34" s="11">
        <v>0</v>
      </c>
      <c r="K34" s="11">
        <v>7.0000000000000007E-2</v>
      </c>
      <c r="L34" s="11">
        <v>0</v>
      </c>
    </row>
    <row r="35" spans="1:12" x14ac:dyDescent="0.35">
      <c r="A35" s="3" t="s">
        <v>93</v>
      </c>
      <c r="B35" s="10">
        <v>1900</v>
      </c>
      <c r="C35" s="10">
        <v>1485</v>
      </c>
      <c r="D35" s="10">
        <v>270</v>
      </c>
      <c r="E35" s="10">
        <v>5</v>
      </c>
      <c r="F35" s="10">
        <v>130</v>
      </c>
      <c r="G35" s="10">
        <v>10</v>
      </c>
      <c r="H35" s="11">
        <v>0.78</v>
      </c>
      <c r="I35" s="11">
        <v>0.14000000000000001</v>
      </c>
      <c r="J35" s="11">
        <v>0</v>
      </c>
      <c r="K35" s="11">
        <v>7.0000000000000007E-2</v>
      </c>
      <c r="L35" s="11">
        <v>0</v>
      </c>
    </row>
    <row r="36" spans="1:12" x14ac:dyDescent="0.35">
      <c r="A36" s="3" t="s">
        <v>94</v>
      </c>
      <c r="B36" s="10">
        <v>2285</v>
      </c>
      <c r="C36" s="10">
        <v>1725</v>
      </c>
      <c r="D36" s="10">
        <v>310</v>
      </c>
      <c r="E36" s="10">
        <v>10</v>
      </c>
      <c r="F36" s="10">
        <v>220</v>
      </c>
      <c r="G36" s="10">
        <v>25</v>
      </c>
      <c r="H36" s="11">
        <v>0.75</v>
      </c>
      <c r="I36" s="11">
        <v>0.13</v>
      </c>
      <c r="J36" s="11">
        <v>0</v>
      </c>
      <c r="K36" s="11">
        <v>0.1</v>
      </c>
      <c r="L36" s="11">
        <v>0.01</v>
      </c>
    </row>
    <row r="37" spans="1:12" x14ac:dyDescent="0.35">
      <c r="A37" s="3" t="s">
        <v>95</v>
      </c>
      <c r="B37" s="10">
        <v>1460</v>
      </c>
      <c r="C37" s="10">
        <v>1110</v>
      </c>
      <c r="D37" s="10">
        <v>190</v>
      </c>
      <c r="E37" s="10">
        <v>5</v>
      </c>
      <c r="F37" s="10">
        <v>135</v>
      </c>
      <c r="G37" s="10">
        <v>20</v>
      </c>
      <c r="H37" s="11">
        <v>0.76</v>
      </c>
      <c r="I37" s="11">
        <v>0.13</v>
      </c>
      <c r="J37" s="11">
        <v>0</v>
      </c>
      <c r="K37" s="11">
        <v>0.09</v>
      </c>
      <c r="L37" s="11">
        <v>0.01</v>
      </c>
    </row>
    <row r="38" spans="1:12" x14ac:dyDescent="0.35">
      <c r="A38" s="3" t="s">
        <v>96</v>
      </c>
      <c r="B38" s="10">
        <v>2350</v>
      </c>
      <c r="C38" s="10">
        <v>1840</v>
      </c>
      <c r="D38" s="10">
        <v>310</v>
      </c>
      <c r="E38" s="10">
        <v>5</v>
      </c>
      <c r="F38" s="10">
        <v>170</v>
      </c>
      <c r="G38" s="10">
        <v>25</v>
      </c>
      <c r="H38" s="11">
        <v>0.78</v>
      </c>
      <c r="I38" s="11">
        <v>0.13</v>
      </c>
      <c r="J38" s="11">
        <v>0</v>
      </c>
      <c r="K38" s="11">
        <v>7.0000000000000007E-2</v>
      </c>
      <c r="L38" s="11">
        <v>0.01</v>
      </c>
    </row>
    <row r="39" spans="1:12" x14ac:dyDescent="0.35">
      <c r="A39" s="3" t="s">
        <v>97</v>
      </c>
      <c r="B39" s="10">
        <v>2380</v>
      </c>
      <c r="C39" s="10">
        <v>1765</v>
      </c>
      <c r="D39" s="10">
        <v>325</v>
      </c>
      <c r="E39" s="10">
        <v>20</v>
      </c>
      <c r="F39" s="10">
        <v>240</v>
      </c>
      <c r="G39" s="10">
        <v>35</v>
      </c>
      <c r="H39" s="11">
        <v>0.74</v>
      </c>
      <c r="I39" s="11">
        <v>0.14000000000000001</v>
      </c>
      <c r="J39" s="11">
        <v>0.01</v>
      </c>
      <c r="K39" s="11">
        <v>0.1</v>
      </c>
      <c r="L39" s="11">
        <v>0.02</v>
      </c>
    </row>
    <row r="40" spans="1:12" x14ac:dyDescent="0.35">
      <c r="A40" s="3" t="s">
        <v>98</v>
      </c>
      <c r="B40" s="10">
        <v>2270</v>
      </c>
      <c r="C40" s="10">
        <v>1765</v>
      </c>
      <c r="D40" s="10">
        <v>325</v>
      </c>
      <c r="E40" s="10">
        <v>5</v>
      </c>
      <c r="F40" s="10">
        <v>155</v>
      </c>
      <c r="G40" s="10">
        <v>10</v>
      </c>
      <c r="H40" s="11">
        <v>0.78</v>
      </c>
      <c r="I40" s="11">
        <v>0.14000000000000001</v>
      </c>
      <c r="J40" s="11">
        <v>0</v>
      </c>
      <c r="K40" s="11">
        <v>7.0000000000000007E-2</v>
      </c>
      <c r="L40" s="11">
        <v>0.01</v>
      </c>
    </row>
    <row r="41" spans="1:12" x14ac:dyDescent="0.35">
      <c r="A41" s="3" t="s">
        <v>99</v>
      </c>
      <c r="B41" s="10">
        <v>2250</v>
      </c>
      <c r="C41" s="10">
        <v>1750</v>
      </c>
      <c r="D41" s="10">
        <v>300</v>
      </c>
      <c r="E41" s="10">
        <v>10</v>
      </c>
      <c r="F41" s="10">
        <v>185</v>
      </c>
      <c r="G41" s="10">
        <v>10</v>
      </c>
      <c r="H41" s="11">
        <v>0.78</v>
      </c>
      <c r="I41" s="11">
        <v>0.13</v>
      </c>
      <c r="J41" s="11">
        <v>0</v>
      </c>
      <c r="K41" s="11">
        <v>0.08</v>
      </c>
      <c r="L41" s="11">
        <v>0</v>
      </c>
    </row>
    <row r="42" spans="1:12" x14ac:dyDescent="0.35">
      <c r="A42" s="3" t="s">
        <v>100</v>
      </c>
      <c r="B42" s="10">
        <v>2300</v>
      </c>
      <c r="C42" s="10">
        <v>1860</v>
      </c>
      <c r="D42" s="10">
        <v>295</v>
      </c>
      <c r="E42" s="10">
        <v>5</v>
      </c>
      <c r="F42" s="10">
        <v>125</v>
      </c>
      <c r="G42" s="10">
        <v>10</v>
      </c>
      <c r="H42" s="11">
        <v>0.81</v>
      </c>
      <c r="I42" s="11">
        <v>0.13</v>
      </c>
      <c r="J42" s="11">
        <v>0</v>
      </c>
      <c r="K42" s="11">
        <v>0.05</v>
      </c>
      <c r="L42" s="11">
        <v>0.01</v>
      </c>
    </row>
    <row r="43" spans="1:12" x14ac:dyDescent="0.35">
      <c r="A43" s="3" t="s">
        <v>101</v>
      </c>
      <c r="B43" s="10">
        <v>2015</v>
      </c>
      <c r="C43" s="10">
        <v>1685</v>
      </c>
      <c r="D43" s="10">
        <v>250</v>
      </c>
      <c r="E43" s="10">
        <v>5</v>
      </c>
      <c r="F43" s="10">
        <v>70</v>
      </c>
      <c r="G43" s="10">
        <v>5</v>
      </c>
      <c r="H43" s="11">
        <v>0.84</v>
      </c>
      <c r="I43" s="11">
        <v>0.12</v>
      </c>
      <c r="J43" s="11">
        <v>0</v>
      </c>
      <c r="K43" s="11">
        <v>0.03</v>
      </c>
      <c r="L43" s="11">
        <v>0</v>
      </c>
    </row>
    <row r="44" spans="1:12" x14ac:dyDescent="0.35">
      <c r="A44" s="3" t="s">
        <v>102</v>
      </c>
      <c r="B44" s="10">
        <v>1870</v>
      </c>
      <c r="C44" s="10">
        <v>1545</v>
      </c>
      <c r="D44" s="10">
        <v>230</v>
      </c>
      <c r="E44" s="10">
        <v>10</v>
      </c>
      <c r="F44" s="10">
        <v>80</v>
      </c>
      <c r="G44" s="10">
        <v>5</v>
      </c>
      <c r="H44" s="11">
        <v>0.83</v>
      </c>
      <c r="I44" s="11">
        <v>0.12</v>
      </c>
      <c r="J44" s="11">
        <v>0</v>
      </c>
      <c r="K44" s="11">
        <v>0.04</v>
      </c>
      <c r="L44" s="11">
        <v>0</v>
      </c>
    </row>
    <row r="45" spans="1:12" x14ac:dyDescent="0.35">
      <c r="A45" s="3" t="s">
        <v>103</v>
      </c>
      <c r="B45" s="10">
        <v>2170</v>
      </c>
      <c r="C45" s="10">
        <v>1805</v>
      </c>
      <c r="D45" s="10">
        <v>265</v>
      </c>
      <c r="E45" s="10">
        <v>10</v>
      </c>
      <c r="F45" s="10">
        <v>85</v>
      </c>
      <c r="G45" s="10">
        <v>5</v>
      </c>
      <c r="H45" s="11">
        <v>0.83</v>
      </c>
      <c r="I45" s="11">
        <v>0.12</v>
      </c>
      <c r="J45" s="11">
        <v>0</v>
      </c>
      <c r="K45" s="11">
        <v>0.04</v>
      </c>
      <c r="L45" s="11">
        <v>0</v>
      </c>
    </row>
    <row r="46" spans="1:12" x14ac:dyDescent="0.35">
      <c r="A46" s="3" t="s">
        <v>104</v>
      </c>
      <c r="B46" s="10">
        <v>2130</v>
      </c>
      <c r="C46" s="10">
        <v>1810</v>
      </c>
      <c r="D46" s="10">
        <v>245</v>
      </c>
      <c r="E46" s="10">
        <v>10</v>
      </c>
      <c r="F46" s="10">
        <v>70</v>
      </c>
      <c r="G46" s="10" t="s">
        <v>114</v>
      </c>
      <c r="H46" s="11">
        <v>0.85</v>
      </c>
      <c r="I46" s="11">
        <v>0.11</v>
      </c>
      <c r="J46" s="11" t="s">
        <v>114</v>
      </c>
      <c r="K46" s="11">
        <v>0.03</v>
      </c>
      <c r="L46" s="11" t="s">
        <v>114</v>
      </c>
    </row>
    <row r="47" spans="1:12" x14ac:dyDescent="0.35">
      <c r="A47" s="3" t="s">
        <v>105</v>
      </c>
      <c r="B47" s="10">
        <v>2035</v>
      </c>
      <c r="C47" s="10">
        <v>1655</v>
      </c>
      <c r="D47" s="10">
        <v>280</v>
      </c>
      <c r="E47" s="10">
        <v>5</v>
      </c>
      <c r="F47" s="10">
        <v>95</v>
      </c>
      <c r="G47" s="10" t="s">
        <v>114</v>
      </c>
      <c r="H47" s="11">
        <v>0.81</v>
      </c>
      <c r="I47" s="11">
        <v>0.14000000000000001</v>
      </c>
      <c r="J47" s="11" t="s">
        <v>114</v>
      </c>
      <c r="K47" s="11">
        <v>0.05</v>
      </c>
      <c r="L47" s="11" t="s">
        <v>114</v>
      </c>
    </row>
    <row r="48" spans="1:12" x14ac:dyDescent="0.35">
      <c r="A48" s="3" t="s">
        <v>106</v>
      </c>
      <c r="B48" s="10">
        <v>2105</v>
      </c>
      <c r="C48" s="10">
        <v>1730</v>
      </c>
      <c r="D48" s="10">
        <v>275</v>
      </c>
      <c r="E48" s="10">
        <v>5</v>
      </c>
      <c r="F48" s="10">
        <v>95</v>
      </c>
      <c r="G48" s="10">
        <v>5</v>
      </c>
      <c r="H48" s="11">
        <v>0.82</v>
      </c>
      <c r="I48" s="11">
        <v>0.13</v>
      </c>
      <c r="J48" s="11">
        <v>0</v>
      </c>
      <c r="K48" s="11">
        <v>0.04</v>
      </c>
      <c r="L48" s="11">
        <v>0</v>
      </c>
    </row>
    <row r="49" spans="1:12" x14ac:dyDescent="0.35">
      <c r="A49" s="3" t="s">
        <v>107</v>
      </c>
      <c r="B49" s="10">
        <v>1355</v>
      </c>
      <c r="C49" s="10">
        <v>1105</v>
      </c>
      <c r="D49" s="10">
        <v>170</v>
      </c>
      <c r="E49" s="10">
        <v>5</v>
      </c>
      <c r="F49" s="10">
        <v>75</v>
      </c>
      <c r="G49" s="10">
        <v>5</v>
      </c>
      <c r="H49" s="11">
        <v>0.81</v>
      </c>
      <c r="I49" s="11">
        <v>0.13</v>
      </c>
      <c r="J49" s="11">
        <v>0</v>
      </c>
      <c r="K49" s="11">
        <v>0.05</v>
      </c>
      <c r="L49" s="11">
        <v>0</v>
      </c>
    </row>
    <row r="50" spans="1:12" x14ac:dyDescent="0.35">
      <c r="A50" s="3" t="s">
        <v>108</v>
      </c>
      <c r="B50" s="10">
        <v>2195</v>
      </c>
      <c r="C50" s="10">
        <v>1820</v>
      </c>
      <c r="D50" s="10">
        <v>255</v>
      </c>
      <c r="E50" s="10">
        <v>15</v>
      </c>
      <c r="F50" s="10">
        <v>105</v>
      </c>
      <c r="G50" s="10" t="s">
        <v>114</v>
      </c>
      <c r="H50" s="11">
        <v>0.83</v>
      </c>
      <c r="I50" s="11">
        <v>0.12</v>
      </c>
      <c r="J50" s="11" t="s">
        <v>114</v>
      </c>
      <c r="K50" s="11">
        <v>0.05</v>
      </c>
      <c r="L50" s="11" t="s">
        <v>114</v>
      </c>
    </row>
    <row r="51" spans="1:12" x14ac:dyDescent="0.35">
      <c r="A51" s="3" t="s">
        <v>109</v>
      </c>
      <c r="B51" s="10">
        <v>2270</v>
      </c>
      <c r="C51" s="10">
        <v>1920</v>
      </c>
      <c r="D51" s="10">
        <v>260</v>
      </c>
      <c r="E51" s="10">
        <v>5</v>
      </c>
      <c r="F51" s="10">
        <v>85</v>
      </c>
      <c r="G51" s="10" t="s">
        <v>114</v>
      </c>
      <c r="H51" s="11">
        <v>0.85</v>
      </c>
      <c r="I51" s="11">
        <v>0.12</v>
      </c>
      <c r="J51" s="11" t="s">
        <v>114</v>
      </c>
      <c r="K51" s="11">
        <v>0.04</v>
      </c>
      <c r="L51" s="11" t="s">
        <v>114</v>
      </c>
    </row>
    <row r="52" spans="1:12" x14ac:dyDescent="0.35">
      <c r="A52" s="3" t="s">
        <v>110</v>
      </c>
      <c r="B52" s="10">
        <v>2395</v>
      </c>
      <c r="C52" s="10">
        <v>2000</v>
      </c>
      <c r="D52" s="10">
        <v>260</v>
      </c>
      <c r="E52" s="10">
        <v>5</v>
      </c>
      <c r="F52" s="10">
        <v>130</v>
      </c>
      <c r="G52" s="10" t="s">
        <v>114</v>
      </c>
      <c r="H52" s="11">
        <v>0.83</v>
      </c>
      <c r="I52" s="11">
        <v>0.11</v>
      </c>
      <c r="J52" s="11" t="s">
        <v>114</v>
      </c>
      <c r="K52" s="11">
        <v>0.06</v>
      </c>
      <c r="L52" s="11" t="s">
        <v>114</v>
      </c>
    </row>
    <row r="53" spans="1:12" x14ac:dyDescent="0.35">
      <c r="A53" s="3" t="s">
        <v>111</v>
      </c>
      <c r="B53" s="10">
        <v>1845</v>
      </c>
      <c r="C53" s="10">
        <v>1555</v>
      </c>
      <c r="D53" s="10">
        <v>205</v>
      </c>
      <c r="E53" s="10">
        <v>5</v>
      </c>
      <c r="F53" s="10">
        <v>85</v>
      </c>
      <c r="G53" s="10">
        <v>0</v>
      </c>
      <c r="H53" s="41">
        <v>0.84</v>
      </c>
      <c r="I53" s="41">
        <v>0.11</v>
      </c>
      <c r="J53" s="41">
        <v>0</v>
      </c>
      <c r="K53" s="41">
        <v>0.05</v>
      </c>
      <c r="L53" s="41">
        <v>0</v>
      </c>
    </row>
    <row r="54" spans="1:12" x14ac:dyDescent="0.35">
      <c r="A54" s="3" t="s">
        <v>112</v>
      </c>
      <c r="B54" s="10">
        <v>2095</v>
      </c>
      <c r="C54" s="10">
        <v>1815</v>
      </c>
      <c r="D54" s="10">
        <v>205</v>
      </c>
      <c r="E54" s="10">
        <v>5</v>
      </c>
      <c r="F54" s="10">
        <v>75</v>
      </c>
      <c r="G54" s="10">
        <v>0</v>
      </c>
      <c r="H54" s="41">
        <v>0.86</v>
      </c>
      <c r="I54" s="41">
        <v>0.1</v>
      </c>
      <c r="J54" s="41">
        <v>0</v>
      </c>
      <c r="K54" s="41">
        <v>0.04</v>
      </c>
      <c r="L54" s="41">
        <v>0</v>
      </c>
    </row>
    <row r="55" spans="1:12" x14ac:dyDescent="0.35">
      <c r="A55" s="3" t="s">
        <v>113</v>
      </c>
      <c r="B55" s="10">
        <v>1950</v>
      </c>
      <c r="C55" s="10">
        <v>1675</v>
      </c>
      <c r="D55" s="10">
        <v>195</v>
      </c>
      <c r="E55" s="10">
        <v>5</v>
      </c>
      <c r="F55" s="10">
        <v>75</v>
      </c>
      <c r="G55" s="10" t="s">
        <v>114</v>
      </c>
      <c r="H55" s="41">
        <v>0.86</v>
      </c>
      <c r="I55" s="41">
        <v>0.1</v>
      </c>
      <c r="J55" s="41" t="s">
        <v>114</v>
      </c>
      <c r="K55" s="41">
        <v>0.04</v>
      </c>
      <c r="L55" s="41" t="s">
        <v>114</v>
      </c>
    </row>
    <row r="56" spans="1:12" x14ac:dyDescent="0.35">
      <c r="A56" s="55" t="s">
        <v>242</v>
      </c>
      <c r="B56" s="13">
        <v>9595</v>
      </c>
      <c r="C56" s="13">
        <v>7125</v>
      </c>
      <c r="D56" s="13">
        <v>1515</v>
      </c>
      <c r="E56" s="13">
        <v>790</v>
      </c>
      <c r="F56" s="13">
        <v>155</v>
      </c>
      <c r="G56" s="13">
        <v>10</v>
      </c>
      <c r="H56" s="63">
        <v>0.74</v>
      </c>
      <c r="I56" s="63">
        <v>0.16</v>
      </c>
      <c r="J56" s="63">
        <v>0.08</v>
      </c>
      <c r="K56" s="63">
        <v>0.02</v>
      </c>
      <c r="L56" s="63">
        <v>0</v>
      </c>
    </row>
    <row r="57" spans="1:12" x14ac:dyDescent="0.35">
      <c r="A57" s="16" t="s">
        <v>243</v>
      </c>
      <c r="B57" s="9">
        <v>21540</v>
      </c>
      <c r="C57" s="9">
        <v>16840</v>
      </c>
      <c r="D57" s="9">
        <v>2955</v>
      </c>
      <c r="E57" s="9">
        <v>800</v>
      </c>
      <c r="F57" s="9">
        <v>900</v>
      </c>
      <c r="G57" s="9">
        <v>50</v>
      </c>
      <c r="H57" s="64">
        <v>0.78</v>
      </c>
      <c r="I57" s="64">
        <v>0.14000000000000001</v>
      </c>
      <c r="J57" s="64">
        <v>0.04</v>
      </c>
      <c r="K57" s="64">
        <v>0.04</v>
      </c>
      <c r="L57" s="64">
        <v>0</v>
      </c>
    </row>
    <row r="58" spans="1:12" x14ac:dyDescent="0.35">
      <c r="A58" s="16" t="s">
        <v>244</v>
      </c>
      <c r="B58" s="9">
        <v>23775</v>
      </c>
      <c r="C58" s="9">
        <v>18460</v>
      </c>
      <c r="D58" s="9">
        <v>3310</v>
      </c>
      <c r="E58" s="9">
        <v>135</v>
      </c>
      <c r="F58" s="9">
        <v>1710</v>
      </c>
      <c r="G58" s="9">
        <v>160</v>
      </c>
      <c r="H58" s="64">
        <v>0.78</v>
      </c>
      <c r="I58" s="64">
        <v>0.14000000000000001</v>
      </c>
      <c r="J58" s="64">
        <v>0.01</v>
      </c>
      <c r="K58" s="64">
        <v>7.0000000000000007E-2</v>
      </c>
      <c r="L58" s="64">
        <v>0.01</v>
      </c>
    </row>
    <row r="59" spans="1:12" x14ac:dyDescent="0.35">
      <c r="A59" s="16" t="s">
        <v>245</v>
      </c>
      <c r="B59" s="9">
        <v>25090</v>
      </c>
      <c r="C59" s="9">
        <v>20685</v>
      </c>
      <c r="D59" s="9">
        <v>3085</v>
      </c>
      <c r="E59" s="9">
        <v>85</v>
      </c>
      <c r="F59" s="9">
        <v>1195</v>
      </c>
      <c r="G59" s="9">
        <v>45</v>
      </c>
      <c r="H59" s="64">
        <v>0.82</v>
      </c>
      <c r="I59" s="64">
        <v>0.12</v>
      </c>
      <c r="J59" s="64">
        <v>0</v>
      </c>
      <c r="K59" s="64">
        <v>0.05</v>
      </c>
      <c r="L59" s="64">
        <v>0</v>
      </c>
    </row>
    <row r="60" spans="1:12" x14ac:dyDescent="0.35">
      <c r="A60" s="16" t="s">
        <v>405</v>
      </c>
      <c r="B60" s="9">
        <v>5890</v>
      </c>
      <c r="C60" s="9">
        <v>5040</v>
      </c>
      <c r="D60" s="9">
        <v>600</v>
      </c>
      <c r="E60" s="9">
        <v>15</v>
      </c>
      <c r="F60" s="9">
        <v>235</v>
      </c>
      <c r="G60" s="9" t="s">
        <v>114</v>
      </c>
      <c r="H60" s="62">
        <v>0.86</v>
      </c>
      <c r="I60" s="62">
        <v>0.1</v>
      </c>
      <c r="J60" s="62" t="s">
        <v>114</v>
      </c>
      <c r="K60" s="62">
        <v>0.04</v>
      </c>
      <c r="L60" s="62" t="s">
        <v>114</v>
      </c>
    </row>
    <row r="61" spans="1:12" x14ac:dyDescent="0.35">
      <c r="A61" t="s">
        <v>31</v>
      </c>
      <c r="B61" s="46" t="s">
        <v>423</v>
      </c>
    </row>
    <row r="62" spans="1:12" x14ac:dyDescent="0.35">
      <c r="A62" t="s">
        <v>32</v>
      </c>
      <c r="B62" t="s">
        <v>425</v>
      </c>
    </row>
    <row r="63" spans="1:12" x14ac:dyDescent="0.35">
      <c r="A63" t="s">
        <v>33</v>
      </c>
      <c r="B63" t="s">
        <v>426</v>
      </c>
    </row>
    <row r="64" spans="1:12" x14ac:dyDescent="0.35">
      <c r="A64" t="s">
        <v>34</v>
      </c>
      <c r="B64" s="53" t="s">
        <v>508</v>
      </c>
    </row>
    <row r="65" spans="1:2" x14ac:dyDescent="0.35">
      <c r="A65" t="s">
        <v>35</v>
      </c>
      <c r="B65" t="s">
        <v>424</v>
      </c>
    </row>
    <row r="66" spans="1:2" x14ac:dyDescent="0.35">
      <c r="A66" t="s">
        <v>36</v>
      </c>
      <c r="B66" t="s">
        <v>438</v>
      </c>
    </row>
    <row r="67" spans="1:2" x14ac:dyDescent="0.35">
      <c r="A67" t="s">
        <v>37</v>
      </c>
      <c r="B67" t="s">
        <v>439</v>
      </c>
    </row>
    <row r="68" spans="1:2" x14ac:dyDescent="0.35">
      <c r="A68" t="s">
        <v>38</v>
      </c>
      <c r="B68" t="s">
        <v>440</v>
      </c>
    </row>
    <row r="69" spans="1:2" x14ac:dyDescent="0.35">
      <c r="A69" t="s">
        <v>39</v>
      </c>
      <c r="B69" t="s">
        <v>441</v>
      </c>
    </row>
  </sheetData>
  <conditionalFormatting sqref="H7:H52 H57:H60">
    <cfRule type="dataBar" priority="4">
      <dataBar>
        <cfvo type="num" val="0"/>
        <cfvo type="num" val="1"/>
        <color rgb="FFB1A0C7"/>
      </dataBar>
      <extLst>
        <ext xmlns:x14="http://schemas.microsoft.com/office/spreadsheetml/2009/9/main" uri="{B025F937-C7B1-47D3-B67F-A62EFF666E3E}">
          <x14:id>{C6AB0E3B-69C0-4CE3-A6E2-132B5E8E319A}</x14:id>
        </ext>
      </extLst>
    </cfRule>
  </conditionalFormatting>
  <conditionalFormatting sqref="H53:H56">
    <cfRule type="dataBar" priority="3">
      <dataBar>
        <cfvo type="num" val="0"/>
        <cfvo type="num" val="1"/>
        <color rgb="FFB1A0C7"/>
      </dataBar>
      <extLst>
        <ext xmlns:x14="http://schemas.microsoft.com/office/spreadsheetml/2009/9/main" uri="{B025F937-C7B1-47D3-B67F-A62EFF666E3E}">
          <x14:id>{97DA2827-9B1F-44D9-910E-6F17E0279A1F}</x14:id>
        </ext>
      </extLst>
    </cfRule>
  </conditionalFormatting>
  <conditionalFormatting sqref="I7:L52 I57:L60">
    <cfRule type="dataBar" priority="2">
      <dataBar>
        <cfvo type="num" val="0"/>
        <cfvo type="num" val="1"/>
        <color rgb="FFB1A0C7"/>
      </dataBar>
      <extLst>
        <ext xmlns:x14="http://schemas.microsoft.com/office/spreadsheetml/2009/9/main" uri="{B025F937-C7B1-47D3-B67F-A62EFF666E3E}">
          <x14:id>{22E9BCD1-9F70-4E53-9ACB-6410AA40D2F6}</x14:id>
        </ext>
      </extLst>
    </cfRule>
  </conditionalFormatting>
  <conditionalFormatting sqref="I53:L56">
    <cfRule type="dataBar" priority="1">
      <dataBar>
        <cfvo type="num" val="0"/>
        <cfvo type="num" val="1"/>
        <color rgb="FFB1A0C7"/>
      </dataBar>
      <extLst>
        <ext xmlns:x14="http://schemas.microsoft.com/office/spreadsheetml/2009/9/main" uri="{B025F937-C7B1-47D3-B67F-A62EFF666E3E}">
          <x14:id>{C17A3F7C-3902-4F3F-BB0A-37291A4BCBC7}</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C6AB0E3B-69C0-4CE3-A6E2-132B5E8E319A}">
            <x14:dataBar minLength="0" maxLength="100" gradient="0">
              <x14:cfvo type="num">
                <xm:f>0</xm:f>
              </x14:cfvo>
              <x14:cfvo type="num">
                <xm:f>1</xm:f>
              </x14:cfvo>
              <x14:negativeFillColor rgb="FFFF0000"/>
              <x14:axisColor rgb="FF000000"/>
            </x14:dataBar>
          </x14:cfRule>
          <xm:sqref>H7:H52 H57:H60</xm:sqref>
        </x14:conditionalFormatting>
        <x14:conditionalFormatting xmlns:xm="http://schemas.microsoft.com/office/excel/2006/main">
          <x14:cfRule type="dataBar" id="{97DA2827-9B1F-44D9-910E-6F17E0279A1F}">
            <x14:dataBar minLength="0" maxLength="100" gradient="0">
              <x14:cfvo type="num">
                <xm:f>0</xm:f>
              </x14:cfvo>
              <x14:cfvo type="num">
                <xm:f>1</xm:f>
              </x14:cfvo>
              <x14:negativeFillColor rgb="FFFF0000"/>
              <x14:axisColor rgb="FF000000"/>
            </x14:dataBar>
          </x14:cfRule>
          <xm:sqref>H53:H56</xm:sqref>
        </x14:conditionalFormatting>
        <x14:conditionalFormatting xmlns:xm="http://schemas.microsoft.com/office/excel/2006/main">
          <x14:cfRule type="dataBar" id="{22E9BCD1-9F70-4E53-9ACB-6410AA40D2F6}">
            <x14:dataBar minLength="0" maxLength="100" gradient="0">
              <x14:cfvo type="num">
                <xm:f>0</xm:f>
              </x14:cfvo>
              <x14:cfvo type="num">
                <xm:f>1</xm:f>
              </x14:cfvo>
              <x14:negativeFillColor rgb="FFFF0000"/>
              <x14:axisColor rgb="FF000000"/>
            </x14:dataBar>
          </x14:cfRule>
          <xm:sqref>I7:L52 I57:L60</xm:sqref>
        </x14:conditionalFormatting>
        <x14:conditionalFormatting xmlns:xm="http://schemas.microsoft.com/office/excel/2006/main">
          <x14:cfRule type="dataBar" id="{C17A3F7C-3902-4F3F-BB0A-37291A4BCBC7}">
            <x14:dataBar minLength="0" maxLength="100" gradient="0">
              <x14:cfvo type="num">
                <xm:f>0</xm:f>
              </x14:cfvo>
              <x14:cfvo type="num">
                <xm:f>1</xm:f>
              </x14:cfvo>
              <x14:negativeFillColor rgb="FFFF0000"/>
              <x14:axisColor rgb="FF000000"/>
            </x14:dataBar>
          </x14:cfRule>
          <xm:sqref>I53:L56</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16"/>
  <sheetViews>
    <sheetView showGridLines="0" workbookViewId="0"/>
  </sheetViews>
  <sheetFormatPr defaultColWidth="10.6640625" defaultRowHeight="15.5" x14ac:dyDescent="0.35"/>
  <cols>
    <col min="1" max="10" width="20.6640625" customWidth="1"/>
  </cols>
  <sheetData>
    <row r="1" spans="1:10" ht="19.5" x14ac:dyDescent="0.45">
      <c r="A1" s="1" t="s">
        <v>182</v>
      </c>
    </row>
    <row r="2" spans="1:10" x14ac:dyDescent="0.35">
      <c r="A2" t="s">
        <v>48</v>
      </c>
    </row>
    <row r="3" spans="1:10" x14ac:dyDescent="0.35">
      <c r="A3" t="s">
        <v>49</v>
      </c>
    </row>
    <row r="4" spans="1:10" x14ac:dyDescent="0.35">
      <c r="A4" t="s">
        <v>183</v>
      </c>
    </row>
    <row r="5" spans="1:10" x14ac:dyDescent="0.35">
      <c r="A5" t="s">
        <v>51</v>
      </c>
    </row>
    <row r="6" spans="1:10" ht="46.5" x14ac:dyDescent="0.35">
      <c r="A6" s="56" t="s">
        <v>184</v>
      </c>
      <c r="B6" s="57" t="s">
        <v>185</v>
      </c>
      <c r="C6" s="57" t="s">
        <v>186</v>
      </c>
      <c r="D6" s="57" t="s">
        <v>187</v>
      </c>
      <c r="E6" s="57" t="s">
        <v>145</v>
      </c>
      <c r="F6" s="57" t="s">
        <v>146</v>
      </c>
      <c r="G6" s="57" t="s">
        <v>147</v>
      </c>
      <c r="H6" s="57" t="s">
        <v>61</v>
      </c>
      <c r="I6" s="57" t="s">
        <v>62</v>
      </c>
      <c r="J6" s="57" t="s">
        <v>63</v>
      </c>
    </row>
    <row r="7" spans="1:10" x14ac:dyDescent="0.35">
      <c r="A7" s="14" t="s">
        <v>64</v>
      </c>
      <c r="B7" s="15">
        <v>85890</v>
      </c>
      <c r="C7" s="66">
        <v>1</v>
      </c>
      <c r="D7" s="15">
        <v>76535</v>
      </c>
      <c r="E7" s="15">
        <v>56310</v>
      </c>
      <c r="F7" s="15">
        <v>17605</v>
      </c>
      <c r="G7" s="15">
        <v>2625</v>
      </c>
      <c r="H7" s="66">
        <v>0.74</v>
      </c>
      <c r="I7" s="66">
        <v>0.23</v>
      </c>
      <c r="J7" s="66">
        <v>0.03</v>
      </c>
    </row>
    <row r="8" spans="1:10" x14ac:dyDescent="0.35">
      <c r="A8" s="3" t="s">
        <v>188</v>
      </c>
      <c r="B8" s="10">
        <v>22265</v>
      </c>
      <c r="C8" s="11">
        <v>0.26</v>
      </c>
      <c r="D8" s="10">
        <v>19760</v>
      </c>
      <c r="E8" s="10">
        <v>14985</v>
      </c>
      <c r="F8" s="10">
        <v>4085</v>
      </c>
      <c r="G8" s="10">
        <v>690</v>
      </c>
      <c r="H8" s="11">
        <v>0.76</v>
      </c>
      <c r="I8" s="11">
        <v>0.21</v>
      </c>
      <c r="J8" s="11">
        <v>0.03</v>
      </c>
    </row>
    <row r="9" spans="1:10" x14ac:dyDescent="0.35">
      <c r="A9" s="3" t="s">
        <v>189</v>
      </c>
      <c r="B9" s="10">
        <v>36655</v>
      </c>
      <c r="C9" s="11">
        <v>0.43</v>
      </c>
      <c r="D9" s="10">
        <v>32605</v>
      </c>
      <c r="E9" s="10">
        <v>24300</v>
      </c>
      <c r="F9" s="10">
        <v>7300</v>
      </c>
      <c r="G9" s="10">
        <v>1005</v>
      </c>
      <c r="H9" s="11">
        <v>0.75</v>
      </c>
      <c r="I9" s="11">
        <v>0.22</v>
      </c>
      <c r="J9" s="11">
        <v>0.03</v>
      </c>
    </row>
    <row r="10" spans="1:10" x14ac:dyDescent="0.35">
      <c r="A10" s="3" t="s">
        <v>190</v>
      </c>
      <c r="B10" s="10">
        <v>26735</v>
      </c>
      <c r="C10" s="11">
        <v>0.31</v>
      </c>
      <c r="D10" s="10">
        <v>23945</v>
      </c>
      <c r="E10" s="10">
        <v>16990</v>
      </c>
      <c r="F10" s="10">
        <v>6155</v>
      </c>
      <c r="G10" s="10">
        <v>800</v>
      </c>
      <c r="H10" s="11">
        <v>0.71</v>
      </c>
      <c r="I10" s="11">
        <v>0.26</v>
      </c>
      <c r="J10" s="11">
        <v>0.03</v>
      </c>
    </row>
    <row r="11" spans="1:10" x14ac:dyDescent="0.35">
      <c r="A11" s="3" t="s">
        <v>191</v>
      </c>
      <c r="B11" s="10">
        <v>165</v>
      </c>
      <c r="C11" s="11">
        <v>0</v>
      </c>
      <c r="D11" s="10">
        <v>155</v>
      </c>
      <c r="E11" s="10">
        <v>35</v>
      </c>
      <c r="F11" s="10">
        <v>55</v>
      </c>
      <c r="G11" s="10">
        <v>65</v>
      </c>
      <c r="H11" s="11">
        <v>0.23</v>
      </c>
      <c r="I11" s="11">
        <v>0.34</v>
      </c>
      <c r="J11" s="11">
        <v>0.43</v>
      </c>
    </row>
    <row r="12" spans="1:10" x14ac:dyDescent="0.35">
      <c r="A12" s="3" t="s">
        <v>169</v>
      </c>
      <c r="B12" s="10">
        <v>75</v>
      </c>
      <c r="C12" s="11">
        <v>0</v>
      </c>
      <c r="D12" s="10">
        <v>70</v>
      </c>
      <c r="E12" s="10">
        <v>0</v>
      </c>
      <c r="F12" s="10">
        <v>10</v>
      </c>
      <c r="G12" s="10">
        <v>60</v>
      </c>
      <c r="H12" s="11">
        <v>0</v>
      </c>
      <c r="I12" s="11">
        <v>0.17</v>
      </c>
      <c r="J12" s="11">
        <v>0.83</v>
      </c>
    </row>
    <row r="13" spans="1:10" x14ac:dyDescent="0.35">
      <c r="A13" t="s">
        <v>31</v>
      </c>
      <c r="B13" s="46" t="s">
        <v>423</v>
      </c>
    </row>
    <row r="14" spans="1:10" x14ac:dyDescent="0.35">
      <c r="A14" t="s">
        <v>32</v>
      </c>
      <c r="B14" t="s">
        <v>425</v>
      </c>
    </row>
    <row r="15" spans="1:10" x14ac:dyDescent="0.35">
      <c r="A15" t="s">
        <v>33</v>
      </c>
      <c r="B15" t="s">
        <v>429</v>
      </c>
    </row>
    <row r="16" spans="1:10" x14ac:dyDescent="0.35">
      <c r="A16" t="s">
        <v>34</v>
      </c>
      <c r="B16" t="s">
        <v>442</v>
      </c>
    </row>
  </sheetData>
  <conditionalFormatting sqref="C7:C12">
    <cfRule type="dataBar" priority="2">
      <dataBar>
        <cfvo type="num" val="0"/>
        <cfvo type="num" val="1"/>
        <color rgb="FFB1A0C7"/>
      </dataBar>
      <extLst>
        <ext xmlns:x14="http://schemas.microsoft.com/office/spreadsheetml/2009/9/main" uri="{B025F937-C7B1-47D3-B67F-A62EFF666E3E}">
          <x14:id>{8C280083-BB70-4BCC-9083-061179BB23AD}</x14:id>
        </ext>
      </extLst>
    </cfRule>
  </conditionalFormatting>
  <conditionalFormatting sqref="H7:J12">
    <cfRule type="dataBar" priority="1">
      <dataBar>
        <cfvo type="num" val="0"/>
        <cfvo type="num" val="1"/>
        <color rgb="FFB1A0C7"/>
      </dataBar>
      <extLst>
        <ext xmlns:x14="http://schemas.microsoft.com/office/spreadsheetml/2009/9/main" uri="{B025F937-C7B1-47D3-B67F-A62EFF666E3E}">
          <x14:id>{4547A15F-19C3-4777-87C7-2998B2C55F76}</x14:id>
        </ext>
      </extLst>
    </cfRule>
  </conditionalFormatting>
  <pageMargins left="0.7" right="0.7" top="0.75" bottom="0.75" header="0.3" footer="0.3"/>
  <pageSetup paperSize="9" orientation="portrait" horizontalDpi="300" verticalDpi="300"/>
  <ignoredErrors>
    <ignoredError sqref="A10" twoDigitTextYear="1"/>
  </ignoredErrors>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8C280083-BB70-4BCC-9083-061179BB23AD}">
            <x14:dataBar minLength="0" maxLength="100" gradient="0">
              <x14:cfvo type="num">
                <xm:f>0</xm:f>
              </x14:cfvo>
              <x14:cfvo type="num">
                <xm:f>1</xm:f>
              </x14:cfvo>
              <x14:negativeFillColor rgb="FFFF0000"/>
              <x14:axisColor rgb="FF000000"/>
            </x14:dataBar>
          </x14:cfRule>
          <xm:sqref>C7:C12</xm:sqref>
        </x14:conditionalFormatting>
        <x14:conditionalFormatting xmlns:xm="http://schemas.microsoft.com/office/excel/2006/main">
          <x14:cfRule type="dataBar" id="{4547A15F-19C3-4777-87C7-2998B2C55F76}">
            <x14:dataBar minLength="0" maxLength="100" gradient="0">
              <x14:cfvo type="num">
                <xm:f>0</xm:f>
              </x14:cfvo>
              <x14:cfvo type="num">
                <xm:f>1</xm:f>
              </x14:cfvo>
              <x14:negativeFillColor rgb="FFFF0000"/>
              <x14:axisColor rgb="FF000000"/>
            </x14:dataBar>
          </x14:cfRule>
          <xm:sqref>H7:J12</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47"/>
  <sheetViews>
    <sheetView showGridLines="0" workbookViewId="0"/>
  </sheetViews>
  <sheetFormatPr defaultColWidth="10.6640625" defaultRowHeight="15.5" x14ac:dyDescent="0.35"/>
  <cols>
    <col min="1" max="10" width="20.6640625" customWidth="1"/>
  </cols>
  <sheetData>
    <row r="1" spans="1:10" ht="19.5" x14ac:dyDescent="0.45">
      <c r="A1" s="1" t="s">
        <v>192</v>
      </c>
    </row>
    <row r="2" spans="1:10" x14ac:dyDescent="0.35">
      <c r="A2" t="s">
        <v>48</v>
      </c>
    </row>
    <row r="3" spans="1:10" x14ac:dyDescent="0.35">
      <c r="A3" t="s">
        <v>49</v>
      </c>
    </row>
    <row r="4" spans="1:10" x14ac:dyDescent="0.35">
      <c r="A4" t="s">
        <v>193</v>
      </c>
    </row>
    <row r="5" spans="1:10" x14ac:dyDescent="0.35">
      <c r="A5" t="s">
        <v>51</v>
      </c>
    </row>
    <row r="6" spans="1:10" ht="46.5" x14ac:dyDescent="0.35">
      <c r="A6" s="56" t="s">
        <v>194</v>
      </c>
      <c r="B6" s="57" t="s">
        <v>195</v>
      </c>
      <c r="C6" s="57" t="s">
        <v>186</v>
      </c>
      <c r="D6" s="57" t="s">
        <v>187</v>
      </c>
      <c r="E6" s="57" t="s">
        <v>145</v>
      </c>
      <c r="F6" s="57" t="s">
        <v>146</v>
      </c>
      <c r="G6" s="57" t="s">
        <v>147</v>
      </c>
      <c r="H6" s="57" t="s">
        <v>61</v>
      </c>
      <c r="I6" s="57" t="s">
        <v>62</v>
      </c>
      <c r="J6" s="57" t="s">
        <v>63</v>
      </c>
    </row>
    <row r="7" spans="1:10" x14ac:dyDescent="0.35">
      <c r="A7" s="14" t="s">
        <v>64</v>
      </c>
      <c r="B7" s="15">
        <v>85890</v>
      </c>
      <c r="C7" s="62">
        <v>1</v>
      </c>
      <c r="D7" s="15">
        <v>76535</v>
      </c>
      <c r="E7" s="15">
        <v>56310</v>
      </c>
      <c r="F7" s="15">
        <v>17605</v>
      </c>
      <c r="G7" s="15">
        <v>2625</v>
      </c>
      <c r="H7" s="62">
        <v>0.74</v>
      </c>
      <c r="I7" s="62">
        <v>0.23</v>
      </c>
      <c r="J7" s="62">
        <v>0.03</v>
      </c>
    </row>
    <row r="8" spans="1:10" x14ac:dyDescent="0.35">
      <c r="A8" s="3" t="s">
        <v>196</v>
      </c>
      <c r="B8" s="10">
        <v>2765</v>
      </c>
      <c r="C8" s="11">
        <v>0.03</v>
      </c>
      <c r="D8" s="10">
        <v>2425</v>
      </c>
      <c r="E8" s="10">
        <v>1790</v>
      </c>
      <c r="F8" s="10">
        <v>555</v>
      </c>
      <c r="G8" s="10">
        <v>85</v>
      </c>
      <c r="H8" s="11">
        <v>0.74</v>
      </c>
      <c r="I8" s="11">
        <v>0.23</v>
      </c>
      <c r="J8" s="11">
        <v>0.03</v>
      </c>
    </row>
    <row r="9" spans="1:10" x14ac:dyDescent="0.35">
      <c r="A9" s="3" t="s">
        <v>197</v>
      </c>
      <c r="B9" s="10">
        <v>3285</v>
      </c>
      <c r="C9" s="11">
        <v>0.04</v>
      </c>
      <c r="D9" s="10">
        <v>2910</v>
      </c>
      <c r="E9" s="10">
        <v>2190</v>
      </c>
      <c r="F9" s="10">
        <v>630</v>
      </c>
      <c r="G9" s="10">
        <v>90</v>
      </c>
      <c r="H9" s="11">
        <v>0.75</v>
      </c>
      <c r="I9" s="11">
        <v>0.22</v>
      </c>
      <c r="J9" s="11">
        <v>0.03</v>
      </c>
    </row>
    <row r="10" spans="1:10" x14ac:dyDescent="0.35">
      <c r="A10" s="3" t="s">
        <v>198</v>
      </c>
      <c r="B10" s="10">
        <v>1480</v>
      </c>
      <c r="C10" s="11">
        <v>0.02</v>
      </c>
      <c r="D10" s="10">
        <v>1335</v>
      </c>
      <c r="E10" s="10">
        <v>1000</v>
      </c>
      <c r="F10" s="10">
        <v>290</v>
      </c>
      <c r="G10" s="10">
        <v>45</v>
      </c>
      <c r="H10" s="11">
        <v>0.75</v>
      </c>
      <c r="I10" s="11">
        <v>0.22</v>
      </c>
      <c r="J10" s="11">
        <v>0.03</v>
      </c>
    </row>
    <row r="11" spans="1:10" x14ac:dyDescent="0.35">
      <c r="A11" s="3" t="s">
        <v>199</v>
      </c>
      <c r="B11" s="10">
        <v>1050</v>
      </c>
      <c r="C11" s="11">
        <v>0.01</v>
      </c>
      <c r="D11" s="10">
        <v>970</v>
      </c>
      <c r="E11" s="10">
        <v>755</v>
      </c>
      <c r="F11" s="10">
        <v>180</v>
      </c>
      <c r="G11" s="10">
        <v>35</v>
      </c>
      <c r="H11" s="11">
        <v>0.78</v>
      </c>
      <c r="I11" s="11">
        <v>0.19</v>
      </c>
      <c r="J11" s="11">
        <v>0.04</v>
      </c>
    </row>
    <row r="12" spans="1:10" x14ac:dyDescent="0.35">
      <c r="A12" s="3" t="s">
        <v>200</v>
      </c>
      <c r="B12" s="10">
        <v>1000</v>
      </c>
      <c r="C12" s="11">
        <v>0.01</v>
      </c>
      <c r="D12" s="10">
        <v>870</v>
      </c>
      <c r="E12" s="10">
        <v>640</v>
      </c>
      <c r="F12" s="10">
        <v>195</v>
      </c>
      <c r="G12" s="10">
        <v>35</v>
      </c>
      <c r="H12" s="11">
        <v>0.74</v>
      </c>
      <c r="I12" s="11">
        <v>0.22</v>
      </c>
      <c r="J12" s="11">
        <v>0.04</v>
      </c>
    </row>
    <row r="13" spans="1:10" x14ac:dyDescent="0.35">
      <c r="A13" s="3" t="s">
        <v>201</v>
      </c>
      <c r="B13" s="10">
        <v>2470</v>
      </c>
      <c r="C13" s="11">
        <v>0.03</v>
      </c>
      <c r="D13" s="10">
        <v>2240</v>
      </c>
      <c r="E13" s="10">
        <v>1660</v>
      </c>
      <c r="F13" s="10">
        <v>495</v>
      </c>
      <c r="G13" s="10">
        <v>85</v>
      </c>
      <c r="H13" s="11">
        <v>0.74</v>
      </c>
      <c r="I13" s="11">
        <v>0.22</v>
      </c>
      <c r="J13" s="11">
        <v>0.04</v>
      </c>
    </row>
    <row r="14" spans="1:10" x14ac:dyDescent="0.35">
      <c r="A14" s="3" t="s">
        <v>202</v>
      </c>
      <c r="B14" s="10">
        <v>2570</v>
      </c>
      <c r="C14" s="11">
        <v>0.03</v>
      </c>
      <c r="D14" s="10">
        <v>2315</v>
      </c>
      <c r="E14" s="10">
        <v>1595</v>
      </c>
      <c r="F14" s="10">
        <v>600</v>
      </c>
      <c r="G14" s="10">
        <v>115</v>
      </c>
      <c r="H14" s="11">
        <v>0.69</v>
      </c>
      <c r="I14" s="11">
        <v>0.26</v>
      </c>
      <c r="J14" s="11">
        <v>0.05</v>
      </c>
    </row>
    <row r="15" spans="1:10" x14ac:dyDescent="0.35">
      <c r="A15" s="3" t="s">
        <v>203</v>
      </c>
      <c r="B15" s="10">
        <v>2190</v>
      </c>
      <c r="C15" s="11">
        <v>0.03</v>
      </c>
      <c r="D15" s="10">
        <v>1960</v>
      </c>
      <c r="E15" s="10">
        <v>1405</v>
      </c>
      <c r="F15" s="10">
        <v>485</v>
      </c>
      <c r="G15" s="10">
        <v>65</v>
      </c>
      <c r="H15" s="11">
        <v>0.72</v>
      </c>
      <c r="I15" s="11">
        <v>0.25</v>
      </c>
      <c r="J15" s="11">
        <v>0.03</v>
      </c>
    </row>
    <row r="16" spans="1:10" x14ac:dyDescent="0.35">
      <c r="A16" s="3" t="s">
        <v>204</v>
      </c>
      <c r="B16" s="10">
        <v>1370</v>
      </c>
      <c r="C16" s="11">
        <v>0.02</v>
      </c>
      <c r="D16" s="10">
        <v>1225</v>
      </c>
      <c r="E16" s="10">
        <v>945</v>
      </c>
      <c r="F16" s="10">
        <v>250</v>
      </c>
      <c r="G16" s="10">
        <v>30</v>
      </c>
      <c r="H16" s="11">
        <v>0.77</v>
      </c>
      <c r="I16" s="11">
        <v>0.2</v>
      </c>
      <c r="J16" s="11">
        <v>0.03</v>
      </c>
    </row>
    <row r="17" spans="1:10" x14ac:dyDescent="0.35">
      <c r="A17" s="3" t="s">
        <v>205</v>
      </c>
      <c r="B17" s="10">
        <v>1810</v>
      </c>
      <c r="C17" s="11">
        <v>0.02</v>
      </c>
      <c r="D17" s="10">
        <v>1595</v>
      </c>
      <c r="E17" s="10">
        <v>1190</v>
      </c>
      <c r="F17" s="10">
        <v>360</v>
      </c>
      <c r="G17" s="10">
        <v>45</v>
      </c>
      <c r="H17" s="11">
        <v>0.75</v>
      </c>
      <c r="I17" s="11">
        <v>0.23</v>
      </c>
      <c r="J17" s="11">
        <v>0.03</v>
      </c>
    </row>
    <row r="18" spans="1:10" x14ac:dyDescent="0.35">
      <c r="A18" s="3" t="s">
        <v>206</v>
      </c>
      <c r="B18" s="10">
        <v>1215</v>
      </c>
      <c r="C18" s="11">
        <v>0.01</v>
      </c>
      <c r="D18" s="10">
        <v>1085</v>
      </c>
      <c r="E18" s="10">
        <v>845</v>
      </c>
      <c r="F18" s="10">
        <v>210</v>
      </c>
      <c r="G18" s="10">
        <v>30</v>
      </c>
      <c r="H18" s="11">
        <v>0.78</v>
      </c>
      <c r="I18" s="11">
        <v>0.19</v>
      </c>
      <c r="J18" s="11">
        <v>0.03</v>
      </c>
    </row>
    <row r="19" spans="1:10" x14ac:dyDescent="0.35">
      <c r="A19" s="3" t="s">
        <v>207</v>
      </c>
      <c r="B19" s="10">
        <v>5310</v>
      </c>
      <c r="C19" s="11">
        <v>0.06</v>
      </c>
      <c r="D19" s="10">
        <v>4730</v>
      </c>
      <c r="E19" s="10">
        <v>3520</v>
      </c>
      <c r="F19" s="10">
        <v>1055</v>
      </c>
      <c r="G19" s="10">
        <v>155</v>
      </c>
      <c r="H19" s="11">
        <v>0.74</v>
      </c>
      <c r="I19" s="11">
        <v>0.22</v>
      </c>
      <c r="J19" s="11">
        <v>0.03</v>
      </c>
    </row>
    <row r="20" spans="1:10" x14ac:dyDescent="0.35">
      <c r="A20" s="3" t="s">
        <v>208</v>
      </c>
      <c r="B20" s="10">
        <v>2765</v>
      </c>
      <c r="C20" s="11">
        <v>0.03</v>
      </c>
      <c r="D20" s="10">
        <v>2450</v>
      </c>
      <c r="E20" s="10">
        <v>1830</v>
      </c>
      <c r="F20" s="10">
        <v>545</v>
      </c>
      <c r="G20" s="10">
        <v>75</v>
      </c>
      <c r="H20" s="11">
        <v>0.75</v>
      </c>
      <c r="I20" s="11">
        <v>0.22</v>
      </c>
      <c r="J20" s="11">
        <v>0.03</v>
      </c>
    </row>
    <row r="21" spans="1:10" x14ac:dyDescent="0.35">
      <c r="A21" s="3" t="s">
        <v>209</v>
      </c>
      <c r="B21" s="10">
        <v>6570</v>
      </c>
      <c r="C21" s="11">
        <v>0.08</v>
      </c>
      <c r="D21" s="10">
        <v>5845</v>
      </c>
      <c r="E21" s="10">
        <v>4290</v>
      </c>
      <c r="F21" s="10">
        <v>1370</v>
      </c>
      <c r="G21" s="10">
        <v>185</v>
      </c>
      <c r="H21" s="11">
        <v>0.73</v>
      </c>
      <c r="I21" s="11">
        <v>0.23</v>
      </c>
      <c r="J21" s="11">
        <v>0.03</v>
      </c>
    </row>
    <row r="22" spans="1:10" x14ac:dyDescent="0.35">
      <c r="A22" s="3" t="s">
        <v>210</v>
      </c>
      <c r="B22" s="10">
        <v>12225</v>
      </c>
      <c r="C22" s="11">
        <v>0.14000000000000001</v>
      </c>
      <c r="D22" s="10">
        <v>10875</v>
      </c>
      <c r="E22" s="10">
        <v>7860</v>
      </c>
      <c r="F22" s="10">
        <v>2585</v>
      </c>
      <c r="G22" s="10">
        <v>430</v>
      </c>
      <c r="H22" s="11">
        <v>0.72</v>
      </c>
      <c r="I22" s="11">
        <v>0.24</v>
      </c>
      <c r="J22" s="11">
        <v>0.04</v>
      </c>
    </row>
    <row r="23" spans="1:10" x14ac:dyDescent="0.35">
      <c r="A23" s="3" t="s">
        <v>211</v>
      </c>
      <c r="B23" s="10">
        <v>2755</v>
      </c>
      <c r="C23" s="11">
        <v>0.03</v>
      </c>
      <c r="D23" s="10">
        <v>2460</v>
      </c>
      <c r="E23" s="10">
        <v>1830</v>
      </c>
      <c r="F23" s="10">
        <v>545</v>
      </c>
      <c r="G23" s="10">
        <v>80</v>
      </c>
      <c r="H23" s="11">
        <v>0.74</v>
      </c>
      <c r="I23" s="11">
        <v>0.22</v>
      </c>
      <c r="J23" s="11">
        <v>0.03</v>
      </c>
    </row>
    <row r="24" spans="1:10" x14ac:dyDescent="0.35">
      <c r="A24" s="3" t="s">
        <v>212</v>
      </c>
      <c r="B24" s="10">
        <v>1370</v>
      </c>
      <c r="C24" s="11">
        <v>0.02</v>
      </c>
      <c r="D24" s="10">
        <v>1215</v>
      </c>
      <c r="E24" s="10">
        <v>890</v>
      </c>
      <c r="F24" s="10">
        <v>280</v>
      </c>
      <c r="G24" s="10">
        <v>45</v>
      </c>
      <c r="H24" s="11">
        <v>0.73</v>
      </c>
      <c r="I24" s="11">
        <v>0.23</v>
      </c>
      <c r="J24" s="11">
        <v>0.04</v>
      </c>
    </row>
    <row r="25" spans="1:10" x14ac:dyDescent="0.35">
      <c r="A25" s="3" t="s">
        <v>213</v>
      </c>
      <c r="B25" s="10">
        <v>2085</v>
      </c>
      <c r="C25" s="11">
        <v>0.02</v>
      </c>
      <c r="D25" s="10">
        <v>1850</v>
      </c>
      <c r="E25" s="10">
        <v>1405</v>
      </c>
      <c r="F25" s="10">
        <v>390</v>
      </c>
      <c r="G25" s="10">
        <v>55</v>
      </c>
      <c r="H25" s="11">
        <v>0.76</v>
      </c>
      <c r="I25" s="11">
        <v>0.21</v>
      </c>
      <c r="J25" s="11">
        <v>0.03</v>
      </c>
    </row>
    <row r="26" spans="1:10" x14ac:dyDescent="0.35">
      <c r="A26" s="3" t="s">
        <v>214</v>
      </c>
      <c r="B26" s="10">
        <v>1370</v>
      </c>
      <c r="C26" s="11">
        <v>0.02</v>
      </c>
      <c r="D26" s="10">
        <v>1230</v>
      </c>
      <c r="E26" s="10">
        <v>920</v>
      </c>
      <c r="F26" s="10">
        <v>275</v>
      </c>
      <c r="G26" s="10">
        <v>40</v>
      </c>
      <c r="H26" s="11">
        <v>0.75</v>
      </c>
      <c r="I26" s="11">
        <v>0.22</v>
      </c>
      <c r="J26" s="11">
        <v>0.03</v>
      </c>
    </row>
    <row r="27" spans="1:10" x14ac:dyDescent="0.35">
      <c r="A27" s="3" t="s">
        <v>215</v>
      </c>
      <c r="B27" s="10">
        <v>200</v>
      </c>
      <c r="C27" s="11">
        <v>0</v>
      </c>
      <c r="D27" s="10">
        <v>180</v>
      </c>
      <c r="E27" s="10">
        <v>120</v>
      </c>
      <c r="F27" s="10">
        <v>50</v>
      </c>
      <c r="G27" s="10">
        <v>5</v>
      </c>
      <c r="H27" s="11">
        <v>0.67</v>
      </c>
      <c r="I27" s="11">
        <v>0.28999999999999998</v>
      </c>
      <c r="J27" s="11">
        <v>0.04</v>
      </c>
    </row>
    <row r="28" spans="1:10" x14ac:dyDescent="0.35">
      <c r="A28" s="3" t="s">
        <v>216</v>
      </c>
      <c r="B28" s="10">
        <v>2490</v>
      </c>
      <c r="C28" s="11">
        <v>0.03</v>
      </c>
      <c r="D28" s="10">
        <v>2225</v>
      </c>
      <c r="E28" s="10">
        <v>1570</v>
      </c>
      <c r="F28" s="10">
        <v>570</v>
      </c>
      <c r="G28" s="10">
        <v>85</v>
      </c>
      <c r="H28" s="11">
        <v>0.71</v>
      </c>
      <c r="I28" s="11">
        <v>0.26</v>
      </c>
      <c r="J28" s="11">
        <v>0.04</v>
      </c>
    </row>
    <row r="29" spans="1:10" x14ac:dyDescent="0.35">
      <c r="A29" s="3" t="s">
        <v>217</v>
      </c>
      <c r="B29" s="10">
        <v>6170</v>
      </c>
      <c r="C29" s="11">
        <v>7.0000000000000007E-2</v>
      </c>
      <c r="D29" s="10">
        <v>5485</v>
      </c>
      <c r="E29" s="10">
        <v>3955</v>
      </c>
      <c r="F29" s="10">
        <v>1340</v>
      </c>
      <c r="G29" s="10">
        <v>190</v>
      </c>
      <c r="H29" s="11">
        <v>0.72</v>
      </c>
      <c r="I29" s="11">
        <v>0.24</v>
      </c>
      <c r="J29" s="11">
        <v>0.03</v>
      </c>
    </row>
    <row r="30" spans="1:10" x14ac:dyDescent="0.35">
      <c r="A30" s="3" t="s">
        <v>218</v>
      </c>
      <c r="B30" s="10">
        <v>220</v>
      </c>
      <c r="C30" s="11">
        <v>0</v>
      </c>
      <c r="D30" s="10">
        <v>205</v>
      </c>
      <c r="E30" s="10">
        <v>155</v>
      </c>
      <c r="F30" s="10">
        <v>50</v>
      </c>
      <c r="G30" s="10">
        <v>5</v>
      </c>
      <c r="H30" s="11">
        <v>0.75</v>
      </c>
      <c r="I30" s="11">
        <v>0.23</v>
      </c>
      <c r="J30" s="11">
        <v>0.02</v>
      </c>
    </row>
    <row r="31" spans="1:10" x14ac:dyDescent="0.35">
      <c r="A31" s="3" t="s">
        <v>219</v>
      </c>
      <c r="B31" s="10">
        <v>2360</v>
      </c>
      <c r="C31" s="11">
        <v>0.03</v>
      </c>
      <c r="D31" s="10">
        <v>2150</v>
      </c>
      <c r="E31" s="10">
        <v>1540</v>
      </c>
      <c r="F31" s="10">
        <v>530</v>
      </c>
      <c r="G31" s="10">
        <v>80</v>
      </c>
      <c r="H31" s="11">
        <v>0.72</v>
      </c>
      <c r="I31" s="11">
        <v>0.25</v>
      </c>
      <c r="J31" s="11">
        <v>0.04</v>
      </c>
    </row>
    <row r="32" spans="1:10" x14ac:dyDescent="0.35">
      <c r="A32" s="3" t="s">
        <v>220</v>
      </c>
      <c r="B32" s="10">
        <v>2745</v>
      </c>
      <c r="C32" s="11">
        <v>0.03</v>
      </c>
      <c r="D32" s="10">
        <v>2425</v>
      </c>
      <c r="E32" s="10">
        <v>1745</v>
      </c>
      <c r="F32" s="10">
        <v>610</v>
      </c>
      <c r="G32" s="10">
        <v>70</v>
      </c>
      <c r="H32" s="11">
        <v>0.72</v>
      </c>
      <c r="I32" s="11">
        <v>0.25</v>
      </c>
      <c r="J32" s="11">
        <v>0.03</v>
      </c>
    </row>
    <row r="33" spans="1:10" x14ac:dyDescent="0.35">
      <c r="A33" s="3" t="s">
        <v>221</v>
      </c>
      <c r="B33" s="10">
        <v>1385</v>
      </c>
      <c r="C33" s="11">
        <v>0.02</v>
      </c>
      <c r="D33" s="10">
        <v>1205</v>
      </c>
      <c r="E33" s="10">
        <v>900</v>
      </c>
      <c r="F33" s="10">
        <v>265</v>
      </c>
      <c r="G33" s="10">
        <v>40</v>
      </c>
      <c r="H33" s="11">
        <v>0.75</v>
      </c>
      <c r="I33" s="11">
        <v>0.22</v>
      </c>
      <c r="J33" s="11">
        <v>0.03</v>
      </c>
    </row>
    <row r="34" spans="1:10" x14ac:dyDescent="0.35">
      <c r="A34" s="3" t="s">
        <v>222</v>
      </c>
      <c r="B34" s="10">
        <v>270</v>
      </c>
      <c r="C34" s="11">
        <v>0</v>
      </c>
      <c r="D34" s="10">
        <v>245</v>
      </c>
      <c r="E34" s="10">
        <v>185</v>
      </c>
      <c r="F34" s="10">
        <v>50</v>
      </c>
      <c r="G34" s="10">
        <v>5</v>
      </c>
      <c r="H34" s="11">
        <v>0.77</v>
      </c>
      <c r="I34" s="11">
        <v>0.21</v>
      </c>
      <c r="J34" s="11">
        <v>0.03</v>
      </c>
    </row>
    <row r="35" spans="1:10" x14ac:dyDescent="0.35">
      <c r="A35" s="3" t="s">
        <v>223</v>
      </c>
      <c r="B35" s="10">
        <v>1645</v>
      </c>
      <c r="C35" s="11">
        <v>0.02</v>
      </c>
      <c r="D35" s="10">
        <v>1480</v>
      </c>
      <c r="E35" s="10">
        <v>1075</v>
      </c>
      <c r="F35" s="10">
        <v>355</v>
      </c>
      <c r="G35" s="10">
        <v>45</v>
      </c>
      <c r="H35" s="11">
        <v>0.73</v>
      </c>
      <c r="I35" s="11">
        <v>0.24</v>
      </c>
      <c r="J35" s="11">
        <v>0.03</v>
      </c>
    </row>
    <row r="36" spans="1:10" x14ac:dyDescent="0.35">
      <c r="A36" s="3" t="s">
        <v>224</v>
      </c>
      <c r="B36" s="10">
        <v>5555</v>
      </c>
      <c r="C36" s="11">
        <v>0.06</v>
      </c>
      <c r="D36" s="10">
        <v>4955</v>
      </c>
      <c r="E36" s="10">
        <v>3730</v>
      </c>
      <c r="F36" s="10">
        <v>1085</v>
      </c>
      <c r="G36" s="10">
        <v>140</v>
      </c>
      <c r="H36" s="11">
        <v>0.75</v>
      </c>
      <c r="I36" s="11">
        <v>0.22</v>
      </c>
      <c r="J36" s="11">
        <v>0.03</v>
      </c>
    </row>
    <row r="37" spans="1:10" x14ac:dyDescent="0.35">
      <c r="A37" s="3" t="s">
        <v>225</v>
      </c>
      <c r="B37" s="10">
        <v>1150</v>
      </c>
      <c r="C37" s="11">
        <v>0.01</v>
      </c>
      <c r="D37" s="10">
        <v>1010</v>
      </c>
      <c r="E37" s="10">
        <v>800</v>
      </c>
      <c r="F37" s="10">
        <v>185</v>
      </c>
      <c r="G37" s="10">
        <v>25</v>
      </c>
      <c r="H37" s="11">
        <v>0.79</v>
      </c>
      <c r="I37" s="11">
        <v>0.18</v>
      </c>
      <c r="J37" s="11">
        <v>0.03</v>
      </c>
    </row>
    <row r="38" spans="1:10" x14ac:dyDescent="0.35">
      <c r="A38" s="3" t="s">
        <v>226</v>
      </c>
      <c r="B38" s="10">
        <v>1905</v>
      </c>
      <c r="C38" s="11">
        <v>0.02</v>
      </c>
      <c r="D38" s="10">
        <v>1650</v>
      </c>
      <c r="E38" s="10">
        <v>1205</v>
      </c>
      <c r="F38" s="10">
        <v>380</v>
      </c>
      <c r="G38" s="10">
        <v>65</v>
      </c>
      <c r="H38" s="11">
        <v>0.73</v>
      </c>
      <c r="I38" s="11">
        <v>0.23</v>
      </c>
      <c r="J38" s="11">
        <v>0.04</v>
      </c>
    </row>
    <row r="39" spans="1:10" x14ac:dyDescent="0.35">
      <c r="A39" s="3" t="s">
        <v>227</v>
      </c>
      <c r="B39" s="10">
        <v>3695</v>
      </c>
      <c r="C39" s="11">
        <v>0.04</v>
      </c>
      <c r="D39" s="10">
        <v>3335</v>
      </c>
      <c r="E39" s="10">
        <v>2480</v>
      </c>
      <c r="F39" s="10">
        <v>755</v>
      </c>
      <c r="G39" s="10">
        <v>95</v>
      </c>
      <c r="H39" s="11">
        <v>0.74</v>
      </c>
      <c r="I39" s="11">
        <v>0.23</v>
      </c>
      <c r="J39" s="11">
        <v>0.03</v>
      </c>
    </row>
    <row r="40" spans="1:10" x14ac:dyDescent="0.35">
      <c r="A40" s="3" t="s">
        <v>228</v>
      </c>
      <c r="B40" s="10">
        <v>435</v>
      </c>
      <c r="C40" s="11">
        <v>0.01</v>
      </c>
      <c r="D40" s="10">
        <v>415</v>
      </c>
      <c r="E40" s="10">
        <v>295</v>
      </c>
      <c r="F40" s="10">
        <v>80</v>
      </c>
      <c r="G40" s="10">
        <v>40</v>
      </c>
      <c r="H40" s="11">
        <v>0.71</v>
      </c>
      <c r="I40" s="11">
        <v>0.2</v>
      </c>
      <c r="J40" s="11">
        <v>0.1</v>
      </c>
    </row>
    <row r="41" spans="1:10" x14ac:dyDescent="0.35">
      <c r="A41" t="s">
        <v>31</v>
      </c>
      <c r="B41" s="46" t="s">
        <v>423</v>
      </c>
    </row>
    <row r="42" spans="1:10" x14ac:dyDescent="0.35">
      <c r="A42" t="s">
        <v>32</v>
      </c>
      <c r="B42" t="s">
        <v>425</v>
      </c>
    </row>
    <row r="43" spans="1:10" x14ac:dyDescent="0.35">
      <c r="A43" t="s">
        <v>33</v>
      </c>
      <c r="B43" t="s">
        <v>429</v>
      </c>
    </row>
    <row r="44" spans="1:10" x14ac:dyDescent="0.35">
      <c r="A44" t="s">
        <v>34</v>
      </c>
      <c r="B44" t="s">
        <v>424</v>
      </c>
    </row>
    <row r="45" spans="1:10" x14ac:dyDescent="0.35">
      <c r="A45" t="s">
        <v>35</v>
      </c>
      <c r="B45" t="s">
        <v>443</v>
      </c>
    </row>
    <row r="46" spans="1:10" x14ac:dyDescent="0.35">
      <c r="A46" t="s">
        <v>36</v>
      </c>
      <c r="B46" t="s">
        <v>444</v>
      </c>
    </row>
    <row r="47" spans="1:10" x14ac:dyDescent="0.35">
      <c r="A47" t="s">
        <v>37</v>
      </c>
      <c r="B47" t="s">
        <v>445</v>
      </c>
    </row>
  </sheetData>
  <conditionalFormatting sqref="C7:C8">
    <cfRule type="dataBar" priority="3">
      <dataBar>
        <cfvo type="num" val="0"/>
        <cfvo type="num" val="1"/>
        <color rgb="FFB1A0C7"/>
      </dataBar>
      <extLst>
        <ext xmlns:x14="http://schemas.microsoft.com/office/spreadsheetml/2009/9/main" uri="{B025F937-C7B1-47D3-B67F-A62EFF666E3E}">
          <x14:id>{04284A67-3D70-4180-959D-E14C35595070}</x14:id>
        </ext>
      </extLst>
    </cfRule>
  </conditionalFormatting>
  <conditionalFormatting sqref="C9:C40">
    <cfRule type="dataBar" priority="4">
      <dataBar>
        <cfvo type="num" val="0"/>
        <cfvo type="num" val="1"/>
        <color rgb="FFB1A0C7"/>
      </dataBar>
      <extLst>
        <ext xmlns:x14="http://schemas.microsoft.com/office/spreadsheetml/2009/9/main" uri="{B025F937-C7B1-47D3-B67F-A62EFF666E3E}">
          <x14:id>{5A248E42-39C4-43D0-AFD1-A33A369C6FE2}</x14:id>
        </ext>
      </extLst>
    </cfRule>
  </conditionalFormatting>
  <conditionalFormatting sqref="H7:J8">
    <cfRule type="dataBar" priority="1">
      <dataBar>
        <cfvo type="num" val="0"/>
        <cfvo type="num" val="1"/>
        <color rgb="FFB1A0C7"/>
      </dataBar>
      <extLst>
        <ext xmlns:x14="http://schemas.microsoft.com/office/spreadsheetml/2009/9/main" uri="{B025F937-C7B1-47D3-B67F-A62EFF666E3E}">
          <x14:id>{447A798C-BC79-4E29-8B67-43A96068503E}</x14:id>
        </ext>
      </extLst>
    </cfRule>
  </conditionalFormatting>
  <conditionalFormatting sqref="H9:J40">
    <cfRule type="dataBar" priority="2">
      <dataBar>
        <cfvo type="num" val="0"/>
        <cfvo type="num" val="1"/>
        <color rgb="FFB1A0C7"/>
      </dataBar>
      <extLst>
        <ext xmlns:x14="http://schemas.microsoft.com/office/spreadsheetml/2009/9/main" uri="{B025F937-C7B1-47D3-B67F-A62EFF666E3E}">
          <x14:id>{707B2DE3-9A0F-4BDA-9713-272E832628B3}</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04284A67-3D70-4180-959D-E14C35595070}">
            <x14:dataBar minLength="0" maxLength="100" gradient="0">
              <x14:cfvo type="num">
                <xm:f>0</xm:f>
              </x14:cfvo>
              <x14:cfvo type="num">
                <xm:f>1</xm:f>
              </x14:cfvo>
              <x14:negativeFillColor rgb="FFFF0000"/>
              <x14:axisColor rgb="FF000000"/>
            </x14:dataBar>
          </x14:cfRule>
          <xm:sqref>C7:C8</xm:sqref>
        </x14:conditionalFormatting>
        <x14:conditionalFormatting xmlns:xm="http://schemas.microsoft.com/office/excel/2006/main">
          <x14:cfRule type="dataBar" id="{5A248E42-39C4-43D0-AFD1-A33A369C6FE2}">
            <x14:dataBar minLength="0" maxLength="100" gradient="0">
              <x14:cfvo type="num">
                <xm:f>0</xm:f>
              </x14:cfvo>
              <x14:cfvo type="num">
                <xm:f>1</xm:f>
              </x14:cfvo>
              <x14:negativeFillColor rgb="FFFF0000"/>
              <x14:axisColor rgb="FF000000"/>
            </x14:dataBar>
          </x14:cfRule>
          <xm:sqref>C9:C40</xm:sqref>
        </x14:conditionalFormatting>
        <x14:conditionalFormatting xmlns:xm="http://schemas.microsoft.com/office/excel/2006/main">
          <x14:cfRule type="dataBar" id="{447A798C-BC79-4E29-8B67-43A96068503E}">
            <x14:dataBar minLength="0" maxLength="100" gradient="0">
              <x14:cfvo type="num">
                <xm:f>0</xm:f>
              </x14:cfvo>
              <x14:cfvo type="num">
                <xm:f>1</xm:f>
              </x14:cfvo>
              <x14:negativeFillColor rgb="FFFF0000"/>
              <x14:axisColor rgb="FF000000"/>
            </x14:dataBar>
          </x14:cfRule>
          <xm:sqref>H7:J8</xm:sqref>
        </x14:conditionalFormatting>
        <x14:conditionalFormatting xmlns:xm="http://schemas.microsoft.com/office/excel/2006/main">
          <x14:cfRule type="dataBar" id="{707B2DE3-9A0F-4BDA-9713-272E832628B3}">
            <x14:dataBar minLength="0" maxLength="100" gradient="0">
              <x14:cfvo type="num">
                <xm:f>0</xm:f>
              </x14:cfvo>
              <x14:cfvo type="num">
                <xm:f>1</xm:f>
              </x14:cfvo>
              <x14:negativeFillColor rgb="FFFF0000"/>
              <x14:axisColor rgb="FF000000"/>
            </x14:dataBar>
          </x14:cfRule>
          <xm:sqref>H9:J40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Contents</vt:lpstr>
      <vt:lpstr>T1 Applications by decision</vt:lpstr>
      <vt:lpstr>T2 Decisions by award type</vt:lpstr>
      <vt:lpstr>T3 Care awards by level</vt:lpstr>
      <vt:lpstr>T4 Mobility awards by level</vt:lpstr>
      <vt:lpstr>T5 Applications by condition</vt:lpstr>
      <vt:lpstr>T6 Applications by channel</vt:lpstr>
      <vt:lpstr>T7 Applications by age</vt:lpstr>
      <vt:lpstr>T8 Applications by LA</vt:lpstr>
      <vt:lpstr>T9 Application processing times</vt:lpstr>
      <vt:lpstr>T10 Payments</vt:lpstr>
      <vt:lpstr>T11 Payments by LA</vt:lpstr>
      <vt:lpstr>T12 Number of individuals paid</vt:lpstr>
      <vt:lpstr>T13 Caseload by award type</vt:lpstr>
      <vt:lpstr>T14 Caseload by care level</vt:lpstr>
      <vt:lpstr>T15 Caseload by mob level</vt:lpstr>
      <vt:lpstr>T16 Caseload by award level</vt:lpstr>
      <vt:lpstr>T17 Caseload by age</vt:lpstr>
      <vt:lpstr>T18 Caseload by cond and award</vt:lpstr>
      <vt:lpstr>T19 Caseload by cond and care</vt:lpstr>
      <vt:lpstr>T20 Caseload by cond and mob</vt:lpstr>
      <vt:lpstr>T21 Caseload by SRTI</vt:lpstr>
      <vt:lpstr>T22 Caseload by duration</vt:lpstr>
      <vt:lpstr>T23 Caseload by LA</vt:lpstr>
      <vt:lpstr>T24 Redeterminations</vt:lpstr>
      <vt:lpstr>T25 Appeals</vt:lpstr>
      <vt:lpstr>T26 Reviews</vt:lpstr>
      <vt:lpstr>T27 New applicant reviews</vt:lpstr>
      <vt:lpstr>T28 Case transfer reviews</vt:lpstr>
      <vt:lpstr>Chart 1</vt:lpstr>
      <vt:lpstr>Chart 2</vt:lpstr>
      <vt:lpstr>Chart 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2025-08-18T08:58:19Z</dcterms:created>
  <dcterms:modified xsi:type="dcterms:W3CDTF">2025-08-18T08:59:36Z</dcterms:modified>
</cp:coreProperties>
</file>