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3ED3062A-D9EC-447D-81ED-C7B5D53A232E}" xr6:coauthVersionLast="47" xr6:coauthVersionMax="47" xr10:uidLastSave="{00000000-0000-0000-0000-000000000000}"/>
  <bookViews>
    <workbookView xWindow="28690" yWindow="-110" windowWidth="29020" windowHeight="15700" xr2:uid="{00000000-000D-0000-FFFF-FFFF00000000}"/>
  </bookViews>
  <sheets>
    <sheet name="Contents" sheetId="1" r:id="rId1"/>
    <sheet name="T1 Applications by decision" sheetId="3" r:id="rId2"/>
    <sheet name="T2 Decisions by award type" sheetId="4" r:id="rId3"/>
    <sheet name="T3 Care awards by level" sheetId="5" r:id="rId4"/>
    <sheet name="T4 Mobility awards by level" sheetId="6" r:id="rId5"/>
    <sheet name="T5 Applications by condition" sheetId="7" r:id="rId6"/>
    <sheet name="T6 Applications by channel" sheetId="8" r:id="rId7"/>
    <sheet name="T7 Applications by age" sheetId="9" r:id="rId8"/>
    <sheet name="T8 Applications by LA" sheetId="10" r:id="rId9"/>
    <sheet name="T9 Application processing times" sheetId="11" r:id="rId10"/>
    <sheet name="T10 Payments" sheetId="12" r:id="rId11"/>
    <sheet name="T11 Payments by LA" sheetId="13" r:id="rId12"/>
    <sheet name="T12 Number of individuals paid" sheetId="14" r:id="rId13"/>
    <sheet name="T13 Caseload by award type" sheetId="15" r:id="rId14"/>
    <sheet name="T14 Caseload by care level" sheetId="16" r:id="rId15"/>
    <sheet name="T15 Caseload by mob level" sheetId="17" r:id="rId16"/>
    <sheet name="T16 Caseload by award level" sheetId="18" r:id="rId17"/>
    <sheet name="T17 Caseload by age" sheetId="19" r:id="rId18"/>
    <sheet name="T18 Caseload by cond and award" sheetId="20" r:id="rId19"/>
    <sheet name="T19 Caseload by cond and care" sheetId="21" r:id="rId20"/>
    <sheet name="T20 Caseload by cond and mob" sheetId="22" r:id="rId21"/>
    <sheet name="T21 Caseload by SRTI" sheetId="23" r:id="rId22"/>
    <sheet name="T22 Caseload by duration" sheetId="24" r:id="rId23"/>
    <sheet name="T23 Caseload by LA" sheetId="25" r:id="rId24"/>
    <sheet name="T24 Redeterminations" sheetId="26" r:id="rId25"/>
    <sheet name="T25 Appeals" sheetId="27" r:id="rId26"/>
    <sheet name="T26 Reviews" sheetId="28" r:id="rId27"/>
    <sheet name="T27 Planned Award Reviews" sheetId="29" r:id="rId28"/>
    <sheet name="T28 Change of Circs Reviews" sheetId="30" r:id="rId29"/>
    <sheet name="Chart 1" sheetId="31" r:id="rId30"/>
    <sheet name="Chart 2" sheetId="32" r:id="rId31"/>
    <sheet name="Chart 3" sheetId="33"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<sst xmlns="http://schemas.openxmlformats.org/spreadsheetml/2006/main" count="6973" uniqueCount="563">
  <si>
    <t>Table of Contents</t>
  </si>
  <si>
    <t>Table Number</t>
  </si>
  <si>
    <t>Description</t>
  </si>
  <si>
    <t>Table 1: Child Disability Payment  New Applicants - Application numbers and initial decisions by month</t>
  </si>
  <si>
    <t>Table 2: Child Disability Payment  New Applicants - Initial awards by award type</t>
  </si>
  <si>
    <t>Table 3: Child Disability Payment New Applicants - Initial care awards by level</t>
  </si>
  <si>
    <t>Table 4: Child Disability Payment New Applicants - Initial mobility awards by level</t>
  </si>
  <si>
    <t>Table 5: Child Disability Payment New Applicants - Application numbers and initial decisions by disability condition</t>
  </si>
  <si>
    <t>Table 6: Applications for Child Disability Payment by channel by month</t>
  </si>
  <si>
    <t>Table 7: Applications for Child Disability Payment by age to 30 September 2025</t>
  </si>
  <si>
    <t>Table 8: Applications and Initial decisions for Child Disability Payment by Local Authority Area to 30 September 2025</t>
  </si>
  <si>
    <t>Table 9: Number of Decisions by Processing Time</t>
  </si>
  <si>
    <t>Table 10: Child Disability Payment Payments</t>
  </si>
  <si>
    <t>Table 11: Child Disability Payments by Local Authority  Area to 30 September 2025</t>
  </si>
  <si>
    <t>Table 12: Number of individual Child Disability Payment clients paid by financial year</t>
  </si>
  <si>
    <t>Table 13: Caseload for Child Disability Payment by award type</t>
  </si>
  <si>
    <t>Table 14: Caseload for Child Disability Payment by care award level</t>
  </si>
  <si>
    <t>Table 15: Caseload for Child Disability Payment by mobility award level</t>
  </si>
  <si>
    <t>Table 16: Caseload for Child Disability Payment by care and mobility award levels</t>
  </si>
  <si>
    <t>Table 17: Caseload for Child Disability Payment by age</t>
  </si>
  <si>
    <t>Table 18: Caseload for Child Disability Payment by Disability Condition and Award Type at September 2025</t>
  </si>
  <si>
    <t>Table 19: Caseload for Child Disability Payment by Disability Condition and Care Award Level at September 2025</t>
  </si>
  <si>
    <t>Table 20: Caseload for Child Disability Payment by Disability Condition and Mobility Award Level at September 2025</t>
  </si>
  <si>
    <t>Table 21: Caseload for Child Disability Payment by Special Rules for Terminal Illness status at September 2025</t>
  </si>
  <si>
    <t>Table 22: Caseload for Child Disability Payment by duration on caseload at September 2025</t>
  </si>
  <si>
    <t>Table 23: Number of children in receipt of Child Disability Payment (caseload) by Local Authority Area at September 2025</t>
  </si>
  <si>
    <t>Table 24: Re-determinations for Child Disability Payment</t>
  </si>
  <si>
    <t>Table 25: Appeals for Child Disability Payment</t>
  </si>
  <si>
    <t>Table 26: Reviews</t>
  </si>
  <si>
    <t>[note 1]</t>
  </si>
  <si>
    <t>[note 2]</t>
  </si>
  <si>
    <t>[note 3]</t>
  </si>
  <si>
    <t>[note 4]</t>
  </si>
  <si>
    <t>[note 5]</t>
  </si>
  <si>
    <t>[note 6]</t>
  </si>
  <si>
    <t>[note 7]</t>
  </si>
  <si>
    <t>[note 8]</t>
  </si>
  <si>
    <t>[note 9]</t>
  </si>
  <si>
    <t>[note 10]</t>
  </si>
  <si>
    <t>[note 11]</t>
  </si>
  <si>
    <t>[note 12]</t>
  </si>
  <si>
    <t>[note 13]</t>
  </si>
  <si>
    <t>[note 14]</t>
  </si>
  <si>
    <t>[note 15]</t>
  </si>
  <si>
    <t>[note 16]</t>
  </si>
  <si>
    <t>Table 1: Child Disability Payment  New Applicants - Application numbers and initial decisions by month [note 1] [note 2] [note 3] [note 4] [note 5] [note 6] [note 7] [note 8] [note 9] [note 10]</t>
  </si>
  <si>
    <t>This worksheet contains 1 table.</t>
  </si>
  <si>
    <t>Banded rows are used in this table. To remove them, highlight the table, go to the Design tab and uncheck the banded rows box.</t>
  </si>
  <si>
    <t>Notes are located below the table beginning in cell A64 and in the notes sheet of this document.</t>
  </si>
  <si>
    <t>Some rows between tables are left blank in this sheet to improve readability.</t>
  </si>
  <si>
    <t>Month [note 3] [note 4] [note 10]</t>
  </si>
  <si>
    <t>Total part 1 applications registered [note 5]</t>
  </si>
  <si>
    <t>Percentage of total part 1 applications registered</t>
  </si>
  <si>
    <t>Total part 2 applications received [note 6] [note 7]</t>
  </si>
  <si>
    <t>Percentage of total part 2 applications received</t>
  </si>
  <si>
    <t>Total applications processed [note 8] [note 9]</t>
  </si>
  <si>
    <t>Authorised applications [note 9]</t>
  </si>
  <si>
    <t>Denied applications [note 9]</t>
  </si>
  <si>
    <t>Withdrawn applications [note 9]</t>
  </si>
  <si>
    <t>Percentage of processed applications authorised</t>
  </si>
  <si>
    <t>Percentage of processed applications denied</t>
  </si>
  <si>
    <t>Percentage of processed applications withdrawn</t>
  </si>
  <si>
    <t>Total</t>
  </si>
  <si>
    <t>July 2021</t>
  </si>
  <si>
    <t>n/a</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</si>
  <si>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</si>
  <si>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</si>
  <si>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</si>
  <si>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</si>
  <si>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</si>
  <si>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</si>
  <si>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</si>
  <si>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</si>
  <si>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</si>
  <si>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</si>
  <si>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</si>
  <si>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</si>
  <si>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</si>
  <si>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</si>
  <si>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</si>
  <si>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</si>
  <si>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</si>
  <si>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</si>
  <si>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</si>
  <si>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</si>
  <si>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</si>
  <si>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</si>
  <si>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</si>
  <si>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</si>
  <si>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</si>
  <si>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</si>
  <si>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</si>
  <si>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</si>
  <si>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</si>
  <si>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</si>
  <si>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</si>
  <si>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</si>
  <si>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</si>
  <si>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</si>
  <si>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</si>
  <si>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</si>
  <si>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</si>
  <si>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</si>
  <si>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</si>
  <si>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</si>
  <si>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</si>
  <si>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</si>
  <si>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</si>
  <si>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</si>
  <si>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</si>
  <si>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</si>
  <si>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</si>
  <si>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</si>
  <si>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</si>
  <si>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</si>
  <si>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Financial Year 2021-22</t>
  </si>
  <si>
    <t>Financial Year 2022-23</t>
  </si>
  <si>
    <t>Financial Year 2023-24</t>
  </si>
  <si>
    <t>Financial Year 2024-25</t>
  </si>
  <si>
    <t>Financial Year 2025-26</t>
  </si>
  <si>
    <t>[c]</t>
  </si>
  <si>
    <t>Table 2: Child Disability Payment  New Applicants - Initial awards by award type [note 1] [note 2] [note 3] [note 4] [note 5] [note 6] [note 7]</t>
  </si>
  <si>
    <t>Notes are located below the table beginning in cell A63 and in the notes sheet of this document.</t>
  </si>
  <si>
    <t>Month [note 3] [note 4] [note 5] [note 6]</t>
  </si>
  <si>
    <t>Total [note 7]</t>
  </si>
  <si>
    <t>Care only [note 7]</t>
  </si>
  <si>
    <t>Mobility only [note 7]</t>
  </si>
  <si>
    <t>Both care and mobility [note 7]</t>
  </si>
  <si>
    <t>Percent receiving care only</t>
  </si>
  <si>
    <t>Percent receiving mobility only</t>
  </si>
  <si>
    <t>Percent receiving both care and mobility</t>
  </si>
  <si>
    <t>Table 3: Child Disability Payment New Applicants - Initial care awards by level [note 1] [note 2] [note 3] [note 4] [note 5] [note 6]</t>
  </si>
  <si>
    <t>Month [note 2] [note 3] [note 4] [note 5]</t>
  </si>
  <si>
    <t>Total [note 6]</t>
  </si>
  <si>
    <t>Highest level [note 6]</t>
  </si>
  <si>
    <t>Middle level [note 6]</t>
  </si>
  <si>
    <t>Lowest level [note 6]</t>
  </si>
  <si>
    <t>Percent highest level</t>
  </si>
  <si>
    <t>Percent middle level</t>
  </si>
  <si>
    <t>Percent Lowest Level</t>
  </si>
  <si>
    <t>Table 4: Child Disability Payment New Applicants - Initial mobility awards by level [note 1] [note 2] [note 3] [note 4] [note 5] [note 6] [note 7]</t>
  </si>
  <si>
    <t>Higher level [note 7]</t>
  </si>
  <si>
    <t>Lower level [note 7]</t>
  </si>
  <si>
    <t>Percentage higher level</t>
  </si>
  <si>
    <t>Percentage lower level</t>
  </si>
  <si>
    <t>Table 5: Child Disability Payment New Applicants - Application numbers and initial decisions by disability condition [note 1] [note 2] [note 3] [note 4] [note 5] [note 6]</t>
  </si>
  <si>
    <t>Notes are located below the table beginning in cell A30 and in the notes sheet of this document.</t>
  </si>
  <si>
    <t>Condition Category [note 5] [note 6]</t>
  </si>
  <si>
    <t>Total part 1 applications registered</t>
  </si>
  <si>
    <t>Total part 2 applications received</t>
  </si>
  <si>
    <t>Total applications processed</t>
  </si>
  <si>
    <t>Authorised applications</t>
  </si>
  <si>
    <t>Denied applications</t>
  </si>
  <si>
    <t>Withdrawn applications</t>
  </si>
  <si>
    <t>Certain Infectious and Parasitic Diseases (A00-B99)</t>
  </si>
  <si>
    <t>Neoplasms (C00-D48)</t>
  </si>
  <si>
    <t>Diseases of the Blood and Blood-forming organs and certain disorders involving the immune mechanism (D50-D99)</t>
  </si>
  <si>
    <t>Endocrine, Nutritional and Metabolic Diseases (E00-E90)</t>
  </si>
  <si>
    <t>Mental and Behavioural Disorders (F00-F99)</t>
  </si>
  <si>
    <t>Diseases of the Nervous System (G00-G99)</t>
  </si>
  <si>
    <t>Diseases of the Eye and Adnexa (H00-H59)</t>
  </si>
  <si>
    <t>Diseases of the Ear and Mastoid Process (H60-H95)</t>
  </si>
  <si>
    <t>Diseases of the Circulatory System (I00-I99)</t>
  </si>
  <si>
    <t>Diseases of the Respiratory System (J00-J99)</t>
  </si>
  <si>
    <t>Diseases of the Digestive System (K00-K93)</t>
  </si>
  <si>
    <t>Diseases of the Skin and Subcutaneous Tissue (L00-L99)</t>
  </si>
  <si>
    <t>Diseases of the Musculoskeletal System and Connective Tissue (M00-M99)</t>
  </si>
  <si>
    <t>Diseases of the Genitourinary System (N00-N99)</t>
  </si>
  <si>
    <t>Certain Conditions Originating in the Perinatal Period(P00-P96)</t>
  </si>
  <si>
    <t>Congenital Malformations, Deformations and Chromosomal Abnormalities (Q00-Q99)</t>
  </si>
  <si>
    <t>Symptoms, Signs and Abnormal Clinical and Laboratory findings, not elsewhere classified (R00-R99)</t>
  </si>
  <si>
    <t>Injury, Poisoning and certain other consequences of external causes (S00-T98)</t>
  </si>
  <si>
    <t>Factors Influencing Health Status and Contact with Health Services (Z00-Z99)</t>
  </si>
  <si>
    <t>Codes for Special Purposes (U00-U85)</t>
  </si>
  <si>
    <t>Special Codes DWP</t>
  </si>
  <si>
    <t>Unknown</t>
  </si>
  <si>
    <t>Table 6: Applications for Child Disability Payment by channel by month [note 1] [note 2] [note 3] [note 4] [note 5] [note 6] [note 7] [note 8] [note 9]</t>
  </si>
  <si>
    <t>Month [note 2] [note 3] [note 4]</t>
  </si>
  <si>
    <t>Online applications</t>
  </si>
  <si>
    <t>Phone applications</t>
  </si>
  <si>
    <t>Paper applications [note 8]</t>
  </si>
  <si>
    <t>Other channel [note 9]</t>
  </si>
  <si>
    <t>Percentage of online applications</t>
  </si>
  <si>
    <t>Percentage of phone applications</t>
  </si>
  <si>
    <t>Percentage of paper applications</t>
  </si>
  <si>
    <t>Percentage of other applications</t>
  </si>
  <si>
    <t>Table 7: Applications for Child Disability Payment by age to 30 September 2025 [note 1] [note 2] [note 3] [note 4]</t>
  </si>
  <si>
    <t>Notes are located below the table beginning in cell A13 and in the notes sheet of this document.</t>
  </si>
  <si>
    <t>Age band [note 2] [note 4]</t>
  </si>
  <si>
    <t>Total applications received</t>
  </si>
  <si>
    <t>Percentage of total applications received</t>
  </si>
  <si>
    <t>Total applications processed [note 3]</t>
  </si>
  <si>
    <t>0-4</t>
  </si>
  <si>
    <t>5-10</t>
  </si>
  <si>
    <t>11-15</t>
  </si>
  <si>
    <t>16-18</t>
  </si>
  <si>
    <t>Table 8: Applications and Initial decisions for Child Disability Payment by Local Authority Area to 30 September 2025 [note 1] [note 2] [note 3] [note 4] [note 5] [note 6] [note 7]</t>
  </si>
  <si>
    <t>Notes are located below the table beginning in cell A41 and in the notes sheet of this document.</t>
  </si>
  <si>
    <t>Local authority area [note 2] [note 5] [note 6]</t>
  </si>
  <si>
    <t>Total applications received [note 7]</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</si>
  <si>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</si>
  <si>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</si>
  <si>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</si>
  <si>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</si>
  <si>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</si>
  <si>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</si>
  <si>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</si>
  <si>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</si>
  <si>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</si>
  <si>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</si>
  <si>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</si>
  <si>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</si>
  <si>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</si>
  <si>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</si>
  <si>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</si>
  <si>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</si>
  <si>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</si>
  <si>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</si>
  <si>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</si>
  <si>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</si>
  <si>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</si>
  <si>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</si>
  <si>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</si>
  <si>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</si>
  <si>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</si>
  <si>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</si>
  <si>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</si>
  <si>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</si>
  <si>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</si>
  <si>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</si>
  <si>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</si>
  <si>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</si>
  <si>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Other</t>
  </si>
  <si>
    <t>This worksheet contains 2 tables.</t>
  </si>
  <si>
    <t>Banded rows are used in these tables. To remove them, highlight the table, go to the Design tab and uncheck the banded rows box.</t>
  </si>
  <si>
    <t>Processing time by month [note 2] [note 4] [note 5] [note 6] [note 7] [note 8] [note 9] [note 10] [note 11][note 12] [note 15] [note 16]</t>
  </si>
  <si>
    <t>Total applications processed where a part 2 application date is available</t>
  </si>
  <si>
    <t>Applications processed in 0-20 working days</t>
  </si>
  <si>
    <t>Applications processed in 21-40 working days</t>
  </si>
  <si>
    <t>Applications processed in 41-60 working days</t>
  </si>
  <si>
    <t>Applications processed in 61-80 working days</t>
  </si>
  <si>
    <t>Applications processed in 81-100 working days</t>
  </si>
  <si>
    <t>Applications processed in 101-120 working days</t>
  </si>
  <si>
    <t>Applications processed in 121-140 working days</t>
  </si>
  <si>
    <t>Applications processed in 141 or more working days</t>
  </si>
  <si>
    <t>Median Average Processing Time in working days</t>
  </si>
  <si>
    <t>Financial Year 2021 - 2022</t>
  </si>
  <si>
    <t>Financial Year 2022 - 2023</t>
  </si>
  <si>
    <t>Financial Year 2023 - 2024</t>
  </si>
  <si>
    <t>Financial Year 2024 - 2025</t>
  </si>
  <si>
    <t>Table 9a: Number of decisions by processing time</t>
  </si>
  <si>
    <t>Processing time by month</t>
  </si>
  <si>
    <t>Proportion of applications processed within 20 working days (within 1 month)</t>
  </si>
  <si>
    <t>Proportion of applications processed within 40 working days (within 2 months)</t>
  </si>
  <si>
    <t>Proportion of applications processed within 60 working days (within 3 months)</t>
  </si>
  <si>
    <t>Proportion of applications processed within 80 working days (within 4 months)</t>
  </si>
  <si>
    <t>Proportion of applications processed within 100 working days (within 5 months)</t>
  </si>
  <si>
    <t>Proportion of applications processed within 120 working days (within 6 months)</t>
  </si>
  <si>
    <t>Proportion of applications processed within 140 working days (within 7 months)</t>
  </si>
  <si>
    <t>Proportion of applications processed in 141 or more working days</t>
  </si>
  <si>
    <t>Table 9b: Proportion of decisions completed within each time band</t>
  </si>
  <si>
    <t>[note 17]</t>
  </si>
  <si>
    <t>Table 10: Child Disability Payment Payments [note 1] [note 2] [note 3] [note 4] [note 5] [note 6] [note 7] [note 8] [note 9] [note 10] [note 11]</t>
  </si>
  <si>
    <t>Notes are located below the table beginning in cell A175 and in the notes sheet of this document.</t>
  </si>
  <si>
    <t>Type of client</t>
  </si>
  <si>
    <t>Month [note 2] [note 4] [note 5] [note 6]</t>
  </si>
  <si>
    <t>Total number of payments [note 7] [note 8] [note 11]</t>
  </si>
  <si>
    <t>Number of care payments [note 7] [note 8]</t>
  </si>
  <si>
    <t>Number of mobility payments [note 7] [note 8] [note 10]</t>
  </si>
  <si>
    <t>Total value of payments</t>
  </si>
  <si>
    <t>Value of care payments</t>
  </si>
  <si>
    <t>Value of mobility payments [note 10]</t>
  </si>
  <si>
    <t>Percentage of number of care payments</t>
  </si>
  <si>
    <t>Percentage of number of mobility payments [note 10]</t>
  </si>
  <si>
    <t>Number of mobility payments which are for Accessible Vehicles and Equipment Scheme [note 10]</t>
  </si>
  <si>
    <t>Value of mobility payments which are for Accessible Vehicles and Equipment Scheme [note 10]</t>
  </si>
  <si>
    <t>All</t>
  </si>
  <si>
    <t>New Applicants</t>
  </si>
  <si>
    <t>Case Transfers</t>
  </si>
  <si>
    <t>Local Authority area [note 2] [note 3] [note 4]</t>
  </si>
  <si>
    <t>Total number of payments [note 5] [note 6]</t>
  </si>
  <si>
    <t>Percentage of value of total payments</t>
  </si>
  <si>
    <t>Number of payments made in Financial Year 2021-22</t>
  </si>
  <si>
    <t>Value of payments in Financial Year 2021-22</t>
  </si>
  <si>
    <t>Number of payments made in Financial Year 2022-23</t>
  </si>
  <si>
    <t>Value of payments in Financial Year 2022-23</t>
  </si>
  <si>
    <t>Number of payments made in Financial Year 2023-24</t>
  </si>
  <si>
    <t>Value of payments in Financial Year 2023-24</t>
  </si>
  <si>
    <t>Number of payments made in Financial Year 2024-25</t>
  </si>
  <si>
    <t>Value of payments in Financial Year 2024-25</t>
  </si>
  <si>
    <t>Number of payments made in Financial Year 2025-26</t>
  </si>
  <si>
    <t>Value of payments in Financial Year 2025-26</t>
  </si>
  <si>
    <t>Table 12: Number of individual Child Disability Payment clients paid by financial year [note 1] [note 2] [note 3] [note 4] [note 5]</t>
  </si>
  <si>
    <t>Year of Payment [note 1][note 2]</t>
  </si>
  <si>
    <t>Number of individual clients paid [note 3][note 4]</t>
  </si>
  <si>
    <t>Table 13: Caseload for Child Disability Payment by award type [note 1] [note 2] [note 3] [note 4] [note 5] [note 6]</t>
  </si>
  <si>
    <t>Notes are located below the table beginning in cell A136 and in the notes sheet of this document.</t>
  </si>
  <si>
    <t>Month [note 3] [note 4] [note 5]</t>
  </si>
  <si>
    <t>Total number of children in receipt [note 4] [note 6]</t>
  </si>
  <si>
    <t>Number in receipt of care only</t>
  </si>
  <si>
    <t>Number in receipt of mobility only</t>
  </si>
  <si>
    <t>Number in receipt of both care and mobility</t>
  </si>
  <si>
    <t>Percent care only payment</t>
  </si>
  <si>
    <t>Percent mobility only payment</t>
  </si>
  <si>
    <t>Percent both care and mobility payment</t>
  </si>
  <si>
    <t>Number in receipt of mobility award who receive Accessible Vehicles and Equipment payment [note 5]</t>
  </si>
  <si>
    <t>Proportion in receipt of Mobility award who receive Accessible Vehicles and Equipment payment</t>
  </si>
  <si>
    <t>Table 14: Caseload for Child Disability Payment by care award level [note 1] [note 2] [note 3] [note 4] [note 5]</t>
  </si>
  <si>
    <t>Total number of children [note 2]</t>
  </si>
  <si>
    <t>Number on highest care</t>
  </si>
  <si>
    <t>Number on middle care</t>
  </si>
  <si>
    <t>Number on lowest care</t>
  </si>
  <si>
    <t>Number not awarded</t>
  </si>
  <si>
    <t>Percentage highest care</t>
  </si>
  <si>
    <t>Percentage middle care</t>
  </si>
  <si>
    <t>Percentage lowest care</t>
  </si>
  <si>
    <t>Percentage not awarded</t>
  </si>
  <si>
    <t>Table 15: Caseload for Child Disability Payment by mobility award level [note 1] [note 2] [note 3] [note 4] [note 5]</t>
  </si>
  <si>
    <t>Number on higher mobility</t>
  </si>
  <si>
    <t>Number on lower mobility</t>
  </si>
  <si>
    <t>Percentage higher mobility</t>
  </si>
  <si>
    <t>Percentage lower mobility</t>
  </si>
  <si>
    <t>Table 16: Caseload for Child Disability Payment by care and mobility award levels [note 1] [note 2] [note 3] [note 4] [note 5]</t>
  </si>
  <si>
    <t>Total number of children in receipt [note 2] [note 3] [note 4] [note 5]</t>
  </si>
  <si>
    <t>Mobility Higher Level - Care Highest Level</t>
  </si>
  <si>
    <t>Mobility Higher Level - Care Middle Level</t>
  </si>
  <si>
    <t>Mobility Higher Level - Care Lowest Level</t>
  </si>
  <si>
    <t>Mobility Higher Level - Care Not Awarded</t>
  </si>
  <si>
    <t>Mobility Lower Level - Care Highest Level</t>
  </si>
  <si>
    <t>Mobility Lower Level - Care Middle Level</t>
  </si>
  <si>
    <t>Mobility Lower Level - Care Lowest Level</t>
  </si>
  <si>
    <t>Mobility Lower Level - Care Not Awarded</t>
  </si>
  <si>
    <t>Mobility Not Awarded - Care Highest Level</t>
  </si>
  <si>
    <t>Mobility Not Awarded - Care Middle Level</t>
  </si>
  <si>
    <t>Mobility Not Awarded - Care Lowest Level</t>
  </si>
  <si>
    <t>Table 17: Caseload for Child Disability Payment by age [note 1] [note 2] [note 3] [note 4] [note 5] [note 6]</t>
  </si>
  <si>
    <t>Month [note 2] [note 3]</t>
  </si>
  <si>
    <t>Total number of children in receipt [note 4]</t>
  </si>
  <si>
    <t>0</t>
  </si>
  <si>
    <t>1</t>
  </si>
  <si>
    <t>2</t>
  </si>
  <si>
    <t>3</t>
  </si>
  <si>
    <t>4</t>
  </si>
  <si>
    <t>5</t>
  </si>
  <si>
    <t>6</t>
  </si>
  <si>
    <t>7</t>
  </si>
  <si>
    <t>8</t>
  </si>
  <si>
    <t>9</t>
  </si>
  <si>
    <t>10</t>
  </si>
  <si>
    <t>11</t>
  </si>
  <si>
    <t>12</t>
  </si>
  <si>
    <t>13</t>
  </si>
  <si>
    <t>14</t>
  </si>
  <si>
    <t>15</t>
  </si>
  <si>
    <t>16</t>
  </si>
  <si>
    <t>17</t>
  </si>
  <si>
    <t>18</t>
  </si>
  <si>
    <t>19</t>
  </si>
  <si>
    <t>Table 18: Caseload for Child Disability Payment by Disability Condition and Award Type at September 2025 [note 1] [note 2] [note 3] [note 4] [note 5] [note 6] [note 7]</t>
  </si>
  <si>
    <t>Percentage of children in receipt as of September 2025</t>
  </si>
  <si>
    <t>Care only</t>
  </si>
  <si>
    <t>Mobility only</t>
  </si>
  <si>
    <t>Both care and mobility</t>
  </si>
  <si>
    <t>Table 18a: Caseload by ICD10 Category and Award Type</t>
  </si>
  <si>
    <t>F84.0 - Autism - Childhood</t>
  </si>
  <si>
    <t>F90.0 - ADHD</t>
  </si>
  <si>
    <t>Other Mental and Behavioural Disorders</t>
  </si>
  <si>
    <t>Table 18b: Condition within Mental and Behavioural Disorders (F00-F99) category</t>
  </si>
  <si>
    <t>Table 19: Caseload for Child Disability Payment by Disability Condition and Care Award Level at September 2025 [note 1] [note 2] [note 3] [note 4] [note 5] [note 6] [note 7]</t>
  </si>
  <si>
    <t>Care highest level</t>
  </si>
  <si>
    <t>Care middle level</t>
  </si>
  <si>
    <t>Care lowest level</t>
  </si>
  <si>
    <t>Care not awarded</t>
  </si>
  <si>
    <t>Table 19a: Caseload by ICD10 Category and Award Type</t>
  </si>
  <si>
    <t>Table 19b: Condition within Mental and Behavioural Disorders (F00-F99) category</t>
  </si>
  <si>
    <t>Table 20: Caseload for Child Disability Payment by Disability Condition and Mobility Award Level at September 2025 [note 1] [note 2] [note 3] [note 4] [note 5] [note 6] [note 7]</t>
  </si>
  <si>
    <t>Table 20a: Caseload by ICD10 Category and Award Type</t>
  </si>
  <si>
    <t>Table 20b: Condition within Mental and Behavioural Disorders (F00-F99) category</t>
  </si>
  <si>
    <t>Table 21: Caseload for Child Disability Payment by Special Rules for Terminal Illness status at September 2025 [note 1] [note 2] [note 3] [note 4]</t>
  </si>
  <si>
    <t>Notes are located below the table beginning in cell A10 and in the notes sheet of this document.</t>
  </si>
  <si>
    <t>Type of Client</t>
  </si>
  <si>
    <t>Total number of children in receipt as of September 2025 [note 2] [note 3] [note 4]</t>
  </si>
  <si>
    <t>Special Rules for the Terminally Ill (SRTI)</t>
  </si>
  <si>
    <t>Non SRTI</t>
  </si>
  <si>
    <t>Table 22: Caseload for Child Disability Payment by duration on caseload at September 2025 [note 1] [note 2] [note 3] [note 4] [note 5] [note 6]</t>
  </si>
  <si>
    <t>Notes are located below the table beginning in cell A16 and in the notes sheet of this document.</t>
  </si>
  <si>
    <t>Duration on Caseload</t>
  </si>
  <si>
    <t>Total number of children in receipt as of September 2025</t>
  </si>
  <si>
    <t>up to 3 months</t>
  </si>
  <si>
    <t>3 months up to 6 months</t>
  </si>
  <si>
    <t>6 months and up to 1 year</t>
  </si>
  <si>
    <t>1 year and up to 2 years</t>
  </si>
  <si>
    <t>2 years and up to 3 years</t>
  </si>
  <si>
    <t>3 years and up to 4 years</t>
  </si>
  <si>
    <t>4 years and up to 5 years</t>
  </si>
  <si>
    <t>5 years and over</t>
  </si>
  <si>
    <t>Table 23: Number of children in receipt of Child Disability Payment (caseload) by Local Authority Area at September 2025 [note 1] [note 2] [note 3] [note 4] [note 5] [note 6]</t>
  </si>
  <si>
    <t>Local Authority area [note 2] [note 3]</t>
  </si>
  <si>
    <t>Total number of children in receipt as of September 2025 [note 4] [note 5] [note 6]</t>
  </si>
  <si>
    <t>Notes are located below the table beginning in cell A172 and in the notes sheet of this document.</t>
  </si>
  <si>
    <t>Month [note 2] [note 4] [note 5]</t>
  </si>
  <si>
    <t>Percentage of completed re-determinations which are disallowed</t>
  </si>
  <si>
    <t>Percentage of completed re-determinations which are allowed</t>
  </si>
  <si>
    <t>Percentage of completed re-determinations where re-determination decision not made</t>
  </si>
  <si>
    <t>Financial Year 2021-2022</t>
  </si>
  <si>
    <t>Financial Year 2022-2023</t>
  </si>
  <si>
    <t>Financial Year 2023-2024</t>
  </si>
  <si>
    <t>Financial Year 2024-2025</t>
  </si>
  <si>
    <t>Financial Year 2025-2026</t>
  </si>
  <si>
    <t>Notes are located below the table beginning in cell A154 and in the notes sheet of this document.</t>
  </si>
  <si>
    <t>Month [note 4] [note 5]</t>
  </si>
  <si>
    <t>Appeals received [note 6]</t>
  </si>
  <si>
    <t>Appeals decisions made [note 7] [note 8] [note 9]</t>
  </si>
  <si>
    <t>Completed appeals upheld [note 7] [note 8] [note 9] [note 10]</t>
  </si>
  <si>
    <t>Completed appeals not upheld [note 7] [note 8] [note 9] [note 10]</t>
  </si>
  <si>
    <t>Percentage of completed appeals upheld</t>
  </si>
  <si>
    <t>Percentage of completed appeals not upheld</t>
  </si>
  <si>
    <t>Notes are located below the table beginning in cell A166 and in the notes sheet of this document.</t>
  </si>
  <si>
    <t>Notes are located below the table beginning in cell A165 and in the notes sheet of this document.</t>
  </si>
  <si>
    <t>Client Type</t>
  </si>
  <si>
    <t>New Applicants and Case Transfers</t>
  </si>
  <si>
    <t>Chart 1</t>
  </si>
  <si>
    <t>Chart 2</t>
  </si>
  <si>
    <t>Chart 3</t>
  </si>
  <si>
    <t>Figures are rounded for disclosure control and may not sum due to rounding.</t>
  </si>
  <si>
    <t>[c] indicates that figures are suppressed for disclosure control.</t>
  </si>
  <si>
    <t xml:space="preserve">From the 26 July 2021, new applications were taken for Child Disability Payment for children under 16 that live in the pilot areas of Dundee City, Na h-Eileanan Siar and Perth and Kinross. On 22 November 2021, Child Disability Payment launched nationwide to all new applicants living in Scotland. </t>
  </si>
  <si>
    <t>July 2021 only includes the days from July 26 - 31.</t>
  </si>
  <si>
    <t>Part 1 applications registered data is presented by month part 1 application was registered.</t>
  </si>
  <si>
    <t>Part 2 applications received data is presented by month part 2 application was received.</t>
  </si>
  <si>
    <t>Applications are processed once a decision has been made to authorise or deny, or once an application is withdrawn by the applicant.</t>
  </si>
  <si>
    <t xml:space="preserve">Applications processed data is presented by the month of initial decision rather than month the application was received. </t>
  </si>
  <si>
    <t>July 2021 was excluded as there were no awards during that month.</t>
  </si>
  <si>
    <t xml:space="preserve">Initial award data is presented by the month of decision rather than month the application was received. </t>
  </si>
  <si>
    <t>Definition of 'initial awards'  - comprising of initial awards following the completion of a Child Disability Payment application.  They do not include award review or change of circumstance decisions, or decisions following a re-determination or appeal.</t>
  </si>
  <si>
    <t>Definition of 'initial care awards'  - comprising of initial care award levels following completion of a Child Disability Payment application.  They do not include award review or change of circumstance decisions, or decisions awarded following a re-determination or appeal.</t>
  </si>
  <si>
    <t>Definition of 'initial mobility awards'  - comprising of initial mobility award levels following completion of a Child Disability Payment application.  They do not include award review or change of circumstance decisions, or decisions awarded following a re-determination or appeal.</t>
  </si>
  <si>
    <t>Special Codes DWP' includes codes used by the DWP including TIL (terminally ill), NII (no illness or impairment) and NSI (no secondary impairment).</t>
  </si>
  <si>
    <t>Unknown' includes cases where the Primary Disabling Condition is not recorded, or where it is TBD (to be determined).</t>
  </si>
  <si>
    <t>Channel relates to how part 1 of the application was received.</t>
  </si>
  <si>
    <t xml:space="preserve">The age that is used in this table is based on the age of the child when part 1 of the application was received. </t>
  </si>
  <si>
    <t>The pilot areas of Dundee City, Na h-Eileanan Siar and Perth and Kinross had approximately 4 months more than other local authorities for applications to be received.</t>
  </si>
  <si>
    <t xml:space="preserve">Other includes applications where postcodes did not match to local authority data. Reasons for this may include a) an error in the postcode b) postcode is for a property within a new development and therefore does not link to Local Authority data yet. </t>
  </si>
  <si>
    <t>Applications refers to part 1 applications received.</t>
  </si>
  <si>
    <t>Processing time data is presented by the month of decision rather than month the application was received.</t>
  </si>
  <si>
    <t>Applications that have a re-determination request have been excluded.</t>
  </si>
  <si>
    <t>Processing times for applicants applying under the special rules for terminal illness have not been included due to not having a part 2 date.</t>
  </si>
  <si>
    <t>As a result of notes 8 to 10, the number of applications in the processing times table is lower than the number of applications shown as processed in other tables.</t>
  </si>
  <si>
    <t>Results with a negative processing time were excluded as erroneous.</t>
  </si>
  <si>
    <t>Median average has been used. The median is the middle value of an ordered dataset, or the point at which half of the values are higher and half of the values are lower.</t>
  </si>
  <si>
    <t>It has been assumed that there are approximately 21 working days in the average month for the purpose of this table.</t>
  </si>
  <si>
    <t>The number of part 2 applications received across the previously published months may change due to retrospective updates to the data extracts used.</t>
  </si>
  <si>
    <t xml:space="preserve">This table includes applications where the part 2 date is before the part 1 date. This is because they relate to combined application forms, where the part 2 date is considered accurate. Their processing time is still calculated from the date of the part 2 to the date of the decision. </t>
  </si>
  <si>
    <t>We have improved our methodology for capturing part 2 application dates. Previously, where there have been multiple applications from the same person, it has not been possible to correctly assign the part 2 date to the application. For a number of these cases, we are now able to replace the older, incorrect part 2 date with the more appropriate one. For further information on the impact of this change on processing times, see the publication background note.</t>
  </si>
  <si>
    <t xml:space="preserve">As part of ongoing quality assurance work, it was identified that the number of decisions by processing time and the proportion of decisions by processing time in Table 9 included both normal rules and special rules cases. The methodology for calculating number and proportion of decisions by processing time has now been updated so that only normal rules are included in this table. </t>
  </si>
  <si>
    <t>[note 18]</t>
  </si>
  <si>
    <t xml:space="preserve">The total number of payments made is calculated using a payments extract. This extract counts each component of a Child Disability Payment (e.g. care and mobility) as individual payments. It also counts multiple payments made to a client in the same month as separate payments. This could happen for a client where payments are being backdated to the start of their entitlement period (e.g. one care payment for current entitled month, and one care payment backdate to entitlement start date). </t>
  </si>
  <si>
    <t>Payment numbers and amounts for the Child Bereavement care and mobility component have been included in care and mobility sections respectively.</t>
  </si>
  <si>
    <t>For 15 payments which have been issued but are missing their payment 'issued' date, their payment 'creation' date has been used instead. The creation date is likely slightly earlier than the issued date.</t>
  </si>
  <si>
    <t>The Accessible Vehicles and Equipment payments are a subset of the mobility payments.</t>
  </si>
  <si>
    <t>Payments for Short Term Assistance are not included in this table.</t>
  </si>
  <si>
    <t xml:space="preserve">Other includes payments where postcodes did not match to local authority data. Reasons for this may include a) an error in the postcode b) postcode is for a property within a new development and therefore does not link to Local Authority data yet. </t>
  </si>
  <si>
    <t>Table 11: Child Disability Payments by Local Authority  Area to 30 September 2025 [note 1] [note 2] [note 3] [note 4] [note 5] [note 6] [note 7]</t>
  </si>
  <si>
    <t>Table 9: Number of Decisions by Processing Time [note 1] [note 2] [note 3] [note 4] [note 5] [note 6] [note 7] [note 8] [note 9] [note 10] [note 11] [note 12] [note 13] [note 14] [note 15] [note 16] [note 17] [note 18]</t>
  </si>
  <si>
    <t>Payments are issued once applications are processed and a decision is made to authorise the application. Data is presented by the date a payment is issued rather than date the application was received or the date of decision.</t>
  </si>
  <si>
    <t>Includes payments that are a result of re-determinations and appeals.</t>
  </si>
  <si>
    <t>A client refers to a child or young person who is eligible for the benefit. A client may be included in multiple financial years as long as they remain eligible for the benefit.</t>
  </si>
  <si>
    <t xml:space="preserve">This is a derived statistic calculated based on identifying all cases who are in receipt of, or have been approved for, a payment in the caseload period, even if they have not been paid yet. </t>
  </si>
  <si>
    <t xml:space="preserve">The caseload is based on a true point-in-time on the last day of each month to calculate the caseload of that month. </t>
  </si>
  <si>
    <t>The total number of children in receipt measure counts an individual only once and can include children receiving care or mobility awards only or both.</t>
  </si>
  <si>
    <t>The number of people in receipt of an Accessible Vehicles and Equipment Payment is a subset of those in receipt of a mobility award.</t>
  </si>
  <si>
    <t>A small number of cases could not be assigned to a care or mobility award level and are not included in this table, therefore totals may not sum.</t>
  </si>
  <si>
    <t>A small number of applications could not be assigned to a care award level and are not included in this table, therefore totals may not sum.</t>
  </si>
  <si>
    <t>In order to identify caseload numbers by award level, the caseload extract was linked to an award level extract. For more information, see the background note of the accompanying publication document.</t>
  </si>
  <si>
    <t>A small number of applications could not be assigned to a mobility award level and are not included in this table, therefore totals may not sum.</t>
  </si>
  <si>
    <t xml:space="preserve"> In order to identify caseload numbers by award level, the caseload extract was linked to an award level extract. For more information, see the background note of the accompanying publication document.</t>
  </si>
  <si>
    <t>This is a derived statistic calculated based on identifying all cases who are in receipt of, or have been approved for, a payment in the caseload period, even if they have not been paid yet.</t>
  </si>
  <si>
    <t>The age that is used in this table is based on the age the child would be on the last day of the specified caseload period.</t>
  </si>
  <si>
    <t>A small number of cases in the 20 years age category were not included in this table due to disclosure control.</t>
  </si>
  <si>
    <t>'Special Codes DWP' includes codes used by the DWP including TIL (terminally ill), NII (no illness or impairment) and NSI (no secondary impairment).</t>
  </si>
  <si>
    <t>'Unknown' includes cases where the Primary Disabling Condition is not recorded, or where it is TBD (to be determined).</t>
  </si>
  <si>
    <t>Duration on caseload only counts the time spent on the Child Disability Payment caseload.</t>
  </si>
  <si>
    <t>The months prior to September 2021 were excluded as there were no re-determinations received or completed during those months.</t>
  </si>
  <si>
    <t>It is possible for a client to raise more than one re-determination, for example if a client had a re-determination on both the initial application and subsequently on a review. Each re-determination request is treated as a separate record in the table.</t>
  </si>
  <si>
    <t>Re-determinations completed is the total of re-determinations which were Allowed, Disallowed, Withdrawn, Invalid, or Exceeded Deadline. For details on each of these categories, see the notes below.</t>
  </si>
  <si>
    <t>Completed re-determinations which are disallowed are those where the decision upheld the original decision by Social Security Scotland. For example, the award value or award level remained the same as the original application decision, or the decision remained not awarded.</t>
  </si>
  <si>
    <t>Completed re-determinations which are allowed are those where decision was in favour of the client. For example, the award value or award level was increased from that of the original application decision, or changed from not awarded to awarded.</t>
  </si>
  <si>
    <t>Re-determination decision not made includes those which were invalid or exceeded the deadline and the client opted to cease the re-determination process and move to appeal, summed due to small numbers. For details on each of these categories, see the notes below.</t>
  </si>
  <si>
    <t>Completed re-determinations which are invalid are those where the re-determination request is not received in a valid form or received within timescales set by regulations.</t>
  </si>
  <si>
    <t>Completed re-determinations which exceeded the deadline are when a re-determination decision takes longer than the legislative deadline. Social Security Scotland will contact the client with the option of continuing to work on the re-determination until a decision can be made or to progress straight to an appeal. This outcome contains re-determinations where the deadline was exceeded and the Client opted to cease the re-determination process and move to Appeal.</t>
  </si>
  <si>
    <t>Median average number of days to respond is the median time to make a decision on a re-determination. This only includes those with a decision made, that is Allowed or Disallowed. Invalid and exceeded deadlines re-determinations are excluded. The median is the middle value of an ordered dataset, or the point at which half of the values are higher and half of the values are lower.</t>
  </si>
  <si>
    <t>Percentage of re-determinations closed within original timeline is the number of re-determinations closed within legislated timelines as a percentage of re-determinations with a decision made, that is Allowed or Disallowed only. Invalid, and exceeded deadlines re-determinations are excluded.</t>
  </si>
  <si>
    <t>Legislated timelines for re-determinations differ between benefits. For disability benefits and Carer Support Payment, the timeline is 56 calendar days.</t>
  </si>
  <si>
    <t>Re-determinations received [note 6] [note 8]</t>
  </si>
  <si>
    <t>Re-determinations completed [note 7] [note 9]</t>
  </si>
  <si>
    <t>Completed re-determinations which are disallowed [note 7] [note 10]</t>
  </si>
  <si>
    <t>Completed re-determinations which are allowed [note 7] [note 11]</t>
  </si>
  <si>
    <t>Re-determination decision not made [note 7] [note 12] [note 13] [note 14]</t>
  </si>
  <si>
    <t>Median average number of days to respond [note 15] [note 17]</t>
  </si>
  <si>
    <t>Percentage of re-determinations closed within 56 days [note 16] [note 17]</t>
  </si>
  <si>
    <t>The months prior to February 2022 were excluded as there were no appeals requested or taking place during those months.</t>
  </si>
  <si>
    <t>It is possible for a client to raise more than one appeal, for example if a client had an appeal on both the initial application and subsequently on a review. Each appeal raised is treated as a separate record in the table.</t>
  </si>
  <si>
    <t>Appeals decisions made is the total number of appeals which were upheld or not upheld. This total does not include appeals which were withdrawn or invalid.</t>
  </si>
  <si>
    <t>Completed appeals upheld are those which were decided in the client's favour. For example, the award value or award level was increased from that of the original decision by Social Security Scotland, or changed from not awarded to awarded.</t>
  </si>
  <si>
    <t>Completed appeals not upheld are those which upheld the original decision by Social Security Scotland. For example, the award value or award level remained the same as the original application decision, or the decision remained not awarded.</t>
  </si>
  <si>
    <t>Table 25: Appeals for Child Disability Payment [note 1] [note 2] [note 3] [note 4] [note 5] [note 6] [note 7] [note 8] [note 9] [note 10]</t>
  </si>
  <si>
    <t>Planned Award Reviews are reviews which take place according to a planned schedule</t>
  </si>
  <si>
    <t>Change of Circumstances reviews are triggered when Social Security Scotland becomes aware of a change in the clients circumstances which can affect eligibility</t>
  </si>
  <si>
    <t>These figures exclude a small number of reviews for which we have records with an outcome of "unnecessary to review" or "no decision made" as we have determined them to be erroneous</t>
  </si>
  <si>
    <t>The information we use on the review outcome is included in the reviews extract which classifies each completed review as one of "Eligible - Increased", "Eligible - Decreased", "Eligible - No Change" or "Ineligible - Changed"</t>
  </si>
  <si>
    <t>The total part 2 applications received does not include 13,390 applications that do not have a part 2 application date but that have been processed with a decision associated with them. This issue is under review. These numbers are included in the numbers of (a) applications processed and their outcomes (b) award types and levels and (c) payment data if approved. As a result, there are a number of withdrawn and denied applications where it is unknown if the withdrawal or denial came before a part 2 application was received.</t>
  </si>
  <si>
    <t>There are 13,390 applications from all channels excluded from this table because although they had a decision, they did not possess a part 2 application date so their processing time could not be calculated. This is due to ongoing issues with the extraction of accurate part 2 received dates.</t>
  </si>
  <si>
    <t>Chart 1: Initial care award levels by month</t>
  </si>
  <si>
    <t>Chart 2: Initial mobility award levels by month</t>
  </si>
  <si>
    <t>Chart 3: September 2025 caseload by age and type of client</t>
  </si>
  <si>
    <t>This sheet contains one chart. Alternative text for this chart is located in cell A3.</t>
  </si>
  <si>
    <t>The figures used in this chart are located in Table 3 of this workbook.</t>
  </si>
  <si>
    <t>The figures used in this chart are located in Table 4 of this workbook.</t>
  </si>
  <si>
    <t>The figures used in this chart are located in Table 17 of this workbook.</t>
  </si>
  <si>
    <t xml:space="preserve">Alternative Text: This chart summarises proportion of initial care levels at each level following completion of a Child Disability Payment application, by month from August 2021 to September 2025. There is one line for highest care, one line for middle care and one line for lowest care. For each line there is a corresponding trend line to show the general pattern over time. Since March 2022, the proportion of initial awards at the highest level has gradually decreased, the proprtion of awards made at the lowest level has gradually increased, and the proportion of awards made at the middle level has remained relatively stable.  </t>
  </si>
  <si>
    <t xml:space="preserve">Alternative Text: This chart summarises proportion of initial mobility levels at each level following completion of a Child Disability Payment application, by month from August 2021 to September 2025. There is one line for higher mobility and one line for lowest mobility. Since the launch of the benefit, the proportion of mobility awards made each month at the higher and lower levels has remained relatively stable. </t>
  </si>
  <si>
    <t>Alternative Text: This chart summarises the number of people in receipt of Child Disability Payment in September 2025 by their age. There is one line for new applicants, and one for case transfers. There are two vertical lines at age 3 and age 5 to indicate the ages when children are eligible for higher and lower mobility awards.</t>
  </si>
  <si>
    <t>Month [note 3]</t>
  </si>
  <si>
    <t>Total Reviews Completed [note 6]</t>
  </si>
  <si>
    <t>The category Decreased includes cases classified as "Eligible - Decreased" and "Ineligible - Changed". Ineligible changed refers to cases where the client has been determined to be ineligible as a part of the review.</t>
  </si>
  <si>
    <t>As is the case with all review outcomes, this measure only refers to the review outcome and therefore is not necessarily the final outcome for the client i.e. the decision may be changed as a result of a re-determination or appeal</t>
  </si>
  <si>
    <t>Age at end of caseload period [note 5] [note 6]</t>
  </si>
  <si>
    <t>Decreased [note 7] [note 8] [note 10]</t>
  </si>
  <si>
    <t>Increased [note 7] [note 10]</t>
  </si>
  <si>
    <t>No Change [note 7] [note 10]</t>
  </si>
  <si>
    <t>Percentage of Total Applications Processed</t>
  </si>
  <si>
    <t>Table 27: Planned Award Reviews</t>
  </si>
  <si>
    <t>Table 28: Change of Circumstances Reviews</t>
  </si>
  <si>
    <t>Financial Year 2021 - 2022 includes the months from August 2021 to March 2022; Financial Year 2022 - 2023 includes the months from April 2022 to March 2023; Financial Year 2023 - 2024 includes the months from April 2023 to March 2024; Financial Year 2024-2025 includes the months from April 2024 to March 2025; Financial Year 2025 - 2026 includes the months from April 2025 to September 2025.</t>
  </si>
  <si>
    <t>Definition of 'initial awards'  - comprising of initial awards following the completion of a Child Disability Payment application.  They do not include planned award review or change of circumstance decisions, or decisions following a re-determination or appeal.</t>
  </si>
  <si>
    <t>Processing time is calculated in working days, and public holidays are excluded, even if applications were processed by staff working overtime on these days. Processing time is only calculated for applications that were decided by 30 September 2025.</t>
  </si>
  <si>
    <t>Payments are issued once applications are processed and a decision is made to authorise the application. Data is presented by the month of a payment being issued rather than month the application was received or the month of decision. Payments are only presented that have been issued by 30 September 2025.</t>
  </si>
  <si>
    <t>Payments are issued once applications are processed and a decision is made to authorise the application. Payments are only presented that have been issued by 30 September 2025.</t>
  </si>
  <si>
    <t>Number of re-determinations received includes only those that have been requested by 30 September 2025.</t>
  </si>
  <si>
    <t>Number of re-determinations completed includes only those with a re-determination decision date by 30 September 2025.</t>
  </si>
  <si>
    <t>Number of appeals received includes only those that have been requested by 30 September 2025.</t>
  </si>
  <si>
    <t>Financial Year 2025 - 2026</t>
  </si>
  <si>
    <t>Notes are located below the tables beginning in cell A124 and in the notes sheet of this document.</t>
  </si>
  <si>
    <t>Notes are located below the table beginning in cell A137 and in the notes sheet of this document.</t>
  </si>
  <si>
    <t>Notes are located below the tables beginning in cell A92 and in the notes sheet of this document.</t>
  </si>
  <si>
    <t>Other channel includes aggregated figures for Alternative applications, Combined applications, Local delivery, In Person, Transferred from DWP and External System.</t>
  </si>
  <si>
    <t>Paper channel includes figures for applications received by separate paper part 1 and part 2 applications.</t>
  </si>
  <si>
    <t>As part of ongoing quality assurance, it was identified that the case management system  incorrectly categorises applications made through local delivery as combined applications, which were then included in the Paper application channel in the published official statistics. In order to improve the accuracy of the data going forward, combined applications are now categorised as “Other Applications” for the purposes of statistical reporting. Please see the Updates section of the publication background note for further details.</t>
  </si>
  <si>
    <t>Alternative applications (where an application made to the Department for Work and Pensions is redirected to Social Security Scotland) are now categorised as Other Applications because in the past two years of statistical reporting, these have consistently represented very small numbers. Please see the Updates section of the publication background note for further details.</t>
  </si>
  <si>
    <t>Table 24: Re-determinations for Child Disability Payment [note 1] [note 2] [note 3] [note 4] [note 5] [note 6] [note 7] [note 8] [note 9] [note 10] [note 11] [note 12] [note 13] [note 14] [note 15] [note 16] [note 17]</t>
  </si>
  <si>
    <t>Decreased where award was ended [note 7] [note 8] [note 9] [note 10]</t>
  </si>
  <si>
    <t>Percentage of Decreased where award was ended</t>
  </si>
  <si>
    <t>Percentage No Change</t>
  </si>
  <si>
    <t>Percentage Increased</t>
  </si>
  <si>
    <t>Percentage Decreased</t>
  </si>
  <si>
    <t>Table 26: Reviews [note 1] [note 2] [note 3] [note 4] [note 5] [note 6] [note 7] [note 8] [note 9] [note 10]</t>
  </si>
  <si>
    <t xml:space="preserve">Decreased where award was ended includes cases in the decreased category that are classed as "Ineligible - Changed" meaning the review outcome is that the client is no longer eligible for Child Disability Payment and their award was ended. </t>
  </si>
  <si>
    <t>Percentage Decreased where award was ended</t>
  </si>
  <si>
    <t xml:space="preserve">Table 27: Planned Award Reviews [note 1] [note 2] [note 3] [note 4] [note 5] [note 6] [note 7] [note 8] [note 9] [note 10] </t>
  </si>
  <si>
    <t>Table 28: Change of Circumstances Reviews [note 1] [note 2] [note 3] [note 4] [note 5] [note 6] [note 7] [note 8] [note 9] [note 10]</t>
  </si>
  <si>
    <t>T27 Planned Award Reviews</t>
  </si>
  <si>
    <t>T28 Change of Circs Reviews</t>
  </si>
  <si>
    <t>Child Disability Payment from 26 July 2021 to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</si>
</sst>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
    <numFmt numFmtId="166" formatCode="&quot;£&quot;#,##0.00"/>
    <numFmt numFmtId="167" formatCode="&quot;£&quot;#,##0"/>
  </numFmts>
  <fonts count="18" x14ac:knownFonts="1">
    <font>
      <sz val="12"/>
      <color rgb="FF000000"/>
      <name val="Calibri"/>
    </font>
    <font>
      <sz val="11"/>
      <color theme="1"/>
      <name val="Calibri"/>
      <family val="2"/>
      <scheme val="minor"/>
    </font>
    <font>
      <sz val="11"/>
      <color theme="1"/>
      <name val="Calibri"/>
      <family val="2"/>
      <scheme val="minor"/>
    </font>
    <font>
      <b/>
      <sz val="15"/>
      <color rgb="FF000000"/>
      <name val="Calibri"/>
    </font>
    <font>
      <b/>
      <sz val="12"/>
      <color rgb="FF000000"/>
      <name val="Calibri"/>
    </font>
    <font>
      <sz val="12"/>
      <color rgb="FF000000"/>
      <name val="Calibri"/>
    </font>
    <font>
      <sz val="12"/>
      <color theme="1"/>
      <name val="Calibri"/>
      <family val="2"/>
    </font>
    <font>
      <sz val="12"/>
      <color rgb="FF000000"/>
      <name val="Calibri"/>
      <family val="2"/>
    </font>
    <font>
      <b/>
      <sz val="12"/>
      <color theme="1"/>
      <name val="Calibri"/>
      <family val="2"/>
    </font>
    <font>
      <sz val="12"/>
      <color theme="1"/>
      <name val="Calibri"/>
      <family val="2"/>
      <scheme val="minor"/>
    </font>
    <font>
      <sz val="12"/>
      <name val="Calibri"/>
      <family val="2"/>
      <scheme val="minor"/>
    </font>
    <font>
      <u/>
      <sz val="12"/>
      <color theme="10"/>
      <name val="Calibri"/>
    </font>
    <font>
      <b/>
      <sz val="16"/>
      <color theme="1"/>
      <name val="Calibri"/>
      <family val="2"/>
      <scheme val="minor"/>
    </font>
    <font>
      <b/>
      <sz val="12"/>
      <color rgb="FF000000"/>
      <name val="Calibri"/>
      <family val="2"/>
    </font>
    <font>
      <b/>
      <sz val="15"/>
      <color rgb="FF000000"/>
      <name val="Calibri"/>
      <family val="2"/>
    </font>
    <font>
      <b/>
      <sz val="16"/>
      <color rgb="FF000000"/>
      <name val="Calibri"/>
      <family val="2"/>
    </font>
    <font>
      <u/>
      <sz val="12"/>
      <name val="Calibri"/>
      <family val="2"/>
    </font>
    <font>
      <sz val="12"/>
      <name val="Calibri"/>
      <family val="2"/>
    </font>
  </fonts>
  <fills count="2">
    <fill>
      <patternFill patternType="none"/>
    </fill>
    <fill>
      <patternFill patternType="gray125"/>
    </fill>
  </fills>
  <borders count="63">
    <border>
      <left/>
      <right/>
      <top/>
      <bottom/>
      <diagonal/>
    </border>
    <border>
      <left/>
      <right style="thin">
        <color indexed="64"/>
      </right>
      <top/>
      <bottom/>
      <diagonal/>
    </border>
    <border>
      <left/>
      <right style="thin">
        <color indexed="64"/>
      </right>
      <top style="thin">
        <color theme="1"/>
      </top>
      <bottom style="thin">
        <color theme="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theme="4"/>
      </right>
      <top/>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theme="1"/>
      </left>
      <right style="thin">
        <color indexed="64"/>
      </right>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indexed="64"/>
      </top>
      <bottom style="thin">
        <color theme="1"/>
      </bottom>
      <diagonal/>
    </border>
    <border>
      <left style="thin">
        <color theme="1"/>
      </left>
      <right style="thin">
        <color theme="1"/>
      </right>
      <top style="thin">
        <color indexed="64"/>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theme="1"/>
      </bottom>
      <diagonal/>
    </border>
    <border>
      <left style="thin">
        <color theme="1"/>
      </left>
      <right/>
      <top/>
      <bottom/>
      <diagonal/>
    </border>
    <border>
      <left style="thin">
        <color indexed="64"/>
      </left>
      <right/>
      <top style="thin">
        <color indexed="64"/>
      </top>
      <bottom style="thin">
        <color theme="1"/>
      </bottom>
      <diagonal/>
    </border>
    <border>
      <left style="thin">
        <color theme="1"/>
      </left>
      <right/>
      <top/>
      <bottom style="thin">
        <color indexed="64"/>
      </bottom>
      <diagonal/>
    </border>
    <border>
      <left/>
      <right style="thin">
        <color theme="1"/>
      </right>
      <top/>
      <bottom style="thin">
        <color indexed="64"/>
      </bottom>
      <diagonal/>
    </border>
    <border>
      <left style="thin">
        <color indexed="64"/>
      </left>
      <right/>
      <top style="thin">
        <color indexed="64"/>
      </top>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theme="1"/>
      </top>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diagonal/>
    </border>
    <border>
      <left style="thin">
        <color theme="1"/>
      </left>
      <right style="thin">
        <color indexed="64"/>
      </right>
      <top style="thin">
        <color indexed="64"/>
      </top>
      <bottom/>
      <diagonal/>
    </border>
  </borders>
  <cellStyleXfs count="4">
    <xf numFmtId="0" fontId="0" fillId="0" borderId="0"/>
    <xf numFmtId="164" fontId="5" fillId="0" borderId="9">
      <alignment horizontal="right"/>
    </xf>
    <xf numFmtId="0" fontId="11" fillId="0" borderId="0" applyNumberFormat="0" applyFill="0" applyBorder="0" applyAlignment="0" applyProtection="0"/>
    <xf numFmtId="0" fontId="2" fillId="0" borderId="0"/>
  </cellStyleXfs>
  <cellXfs count="230">
    <xf numFmtId="0" fontId="0" fillId="0" borderId="0" xfId="0"/>
    <xf numFmtId="0" fontId="3" fillId="0" borderId="0" xfId="0" applyFont="1"/>
    <xf numFmtId="164" fontId="0" fillId="0" borderId="0" xfId="0" applyNumberFormat="1" applyAlignment="1">
      <alignment horizontal="right"/>
    </xf>
    <xf numFmtId="0" fontId="4" fillId="0" borderId="0" xfId="0" applyFont="1"/>
    <xf numFmtId="0" fontId="7" fillId="0" borderId="0" xfId="0" applyFont="1"/>
    <xf numFmtId="0" fontId="0" fillId="0" borderId="1" xfId="0" applyBorder="1"/>
    <xf numFmtId="0" fontId="0" fillId="0" borderId="3" xfId="0" applyBorder="1"/>
    <xf numFmtId="0" fontId="4" fillId="0" borderId="1" xfId="0" applyFont="1" applyBorder="1"/>
    <xf numFmtId="164" fontId="4" fillId="0" borderId="3" xfId="0" applyNumberFormat="1" applyFont="1" applyBorder="1" applyAlignment="1">
      <alignment horizontal="right"/>
    </xf>
    <xf numFmtId="164" fontId="0" fillId="0" borderId="3" xfId="0" applyNumberFormat="1" applyBorder="1" applyAlignment="1">
      <alignment horizontal="right"/>
    </xf>
    <xf numFmtId="165" fontId="4" fillId="0" borderId="3" xfId="0" applyNumberFormat="1" applyFont="1" applyBorder="1" applyAlignment="1">
      <alignment horizontal="right"/>
    </xf>
    <xf numFmtId="165" fontId="0" fillId="0" borderId="3" xfId="0" applyNumberFormat="1" applyBorder="1" applyAlignment="1">
      <alignment horizontal="right"/>
    </xf>
    <xf numFmtId="0" fontId="4" fillId="0" borderId="4" xfId="0" applyFont="1" applyBorder="1"/>
    <xf numFmtId="164" fontId="4" fillId="0" borderId="5" xfId="0" applyNumberFormat="1" applyFont="1" applyBorder="1" applyAlignment="1">
      <alignment horizontal="right"/>
    </xf>
    <xf numFmtId="165" fontId="4" fillId="0" borderId="5" xfId="0" applyNumberFormat="1" applyFont="1" applyBorder="1" applyAlignment="1">
      <alignment horizontal="right"/>
    </xf>
    <xf numFmtId="0" fontId="4" fillId="0" borderId="14" xfId="0" applyFont="1" applyBorder="1"/>
    <xf numFmtId="164" fontId="4" fillId="0" borderId="15" xfId="0" applyNumberFormat="1" applyFont="1" applyBorder="1" applyAlignment="1">
      <alignment horizontal="right"/>
    </xf>
    <xf numFmtId="165" fontId="4" fillId="0" borderId="15" xfId="0" applyNumberFormat="1" applyFont="1" applyBorder="1" applyAlignment="1">
      <alignment horizontal="right"/>
    </xf>
    <xf numFmtId="165" fontId="0" fillId="0" borderId="16" xfId="0" applyNumberFormat="1" applyBorder="1" applyAlignment="1">
      <alignment horizontal="right"/>
    </xf>
    <xf numFmtId="164" fontId="0" fillId="0" borderId="1" xfId="0" applyNumberFormat="1" applyBorder="1" applyAlignment="1">
      <alignment horizontal="right"/>
    </xf>
    <xf numFmtId="164" fontId="4" fillId="0" borderId="6" xfId="0" applyNumberFormat="1" applyFont="1" applyBorder="1" applyAlignment="1">
      <alignment horizontal="right"/>
    </xf>
    <xf numFmtId="164" fontId="4" fillId="0" borderId="1" xfId="0" applyNumberFormat="1" applyFont="1" applyBorder="1" applyAlignment="1">
      <alignment horizontal="right"/>
    </xf>
    <xf numFmtId="0" fontId="0" fillId="0" borderId="19" xfId="0" applyBorder="1"/>
    <xf numFmtId="0" fontId="4" fillId="0" borderId="20" xfId="0" applyFont="1" applyBorder="1"/>
    <xf numFmtId="0" fontId="4" fillId="0" borderId="19" xfId="0" applyFont="1" applyBorder="1"/>
    <xf numFmtId="164" fontId="0" fillId="0" borderId="22" xfId="0" applyNumberFormat="1" applyBorder="1" applyAlignment="1">
      <alignment horizontal="right"/>
    </xf>
    <xf numFmtId="164" fontId="4" fillId="0" borderId="23" xfId="0" applyNumberFormat="1" applyFont="1" applyBorder="1" applyAlignment="1">
      <alignment horizontal="right"/>
    </xf>
    <xf numFmtId="164" fontId="4" fillId="0" borderId="22" xfId="0" applyNumberFormat="1" applyFont="1" applyBorder="1" applyAlignment="1">
      <alignment horizontal="right"/>
    </xf>
    <xf numFmtId="165" fontId="0" fillId="0" borderId="24" xfId="0" applyNumberFormat="1" applyBorder="1" applyAlignment="1">
      <alignment horizontal="right"/>
    </xf>
    <xf numFmtId="165" fontId="4" fillId="0" borderId="24" xfId="0" applyNumberFormat="1" applyFont="1" applyBorder="1" applyAlignment="1">
      <alignment horizontal="right"/>
    </xf>
    <xf numFmtId="165" fontId="4" fillId="0" borderId="26" xfId="0" applyNumberFormat="1" applyFont="1" applyBorder="1" applyAlignment="1">
      <alignment horizontal="right"/>
    </xf>
    <xf numFmtId="164" fontId="4" fillId="0" borderId="27" xfId="0" applyNumberFormat="1" applyFont="1" applyBorder="1" applyAlignment="1">
      <alignment horizontal="right"/>
    </xf>
    <xf numFmtId="164" fontId="4" fillId="0" borderId="28" xfId="0" applyNumberFormat="1" applyFont="1" applyBorder="1" applyAlignment="1">
      <alignment horizontal="right"/>
    </xf>
    <xf numFmtId="164" fontId="0" fillId="0" borderId="24" xfId="0" applyNumberFormat="1" applyBorder="1" applyAlignment="1">
      <alignment horizontal="right"/>
    </xf>
    <xf numFmtId="164" fontId="4" fillId="0" borderId="26" xfId="0" applyNumberFormat="1" applyFont="1" applyBorder="1" applyAlignment="1">
      <alignment horizontal="right"/>
    </xf>
    <xf numFmtId="164" fontId="4" fillId="0" borderId="24" xfId="0" applyNumberFormat="1" applyFont="1" applyBorder="1" applyAlignment="1">
      <alignment horizontal="right"/>
    </xf>
    <xf numFmtId="0" fontId="0" fillId="0" borderId="10" xfId="0" applyBorder="1"/>
    <xf numFmtId="0" fontId="0" fillId="0" borderId="22" xfId="0" applyBorder="1"/>
    <xf numFmtId="0" fontId="4" fillId="0" borderId="29" xfId="0" applyFont="1" applyBorder="1"/>
    <xf numFmtId="0" fontId="4" fillId="0" borderId="22" xfId="0" applyFont="1" applyBorder="1"/>
    <xf numFmtId="0" fontId="4" fillId="0" borderId="30" xfId="0" applyFont="1" applyBorder="1"/>
    <xf numFmtId="164" fontId="8" fillId="0" borderId="34" xfId="0" applyNumberFormat="1" applyFont="1" applyBorder="1" applyAlignment="1">
      <alignment horizontal="right"/>
    </xf>
    <xf numFmtId="0" fontId="4" fillId="0" borderId="27" xfId="0" applyFont="1" applyBorder="1"/>
    <xf numFmtId="164" fontId="4" fillId="0" borderId="29" xfId="0" applyNumberFormat="1" applyFont="1" applyBorder="1" applyAlignment="1">
      <alignment horizontal="right"/>
    </xf>
    <xf numFmtId="164" fontId="8" fillId="0" borderId="21" xfId="0" applyNumberFormat="1" applyFont="1" applyBorder="1" applyAlignment="1">
      <alignment horizontal="right"/>
    </xf>
    <xf numFmtId="164" fontId="4" fillId="0" borderId="35" xfId="0" applyNumberFormat="1" applyFont="1" applyBorder="1" applyAlignment="1">
      <alignment horizontal="right"/>
    </xf>
    <xf numFmtId="164" fontId="0" fillId="0" borderId="19" xfId="0" applyNumberFormat="1" applyBorder="1" applyAlignment="1">
      <alignment horizontal="right"/>
    </xf>
    <xf numFmtId="164" fontId="4" fillId="0" borderId="21" xfId="0" applyNumberFormat="1" applyFont="1" applyBorder="1" applyAlignment="1">
      <alignment horizontal="right"/>
    </xf>
    <xf numFmtId="164" fontId="4" fillId="0" borderId="25" xfId="0" applyNumberFormat="1" applyFont="1" applyBorder="1" applyAlignment="1">
      <alignment horizontal="right"/>
    </xf>
    <xf numFmtId="0" fontId="4" fillId="0" borderId="8" xfId="0" applyFont="1" applyBorder="1"/>
    <xf numFmtId="164" fontId="4" fillId="0" borderId="9" xfId="0" applyNumberFormat="1" applyFont="1" applyBorder="1" applyAlignment="1">
      <alignment horizontal="right"/>
    </xf>
    <xf numFmtId="0" fontId="9" fillId="0" borderId="0" xfId="0" applyFont="1" applyAlignment="1">
      <alignment vertical="center"/>
    </xf>
    <xf numFmtId="0" fontId="10" fillId="0" borderId="0" xfId="0" applyFont="1" applyAlignment="1">
      <alignment vertical="center"/>
    </xf>
    <xf numFmtId="0" fontId="9" fillId="0" borderId="36" xfId="0" applyFont="1" applyBorder="1"/>
    <xf numFmtId="0" fontId="12" fillId="0" borderId="0" xfId="3" applyFont="1"/>
    <xf numFmtId="0" fontId="2" fillId="0" borderId="0" xfId="3"/>
    <xf numFmtId="0" fontId="4" fillId="0" borderId="31" xfId="0" applyFont="1" applyBorder="1"/>
    <xf numFmtId="164" fontId="4" fillId="0" borderId="44" xfId="0" applyNumberFormat="1" applyFont="1" applyBorder="1" applyAlignment="1">
      <alignment horizontal="right"/>
    </xf>
    <xf numFmtId="165" fontId="4" fillId="0" borderId="44" xfId="0" applyNumberFormat="1" applyFont="1" applyBorder="1" applyAlignment="1">
      <alignment horizontal="right"/>
    </xf>
    <xf numFmtId="0" fontId="0" fillId="0" borderId="20" xfId="0" applyBorder="1"/>
    <xf numFmtId="164" fontId="0" fillId="0" borderId="25" xfId="0" applyNumberFormat="1" applyBorder="1" applyAlignment="1">
      <alignment horizontal="right"/>
    </xf>
    <xf numFmtId="165" fontId="0" fillId="0" borderId="25" xfId="0" applyNumberFormat="1" applyBorder="1" applyAlignment="1">
      <alignment horizontal="right"/>
    </xf>
    <xf numFmtId="164" fontId="4" fillId="0" borderId="38" xfId="0" applyNumberFormat="1" applyFont="1" applyBorder="1" applyAlignment="1">
      <alignment horizontal="right"/>
    </xf>
    <xf numFmtId="0" fontId="4" fillId="0" borderId="2" xfId="0" applyFont="1" applyBorder="1"/>
    <xf numFmtId="164" fontId="4" fillId="0" borderId="34" xfId="0" applyNumberFormat="1" applyFont="1" applyBorder="1" applyAlignment="1">
      <alignment horizontal="right"/>
    </xf>
    <xf numFmtId="164" fontId="4" fillId="0" borderId="2" xfId="0" applyNumberFormat="1" applyFont="1" applyBorder="1" applyAlignment="1">
      <alignment horizontal="right"/>
    </xf>
    <xf numFmtId="165" fontId="4" fillId="0" borderId="46" xfId="0" applyNumberFormat="1" applyFont="1" applyBorder="1" applyAlignment="1">
      <alignment horizontal="right"/>
    </xf>
    <xf numFmtId="164" fontId="0" fillId="0" borderId="16" xfId="0" applyNumberFormat="1" applyBorder="1" applyAlignment="1">
      <alignment horizontal="right"/>
    </xf>
    <xf numFmtId="165" fontId="0" fillId="0" borderId="47" xfId="0" applyNumberFormat="1" applyBorder="1" applyAlignment="1">
      <alignment horizontal="right"/>
    </xf>
    <xf numFmtId="164" fontId="4" fillId="0" borderId="48" xfId="0" applyNumberFormat="1" applyFont="1" applyBorder="1" applyAlignment="1">
      <alignment horizontal="right"/>
    </xf>
    <xf numFmtId="164" fontId="4" fillId="0" borderId="33" xfId="0" applyNumberFormat="1" applyFont="1" applyBorder="1" applyAlignment="1">
      <alignment horizontal="right"/>
    </xf>
    <xf numFmtId="164" fontId="4" fillId="0" borderId="16" xfId="0" applyNumberFormat="1" applyFont="1" applyBorder="1" applyAlignment="1">
      <alignment horizontal="right"/>
    </xf>
    <xf numFmtId="164" fontId="4" fillId="0" borderId="30" xfId="0" applyNumberFormat="1" applyFont="1" applyBorder="1" applyAlignment="1">
      <alignment horizontal="right"/>
    </xf>
    <xf numFmtId="164" fontId="4" fillId="0" borderId="14" xfId="0" applyNumberFormat="1" applyFont="1" applyBorder="1" applyAlignment="1">
      <alignment horizontal="right"/>
    </xf>
    <xf numFmtId="0" fontId="13" fillId="0" borderId="14" xfId="0" applyFont="1" applyBorder="1"/>
    <xf numFmtId="164" fontId="13" fillId="0" borderId="15" xfId="0" applyNumberFormat="1" applyFont="1" applyBorder="1" applyAlignment="1">
      <alignment horizontal="right"/>
    </xf>
    <xf numFmtId="0" fontId="0" fillId="0" borderId="6" xfId="0" applyBorder="1"/>
    <xf numFmtId="164" fontId="0" fillId="0" borderId="7" xfId="0" applyNumberFormat="1" applyBorder="1" applyAlignment="1">
      <alignment horizontal="right"/>
    </xf>
    <xf numFmtId="165" fontId="0" fillId="0" borderId="7" xfId="0" applyNumberFormat="1" applyBorder="1" applyAlignment="1">
      <alignment horizontal="right"/>
    </xf>
    <xf numFmtId="0" fontId="4" fillId="0" borderId="50" xfId="0" applyFont="1" applyBorder="1"/>
    <xf numFmtId="164" fontId="4" fillId="0" borderId="52" xfId="0" applyNumberFormat="1" applyFont="1" applyBorder="1" applyAlignment="1">
      <alignment horizontal="right"/>
    </xf>
    <xf numFmtId="0" fontId="0" fillId="0" borderId="24" xfId="0" applyBorder="1"/>
    <xf numFmtId="164" fontId="7" fillId="0" borderId="24" xfId="0" applyNumberFormat="1" applyFont="1" applyBorder="1" applyAlignment="1">
      <alignment horizontal="right"/>
    </xf>
    <xf numFmtId="0" fontId="4" fillId="0" borderId="24" xfId="0" applyFont="1" applyBorder="1"/>
    <xf numFmtId="0" fontId="4" fillId="0" borderId="25" xfId="0" applyFont="1" applyBorder="1"/>
    <xf numFmtId="0" fontId="4" fillId="0" borderId="45" xfId="0" applyFont="1" applyBorder="1"/>
    <xf numFmtId="164" fontId="4" fillId="0" borderId="53" xfId="0" applyNumberFormat="1" applyFont="1" applyBorder="1" applyAlignment="1">
      <alignment horizontal="right"/>
    </xf>
    <xf numFmtId="0" fontId="4" fillId="0" borderId="53" xfId="0" applyFont="1" applyBorder="1"/>
    <xf numFmtId="0" fontId="4" fillId="0" borderId="6" xfId="0" applyFont="1" applyBorder="1"/>
    <xf numFmtId="164" fontId="4" fillId="0" borderId="7" xfId="0" applyNumberFormat="1" applyFont="1" applyBorder="1" applyAlignment="1">
      <alignment horizontal="right"/>
    </xf>
    <xf numFmtId="165" fontId="4" fillId="0" borderId="7" xfId="0" applyNumberFormat="1" applyFont="1" applyBorder="1" applyAlignment="1">
      <alignment horizontal="right"/>
    </xf>
    <xf numFmtId="0" fontId="4" fillId="0" borderId="3" xfId="0" applyFont="1" applyBorder="1"/>
    <xf numFmtId="0" fontId="4" fillId="0" borderId="15" xfId="0" applyFont="1" applyBorder="1"/>
    <xf numFmtId="167" fontId="4" fillId="0" borderId="15" xfId="0" applyNumberFormat="1" applyFont="1" applyBorder="1" applyAlignment="1">
      <alignment horizontal="right"/>
    </xf>
    <xf numFmtId="167" fontId="0" fillId="0" borderId="3" xfId="0" applyNumberFormat="1" applyBorder="1" applyAlignment="1">
      <alignment horizontal="right"/>
    </xf>
    <xf numFmtId="167" fontId="4" fillId="0" borderId="3" xfId="0" applyNumberFormat="1" applyFont="1" applyBorder="1" applyAlignment="1">
      <alignment horizontal="right"/>
    </xf>
    <xf numFmtId="167" fontId="4" fillId="0" borderId="32" xfId="0" applyNumberFormat="1" applyFont="1" applyBorder="1" applyAlignment="1">
      <alignment horizontal="right"/>
    </xf>
    <xf numFmtId="167" fontId="0" fillId="0" borderId="16" xfId="0" applyNumberFormat="1" applyBorder="1" applyAlignment="1">
      <alignment horizontal="right"/>
    </xf>
    <xf numFmtId="167" fontId="4" fillId="0" borderId="16" xfId="0" applyNumberFormat="1" applyFont="1" applyBorder="1" applyAlignment="1">
      <alignment horizontal="right"/>
    </xf>
    <xf numFmtId="0" fontId="4" fillId="0" borderId="12" xfId="0" applyFont="1" applyBorder="1"/>
    <xf numFmtId="0" fontId="4" fillId="0" borderId="13" xfId="0" applyFont="1" applyBorder="1"/>
    <xf numFmtId="164" fontId="4" fillId="0" borderId="13" xfId="0" applyNumberFormat="1" applyFont="1" applyBorder="1" applyAlignment="1">
      <alignment horizontal="right"/>
    </xf>
    <xf numFmtId="167" fontId="4" fillId="0" borderId="13" xfId="0" applyNumberFormat="1" applyFont="1" applyBorder="1" applyAlignment="1">
      <alignment horizontal="right"/>
    </xf>
    <xf numFmtId="165" fontId="4" fillId="0" borderId="13" xfId="0" applyNumberFormat="1" applyFont="1" applyBorder="1" applyAlignment="1">
      <alignment horizontal="right"/>
    </xf>
    <xf numFmtId="167" fontId="4" fillId="0" borderId="54" xfId="0" applyNumberFormat="1" applyFont="1" applyBorder="1" applyAlignment="1">
      <alignment horizontal="right"/>
    </xf>
    <xf numFmtId="0" fontId="4" fillId="0" borderId="7" xfId="0" applyFont="1" applyBorder="1"/>
    <xf numFmtId="167" fontId="4" fillId="0" borderId="7" xfId="0" applyNumberFormat="1" applyFont="1" applyBorder="1" applyAlignment="1">
      <alignment horizontal="right"/>
    </xf>
    <xf numFmtId="167" fontId="4" fillId="0" borderId="51" xfId="0" applyNumberFormat="1" applyFont="1" applyBorder="1" applyAlignment="1">
      <alignment horizontal="right"/>
    </xf>
    <xf numFmtId="0" fontId="4" fillId="0" borderId="5" xfId="0" applyFont="1" applyBorder="1"/>
    <xf numFmtId="167" fontId="4" fillId="0" borderId="5" xfId="0" applyNumberFormat="1" applyFont="1" applyBorder="1" applyAlignment="1">
      <alignment horizontal="right"/>
    </xf>
    <xf numFmtId="167" fontId="4" fillId="0" borderId="17" xfId="0" applyNumberFormat="1" applyFont="1" applyBorder="1" applyAlignment="1">
      <alignment horizontal="right"/>
    </xf>
    <xf numFmtId="164" fontId="0" fillId="0" borderId="47" xfId="0" applyNumberFormat="1" applyBorder="1" applyAlignment="1">
      <alignment horizontal="right"/>
    </xf>
    <xf numFmtId="0" fontId="0" fillId="0" borderId="26" xfId="0" applyBorder="1"/>
    <xf numFmtId="0" fontId="0" fillId="0" borderId="18" xfId="0" applyBorder="1"/>
    <xf numFmtId="0" fontId="0" fillId="0" borderId="25" xfId="0" applyBorder="1"/>
    <xf numFmtId="165" fontId="0" fillId="0" borderId="59" xfId="0" applyNumberFormat="1" applyBorder="1" applyAlignment="1">
      <alignment horizontal="right"/>
    </xf>
    <xf numFmtId="0" fontId="0" fillId="0" borderId="50" xfId="0" applyBorder="1"/>
    <xf numFmtId="0" fontId="0" fillId="0" borderId="52" xfId="0" applyBorder="1"/>
    <xf numFmtId="164" fontId="0" fillId="0" borderId="52" xfId="0" applyNumberFormat="1" applyBorder="1" applyAlignment="1">
      <alignment horizontal="right"/>
    </xf>
    <xf numFmtId="165" fontId="0" fillId="0" borderId="52" xfId="0" applyNumberFormat="1" applyBorder="1" applyAlignment="1">
      <alignment horizontal="right"/>
    </xf>
    <xf numFmtId="165" fontId="0" fillId="0" borderId="49" xfId="0" applyNumberFormat="1" applyBorder="1" applyAlignment="1">
      <alignment horizontal="right"/>
    </xf>
    <xf numFmtId="164" fontId="0" fillId="0" borderId="59" xfId="0" applyNumberFormat="1" applyBorder="1" applyAlignment="1">
      <alignment horizontal="right"/>
    </xf>
    <xf numFmtId="164" fontId="0" fillId="0" borderId="26" xfId="0" applyNumberFormat="1" applyBorder="1" applyAlignment="1">
      <alignment horizontal="right"/>
    </xf>
    <xf numFmtId="164" fontId="0" fillId="0" borderId="55" xfId="0" applyNumberFormat="1" applyBorder="1" applyAlignment="1">
      <alignment horizontal="right"/>
    </xf>
    <xf numFmtId="165" fontId="4" fillId="0" borderId="47" xfId="0" applyNumberFormat="1" applyFont="1" applyBorder="1" applyAlignment="1">
      <alignment horizontal="right"/>
    </xf>
    <xf numFmtId="0" fontId="4" fillId="0" borderId="18" xfId="0" applyFont="1" applyBorder="1"/>
    <xf numFmtId="0" fontId="4" fillId="0" borderId="26" xfId="0" applyFont="1" applyBorder="1"/>
    <xf numFmtId="165" fontId="4" fillId="0" borderId="55" xfId="0" applyNumberFormat="1" applyFont="1" applyBorder="1" applyAlignment="1">
      <alignment horizontal="right"/>
    </xf>
    <xf numFmtId="0" fontId="4" fillId="0" borderId="35" xfId="0" applyFont="1" applyBorder="1"/>
    <xf numFmtId="0" fontId="4" fillId="0" borderId="21" xfId="0" applyFont="1" applyBorder="1"/>
    <xf numFmtId="165" fontId="4" fillId="0" borderId="21" xfId="0" applyNumberFormat="1" applyFont="1" applyBorder="1" applyAlignment="1">
      <alignment horizontal="right"/>
    </xf>
    <xf numFmtId="0" fontId="4" fillId="0" borderId="44" xfId="0" applyFont="1" applyBorder="1"/>
    <xf numFmtId="165" fontId="4" fillId="0" borderId="57" xfId="0" applyNumberFormat="1" applyFont="1" applyBorder="1" applyAlignment="1">
      <alignment horizontal="right"/>
    </xf>
    <xf numFmtId="0" fontId="4" fillId="0" borderId="42" xfId="0" applyFont="1" applyBorder="1"/>
    <xf numFmtId="0" fontId="4" fillId="0" borderId="37" xfId="0" applyFont="1" applyBorder="1"/>
    <xf numFmtId="164" fontId="4" fillId="0" borderId="37" xfId="0" applyNumberFormat="1" applyFont="1" applyBorder="1" applyAlignment="1">
      <alignment horizontal="right"/>
    </xf>
    <xf numFmtId="165" fontId="4" fillId="0" borderId="37" xfId="0" applyNumberFormat="1" applyFont="1" applyBorder="1" applyAlignment="1">
      <alignment horizontal="right"/>
    </xf>
    <xf numFmtId="165" fontId="4" fillId="0" borderId="34" xfId="0" applyNumberFormat="1" applyFont="1" applyBorder="1" applyAlignment="1">
      <alignment horizontal="right"/>
    </xf>
    <xf numFmtId="0" fontId="7" fillId="0" borderId="24" xfId="0" applyFont="1" applyBorder="1"/>
    <xf numFmtId="0" fontId="13" fillId="0" borderId="19" xfId="0" applyFont="1" applyBorder="1"/>
    <xf numFmtId="164" fontId="13" fillId="0" borderId="47" xfId="0" applyNumberFormat="1" applyFont="1" applyBorder="1" applyAlignment="1">
      <alignment horizontal="right"/>
    </xf>
    <xf numFmtId="0" fontId="1" fillId="0" borderId="0" xfId="3" applyFont="1"/>
    <xf numFmtId="0" fontId="14" fillId="0" borderId="0" xfId="0" applyFont="1"/>
    <xf numFmtId="167" fontId="4" fillId="0" borderId="44" xfId="0" applyNumberFormat="1" applyFont="1" applyBorder="1" applyAlignment="1">
      <alignment horizontal="right"/>
    </xf>
    <xf numFmtId="167" fontId="0" fillId="0" borderId="24" xfId="0" applyNumberFormat="1" applyBorder="1" applyAlignment="1">
      <alignment horizontal="right"/>
    </xf>
    <xf numFmtId="167" fontId="0" fillId="0" borderId="0" xfId="0" applyNumberFormat="1"/>
    <xf numFmtId="167" fontId="4" fillId="0" borderId="57" xfId="0" applyNumberFormat="1" applyFont="1" applyBorder="1" applyAlignment="1">
      <alignment horizontal="right"/>
    </xf>
    <xf numFmtId="167" fontId="0" fillId="0" borderId="47" xfId="0" applyNumberFormat="1" applyBorder="1" applyAlignment="1">
      <alignment horizontal="right"/>
    </xf>
    <xf numFmtId="165" fontId="7" fillId="0" borderId="24" xfId="0" applyNumberFormat="1" applyFont="1" applyBorder="1" applyAlignment="1">
      <alignment horizontal="right"/>
    </xf>
    <xf numFmtId="0" fontId="7" fillId="0" borderId="19" xfId="0" applyFont="1" applyBorder="1"/>
    <xf numFmtId="0" fontId="7" fillId="0" borderId="3" xfId="0" applyFont="1" applyBorder="1"/>
    <xf numFmtId="165" fontId="7" fillId="0" borderId="47" xfId="0" applyNumberFormat="1" applyFont="1" applyBorder="1" applyAlignment="1">
      <alignment horizontal="right"/>
    </xf>
    <xf numFmtId="165" fontId="7" fillId="0" borderId="7" xfId="0" applyNumberFormat="1" applyFont="1" applyBorder="1" applyAlignment="1">
      <alignment horizontal="right"/>
    </xf>
    <xf numFmtId="165" fontId="13" fillId="0" borderId="7" xfId="0" applyNumberFormat="1" applyFont="1" applyBorder="1" applyAlignment="1">
      <alignment horizontal="right"/>
    </xf>
    <xf numFmtId="164" fontId="0" fillId="0" borderId="39" xfId="0" applyNumberFormat="1" applyBorder="1" applyAlignment="1">
      <alignment horizontal="right"/>
    </xf>
    <xf numFmtId="164" fontId="13" fillId="0" borderId="60" xfId="0" applyNumberFormat="1" applyFont="1" applyBorder="1" applyAlignment="1">
      <alignment horizontal="right"/>
    </xf>
    <xf numFmtId="165" fontId="13" fillId="0" borderId="9" xfId="0" applyNumberFormat="1" applyFont="1" applyBorder="1" applyAlignment="1">
      <alignment horizontal="right"/>
    </xf>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5" xfId="0" applyNumberFormat="1" applyFont="1" applyBorder="1" applyAlignment="1">
      <alignment horizontal="right"/>
    </xf>
    <xf numFmtId="165" fontId="13" fillId="0" borderId="3" xfId="0" applyNumberFormat="1" applyFont="1" applyBorder="1" applyAlignment="1">
      <alignment horizontal="right"/>
    </xf>
    <xf numFmtId="165" fontId="13" fillId="0" borderId="58" xfId="0" applyNumberFormat="1" applyFont="1" applyBorder="1" applyAlignment="1">
      <alignment horizontal="right"/>
    </xf>
    <xf numFmtId="164" fontId="5" fillId="0" borderId="3" xfId="1" applyBorder="1">
      <alignment horizontal="right"/>
    </xf>
    <xf numFmtId="165" fontId="13" fillId="0" borderId="42" xfId="0" applyNumberFormat="1" applyFont="1" applyBorder="1" applyAlignment="1">
      <alignment horizontal="right"/>
    </xf>
    <xf numFmtId="165" fontId="13" fillId="0" borderId="61" xfId="0" applyNumberFormat="1" applyFont="1" applyBorder="1" applyAlignment="1">
      <alignment horizontal="right"/>
    </xf>
    <xf numFmtId="0" fontId="8" fillId="0" borderId="42" xfId="0" applyFont="1" applyBorder="1"/>
    <xf numFmtId="165" fontId="13" fillId="0" borderId="21" xfId="0" applyNumberFormat="1" applyFont="1" applyBorder="1" applyAlignment="1">
      <alignment horizontal="right"/>
    </xf>
    <xf numFmtId="165" fontId="13" fillId="0" borderId="43" xfId="0" applyNumberFormat="1" applyFont="1" applyBorder="1" applyAlignment="1">
      <alignment horizontal="right"/>
    </xf>
    <xf numFmtId="165" fontId="7" fillId="0" borderId="3" xfId="0" applyNumberFormat="1" applyFont="1" applyBorder="1" applyAlignment="1">
      <alignment horizontal="right"/>
    </xf>
    <xf numFmtId="165" fontId="13" fillId="0" borderId="44" xfId="0" applyNumberFormat="1" applyFont="1" applyBorder="1" applyAlignment="1">
      <alignment horizontal="right"/>
    </xf>
    <xf numFmtId="165" fontId="13" fillId="0" borderId="25" xfId="0" applyNumberFormat="1" applyFont="1" applyBorder="1" applyAlignment="1">
      <alignment horizontal="right"/>
    </xf>
    <xf numFmtId="0" fontId="13" fillId="0" borderId="30" xfId="0" applyFont="1" applyBorder="1"/>
    <xf numFmtId="165" fontId="7" fillId="0" borderId="22" xfId="0" applyNumberFormat="1" applyFont="1" applyBorder="1" applyAlignment="1">
      <alignment horizontal="right"/>
    </xf>
    <xf numFmtId="164" fontId="13" fillId="0" borderId="23" xfId="0" applyNumberFormat="1" applyFont="1" applyBorder="1" applyAlignment="1">
      <alignment horizontal="right"/>
    </xf>
    <xf numFmtId="165" fontId="7" fillId="0" borderId="23" xfId="0" applyNumberFormat="1" applyFont="1" applyBorder="1" applyAlignment="1">
      <alignment horizontal="right"/>
    </xf>
    <xf numFmtId="165" fontId="7" fillId="0" borderId="25" xfId="0" applyNumberFormat="1" applyFont="1" applyBorder="1" applyAlignment="1">
      <alignment horizontal="right"/>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34"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6" fillId="0" borderId="44" xfId="0" applyFont="1" applyBorder="1" applyAlignment="1">
      <alignment horizontal="center" vertical="center" wrapText="1"/>
    </xf>
    <xf numFmtId="0" fontId="0" fillId="0" borderId="44" xfId="0" applyBorder="1" applyAlignment="1">
      <alignment horizontal="center" vertical="center" wrapText="1"/>
    </xf>
    <xf numFmtId="0" fontId="7" fillId="0" borderId="2" xfId="0" applyFont="1" applyBorder="1" applyAlignment="1">
      <alignment horizontal="center"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46"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7" fillId="0" borderId="41" xfId="0" applyFont="1" applyBorder="1" applyAlignment="1">
      <alignment horizontal="center" vertical="center" wrapText="1"/>
    </xf>
    <xf numFmtId="0" fontId="0" fillId="0" borderId="41"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166" fontId="0" fillId="0" borderId="3" xfId="0" applyNumberFormat="1" applyBorder="1" applyAlignment="1">
      <alignment horizontal="center" vertical="center" wrapText="1"/>
    </xf>
    <xf numFmtId="167" fontId="0" fillId="0" borderId="3" xfId="0" applyNumberFormat="1" applyBorder="1" applyAlignment="1">
      <alignment horizontal="center" vertical="center" wrapText="1"/>
    </xf>
    <xf numFmtId="167" fontId="0" fillId="0" borderId="16" xfId="0" applyNumberFormat="1" applyBorder="1" applyAlignment="1">
      <alignment horizontal="center" vertical="center" wrapText="1"/>
    </xf>
    <xf numFmtId="166" fontId="0" fillId="0" borderId="24" xfId="0" applyNumberFormat="1" applyBorder="1" applyAlignment="1">
      <alignment horizontal="center" vertical="center" wrapText="1"/>
    </xf>
    <xf numFmtId="167" fontId="0" fillId="0" borderId="24" xfId="0" applyNumberFormat="1" applyBorder="1" applyAlignment="1">
      <alignment horizontal="center" vertical="center" wrapText="1"/>
    </xf>
    <xf numFmtId="167" fontId="0" fillId="0" borderId="47" xfId="0" applyNumberFormat="1" applyBorder="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vertical="center" wrapText="1"/>
    </xf>
    <xf numFmtId="0" fontId="0" fillId="0" borderId="49" xfId="0"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62" xfId="0" applyFont="1" applyBorder="1"/>
    <xf numFmtId="0" fontId="15" fillId="0" borderId="0" xfId="0" applyFont="1"/>
    <xf numFmtId="0" fontId="16" fillId="0" borderId="1" xfId="2" quotePrefix="1" applyFont="1" applyBorder="1"/>
    <xf numFmtId="0" fontId="16" fillId="0" borderId="1" xfId="0" applyFont="1" applyBorder="1"/>
    <xf numFmtId="0" fontId="16" fillId="0" borderId="1" xfId="2" applyFont="1" applyBorder="1"/>
    <xf numFmtId="0" fontId="17" fillId="0" borderId="3" xfId="2" applyFont="1" applyBorder="1"/>
    <xf numFmtId="0" fontId="13" fillId="0" borderId="32" xfId="0" applyFont="1" applyBorder="1" applyAlignment="1">
      <alignment horizontal="center" vertical="center"/>
    </xf>
    <xf numFmtId="0" fontId="13" fillId="0" borderId="56" xfId="0" applyFont="1" applyBorder="1" applyAlignment="1">
      <alignment horizontal="center" vertical="center"/>
    </xf>
    <xf numFmtId="0" fontId="13" fillId="0" borderId="14" xfId="0" applyFont="1" applyBorder="1" applyAlignment="1">
      <alignment horizontal="center" vertical="center"/>
    </xf>
  </cellXfs>
  <cellStyles count="4">
    <cellStyle name="Hyperlink" xfId="2" builtinId="8"/>
    <cellStyle name="Normal" xfId="0" builtinId="0"/>
    <cellStyle name="Normal 2 2 2" xfId="3" xr:uid="{B789C2F3-AAE0-4EF7-8D39-CCDBB71290F6}"/>
    <cellStyle name="Style 1" xfId="1" xr:uid="{0DF8CE53-90B0-47B1-8107-5A99C5489AF1}"/>
  </cellStyles>
  <dxfs count="398">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border>
        <bottom style="thin">
          <color theme="1"/>
        </bottom>
      </border>
    </dxf>
    <dxf>
      <alignment horizontal="center" vertical="center" textRotation="0" wrapText="1" indent="0" justifyLastLine="0" shrinkToFit="0" readingOrder="0"/>
      <border diagonalUp="0" diagonalDown="0" outline="0">
        <left style="thin">
          <color theme="1"/>
        </left>
        <right style="thin">
          <color theme="1"/>
        </right>
        <top/>
        <bottom/>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5"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border diagonalUp="0" diagonalDown="0">
        <left style="thin">
          <color theme="1"/>
        </left>
        <right style="thin">
          <color theme="1"/>
        </right>
        <top/>
        <bottom/>
        <vertical style="thin">
          <color theme="1"/>
        </vertical>
        <horizontal/>
      </border>
    </dxf>
    <dxf>
      <font>
        <b/>
        <i val="0"/>
        <strike val="0"/>
        <condense val="0"/>
        <extend val="0"/>
        <outline val="0"/>
        <shadow val="0"/>
        <u val="none"/>
        <vertAlign val="baseline"/>
        <sz val="12"/>
        <color rgb="FF000000"/>
        <name val="Calibri"/>
        <scheme val="none"/>
      </font>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border>
        <bottom style="thin">
          <color theme="1"/>
        </bottom>
      </border>
    </dxf>
    <dxf>
      <alignment horizontal="center" vertical="center" textRotation="0" wrapText="1"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auto="1"/>
        </left>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bottom/>
      </border>
    </dxf>
    <dxf>
      <border diagonalUp="0" diagonalDown="0">
        <left style="thin">
          <color theme="1"/>
        </left>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auto="1"/>
        </left>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border>
        <bottom style="thin">
          <color indexed="64"/>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border>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theme="1"/>
        </left>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border diagonalUp="0" diagonalDown="0">
        <left style="thin">
          <color indexed="64"/>
        </left>
        <right style="thin">
          <color indexed="64"/>
        </right>
        <top/>
        <bottom/>
        <vertical/>
        <horizontal/>
      </border>
    </dxf>
    <dxf>
      <border diagonalUp="0" diagonalDown="0">
        <left/>
        <right style="thin">
          <color indexed="64"/>
        </right>
        <top/>
        <bottom/>
        <vertical/>
        <horizontal/>
      </border>
    </dxf>
    <dxf>
      <alignment horizontal="center" vertical="center" textRotation="0" wrapText="1" indent="0" justifyLastLine="0" shrinkToFit="0" readingOrder="0"/>
    </dxf>
    <dxf>
      <numFmt numFmtId="167" formatCode="&quot;£&quot;#,##0"/>
      <border diagonalUp="0" diagonalDown="0" outline="0">
        <left style="thin">
          <color theme="1"/>
        </left>
        <right/>
        <top/>
        <bottom/>
      </border>
    </dxf>
    <dxf>
      <border diagonalUp="0" diagonalDown="0">
        <left style="thin">
          <color theme="1"/>
        </left>
        <right style="thin">
          <color theme="1"/>
        </right>
        <top/>
        <bottom/>
        <vertical style="thin">
          <color theme="1"/>
        </vertical>
        <horizontal/>
      </border>
    </dxf>
    <dxf>
      <numFmt numFmtId="167" formatCode="&quot;£&quot;#,##0"/>
      <border diagonalUp="0" diagonalDown="0" outline="0">
        <left style="thin">
          <color theme="1"/>
        </left>
        <right style="thin">
          <color theme="1"/>
        </right>
        <top/>
        <bottom/>
      </border>
    </dxf>
    <dxf>
      <border diagonalUp="0" diagonalDown="0">
        <left style="thin">
          <color theme="1"/>
        </left>
        <right style="thin">
          <color theme="1"/>
        </right>
        <top/>
        <bottom/>
        <vertical style="thin">
          <color theme="1"/>
        </vertical>
        <horizontal/>
      </border>
    </dxf>
    <dxf>
      <numFmt numFmtId="167" formatCode="&quot;£&quot;#,##0"/>
      <border diagonalUp="0" diagonalDown="0" outline="0">
        <left style="thin">
          <color theme="1"/>
        </left>
        <right style="thin">
          <color theme="1"/>
        </right>
        <top/>
        <bottom/>
      </border>
    </dxf>
    <dxf>
      <border diagonalUp="0" diagonalDown="0">
        <left style="thin">
          <color theme="1"/>
        </left>
        <right style="thin">
          <color theme="1"/>
        </right>
        <top/>
        <bottom/>
        <vertical style="thin">
          <color theme="1"/>
        </vertical>
        <horizontal/>
      </border>
    </dxf>
    <dxf>
      <numFmt numFmtId="167" formatCode="&quot;£&quot;#,##0"/>
      <border diagonalUp="0" diagonalDown="0" outline="0">
        <left style="thin">
          <color theme="1"/>
        </left>
        <right style="thin">
          <color theme="1"/>
        </right>
        <top/>
        <bottom/>
      </border>
    </dxf>
    <dxf>
      <border diagonalUp="0" diagonalDown="0" outline="0">
        <left style="thin">
          <color theme="1"/>
        </left>
        <right style="thin">
          <color theme="1"/>
        </right>
        <top/>
        <bottom/>
      </border>
    </dxf>
    <dxf>
      <numFmt numFmtId="167" formatCode="&quot;£&quot;#,##0"/>
      <border diagonalUp="0" diagonalDown="0" outline="0">
        <left style="thin">
          <color theme="1"/>
        </left>
        <right style="thin">
          <color theme="1"/>
        </right>
        <top/>
        <bottom/>
      </border>
    </dxf>
    <dxf>
      <border diagonalUp="0" diagonalDown="0" outline="0">
        <left style="thin">
          <color theme="1"/>
        </left>
        <right style="thin">
          <color theme="1"/>
        </right>
        <top/>
        <bottom/>
      </border>
    </dxf>
    <dxf>
      <border diagonalUp="0" diagonalDown="0" outline="0">
        <left style="thin">
          <color theme="1"/>
        </left>
        <right style="thin">
          <color theme="1"/>
        </right>
        <top/>
        <bottom/>
      </border>
    </dxf>
    <dxf>
      <numFmt numFmtId="167" formatCode="&quot;£&quot;#,##0"/>
      <border diagonalUp="0" diagonalDown="0" outline="0">
        <left style="thin">
          <color theme="1"/>
        </left>
        <right style="thin">
          <color theme="1"/>
        </right>
        <top/>
        <bottom/>
      </border>
    </dxf>
    <dxf>
      <border diagonalUp="0" diagonalDown="0" outline="0">
        <left style="thin">
          <color theme="1"/>
        </left>
        <right style="thin">
          <color theme="1"/>
        </right>
        <top/>
        <bottom/>
      </border>
    </dxf>
    <dxf>
      <border diagonalUp="0" diagonalDown="0">
        <left/>
        <right style="thin">
          <color theme="1"/>
        </right>
        <top/>
        <bottom/>
        <vertical style="thin">
          <color theme="1"/>
        </vertical>
        <horizontal/>
      </border>
    </dxf>
    <dxf>
      <border diagonalUp="0" diagonalDown="0">
        <left style="thin">
          <color theme="1"/>
        </left>
        <right style="thin">
          <color theme="1"/>
        </right>
        <top style="thin">
          <color theme="1"/>
        </top>
        <bottom style="thin">
          <color theme="1"/>
        </bottom>
      </border>
    </dxf>
    <dxf>
      <alignment horizontal="center" vertical="center" textRotation="0" indent="0" justifyLastLine="0" shrinkToFit="0" readingOrder="0"/>
      <border diagonalUp="0" diagonalDown="0" outline="0">
        <left style="thin">
          <color theme="1"/>
        </left>
        <right style="thin">
          <color theme="1"/>
        </right>
        <top/>
        <bottom/>
      </border>
    </dxf>
    <dxf>
      <numFmt numFmtId="167" formatCode="&quot;£&quot;#,##0"/>
      <border diagonalUp="0" diagonalDown="0" outline="0">
        <left style="thin">
          <color auto="1"/>
        </left>
        <right/>
        <top/>
        <bottom/>
      </border>
    </dxf>
    <dxf>
      <border diagonalUp="0" diagonalDown="0" outline="0">
        <left style="thin">
          <color auto="1"/>
        </left>
        <right style="thin">
          <color indexed="64"/>
        </right>
        <top/>
        <bottom/>
      </border>
    </dxf>
    <dxf>
      <border diagonalUp="0" diagonalDown="0">
        <left style="thin">
          <color auto="1"/>
        </left>
        <right style="thin">
          <color auto="1"/>
        </right>
        <top/>
        <bottom/>
        <vertical style="thin">
          <color auto="1"/>
        </vertical>
        <horizontal/>
      </border>
    </dxf>
    <dxf>
      <border diagonalUp="0" diagonalDown="0" outline="0">
        <left style="thin">
          <color indexed="64"/>
        </left>
        <right style="thin">
          <color auto="1"/>
        </right>
        <top/>
        <bottom/>
      </border>
    </dxf>
    <dxf>
      <numFmt numFmtId="167" formatCode="&quot;£&quot;#,##0"/>
      <border diagonalUp="0" diagonalDown="0" outline="0">
        <left style="thin">
          <color indexed="64"/>
        </left>
        <right style="thin">
          <color auto="1"/>
        </right>
        <top/>
        <bottom/>
      </border>
    </dxf>
    <dxf>
      <numFmt numFmtId="167" formatCode="&quot;£&quot;#,##0"/>
      <border diagonalUp="0" diagonalDown="0" outline="0">
        <left style="thin">
          <color indexed="64"/>
        </left>
        <right style="thin">
          <color indexed="64"/>
        </right>
        <top/>
        <bottom/>
      </border>
    </dxf>
    <dxf>
      <numFmt numFmtId="167" formatCode="&quot;£&quot;#,##0"/>
      <border diagonalUp="0" diagonalDown="0" outline="0">
        <left style="thin">
          <color auto="1"/>
        </left>
        <right style="thin">
          <color indexed="64"/>
        </right>
        <top/>
        <bottom/>
      </border>
    </dxf>
    <dxf>
      <border diagonalUp="0" diagonalDown="0" outline="0">
        <left style="thin">
          <color auto="1"/>
        </left>
        <right style="thin">
          <color indexed="64"/>
        </right>
        <top/>
        <bottom/>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bottom/>
      </border>
    </dxf>
    <dxf>
      <alignment horizontal="center" vertical="center" textRotation="0" indent="0" justifyLastLine="0" shrinkToFit="0" readingOrder="0"/>
      <border diagonalUp="0" diagonalDown="0" outline="0">
        <left style="thin">
          <color auto="1"/>
        </left>
        <right style="thin">
          <color auto="1"/>
        </right>
        <top/>
        <bottom/>
      </border>
    </dxf>
    <dxf>
      <border diagonalUp="0" diagonalDown="0">
        <left style="thin">
          <color auto="1"/>
        </left>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bottom/>
      </border>
    </dxf>
    <dxf>
      <alignment horizontal="center" vertical="center" textRotation="0" indent="0" justifyLastLine="0" shrinkToFit="0" readingOrder="0"/>
      <border diagonalUp="0" diagonalDown="0" outline="0">
        <left style="thin">
          <color auto="1"/>
        </left>
        <right style="thin">
          <color auto="1"/>
        </right>
        <top/>
        <bottom/>
      </border>
    </dxf>
    <dxf>
      <border diagonalUp="0" diagonalDown="0">
        <left style="thin">
          <color theme="1"/>
        </left>
        <right style="thin">
          <color theme="1"/>
        </right>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style="thin">
          <color theme="1"/>
        </left>
        <right style="thin">
          <color theme="1"/>
        </right>
        <vertical style="thin">
          <color theme="1"/>
        </vertical>
      </border>
    </dxf>
    <dxf>
      <border diagonalUp="0" diagonalDown="0">
        <left/>
        <right style="thin">
          <color theme="1"/>
        </right>
        <vertical style="thin">
          <color theme="1"/>
        </vertical>
      </border>
    </dxf>
    <dxf>
      <border diagonalUp="0" diagonalDown="0">
        <left style="thin">
          <color theme="1"/>
        </left>
        <right style="thin">
          <color theme="1"/>
        </right>
        <top style="thin">
          <color theme="1"/>
        </top>
        <bottom/>
      </border>
    </dxf>
    <dxf>
      <border>
        <bottom style="thin">
          <color theme="1"/>
        </bottom>
      </border>
    </dxf>
    <dxf>
      <alignment horizontal="center" vertical="center" textRotation="0" indent="0" justifyLastLine="0" shrinkToFit="0" readingOrder="0"/>
      <border diagonalUp="0" diagonalDown="0" outline="0">
        <left style="thin">
          <color theme="1"/>
        </left>
        <right style="thin">
          <color theme="1"/>
        </right>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vertical style="thin">
          <color indexed="64"/>
        </vertical>
      </border>
    </dxf>
    <dxf>
      <border diagonalUp="0" diagonalDown="0">
        <left style="thin">
          <color indexed="64"/>
        </left>
        <right style="thin">
          <color indexed="64"/>
        </right>
        <vertical style="thin">
          <color indexed="64"/>
        </vertical>
      </border>
    </dxf>
    <dxf>
      <border diagonalUp="0" diagonalDown="0">
        <left style="thin">
          <color indexed="64"/>
        </left>
        <right style="thin">
          <color indexed="64"/>
        </right>
        <vertical style="thin">
          <color indexed="64"/>
        </vertical>
      </border>
    </dxf>
    <dxf>
      <border diagonalUp="0" diagonalDown="0">
        <left style="thin">
          <color indexed="64"/>
        </left>
        <right style="thin">
          <color indexed="64"/>
        </right>
        <vertical style="thin">
          <color indexed="64"/>
        </vertical>
      </border>
    </dxf>
    <dxf>
      <border diagonalUp="0" diagonalDown="0">
        <left style="thin">
          <color indexed="64"/>
        </left>
        <right style="thin">
          <color indexed="64"/>
        </right>
        <vertical style="thin">
          <color indexed="64"/>
        </vertical>
      </border>
    </dxf>
    <dxf>
      <border diagonalUp="0" diagonalDown="0">
        <left style="thin">
          <color indexed="64"/>
        </left>
        <right style="thin">
          <color indexed="64"/>
        </right>
        <vertical style="thin">
          <color indexed="64"/>
        </vertic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style="thin">
          <color indexed="64"/>
        </vertical>
        <horizontal/>
      </border>
    </dxf>
    <dxf>
      <border diagonalUp="0" diagonalDown="0">
        <left/>
        <right style="thin">
          <color indexed="64"/>
        </right>
        <top/>
        <bottom/>
        <vertical style="thin">
          <color indexed="64"/>
        </vertical>
        <horizontal/>
      </border>
    </dxf>
    <dxf>
      <border diagonalUp="0" diagonalDown="0">
        <left style="thin">
          <color indexed="64"/>
        </left>
        <right style="thin">
          <color indexed="64"/>
        </right>
        <top style="thin">
          <color indexed="64"/>
        </top>
        <bottom/>
      </border>
    </dxf>
    <dxf>
      <border>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border diagonalUp="0" diagonalDown="0">
        <left style="thin">
          <color theme="1"/>
        </left>
        <right style="thin">
          <color theme="1"/>
        </right>
        <top/>
        <bottom/>
        <vertical style="thin">
          <color theme="1"/>
        </vertical>
        <horizont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style="thin">
          <color theme="1"/>
        </vertical>
        <horizontal/>
      </border>
    </dxf>
    <dxf>
      <border diagonalUp="0" diagonalDown="0">
        <left/>
        <right style="thin">
          <color theme="1"/>
        </right>
        <top/>
        <bottom/>
        <vertical style="thin">
          <color theme="1"/>
        </vertical>
        <horizontal/>
      </border>
    </dxf>
    <dxf>
      <border diagonalUp="0" diagonalDown="0">
        <left style="thin">
          <color theme="1"/>
        </left>
        <right style="thin">
          <color theme="1"/>
        </right>
        <top/>
        <bottom/>
      </border>
    </dxf>
    <dxf>
      <alignment horizontal="center" vertical="center" textRotation="0" indent="0" justifyLastLine="0" shrinkToFit="0" readingOrder="0"/>
      <border diagonalUp="0" diagonalDown="0" outline="0">
        <left style="thin">
          <color theme="1"/>
        </left>
        <right style="thin">
          <color theme="1"/>
        </right>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theme="1"/>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right style="thin">
          <color indexed="64"/>
        </right>
        <top/>
        <bottom/>
        <vertical/>
        <horizontal/>
      </border>
    </dxf>
    <dxf>
      <border>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bottom/>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border diagonalUp="0" diagonalDown="0">
        <left style="thin">
          <color theme="1"/>
        </left>
        <right style="thin">
          <color indexed="64"/>
        </right>
        <top/>
        <bottom/>
        <vertical/>
        <horizontal/>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border diagonalUp="0" diagonalDown="0">
        <left style="thin">
          <color theme="1"/>
        </left>
        <right style="thin">
          <color indexed="64"/>
        </right>
        <top/>
        <bottom/>
        <vertical/>
        <horizontal/>
      </border>
    </dxf>
    <dxf>
      <border diagonalUp="0" diagonalDown="0">
        <left style="thin">
          <color indexed="64"/>
        </left>
        <right style="thin">
          <color theme="1"/>
        </right>
        <top/>
        <bottom/>
        <vertical/>
        <horizontal/>
      </border>
    </dxf>
    <dxf>
      <border diagonalUp="0" diagonalDown="0">
        <left/>
        <right style="thin">
          <color indexed="64"/>
        </right>
        <top/>
        <bottom/>
        <vertical/>
        <horizontal/>
      </border>
    </dxf>
    <dxf>
      <border diagonalUp="0" diagonalDown="0">
        <left/>
        <right style="thin">
          <color theme="1"/>
        </right>
        <bottom/>
      </border>
    </dxf>
    <dxf>
      <border>
        <bottom style="thin">
          <color theme="1"/>
        </bottom>
      </border>
    </dxf>
    <dxf>
      <alignment horizontal="center" vertical="center" textRotation="0" indent="0" justifyLastLine="0" shrinkToFit="0" readingOrder="0"/>
      <border diagonalUp="0" diagonalDown="0" outline="0">
        <left style="thin">
          <color indexed="64"/>
        </left>
        <right style="thin">
          <color indexed="64"/>
        </right>
        <top/>
        <bottom/>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strike val="0"/>
        <outline val="0"/>
        <shadow val="0"/>
        <u val="none"/>
        <vertAlign val="baseline"/>
        <sz val="12"/>
        <color theme="1"/>
        <name val="Calibri"/>
        <family val="2"/>
        <scheme val="none"/>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outline="0">
        <left style="thin">
          <color indexed="64"/>
        </left>
        <right style="thin">
          <color indexed="64"/>
        </right>
      </border>
    </dxf>
    <dxf>
      <border diagonalUp="0" diagonalDown="0">
        <left style="thin">
          <color indexed="64"/>
        </left>
        <right style="thin">
          <color indexed="64"/>
        </right>
        <vertical/>
      </border>
    </dxf>
    <dxf>
      <border diagonalUp="0" diagonalDown="0">
        <left style="thin">
          <color indexed="64"/>
        </left>
        <right style="thin">
          <color indexed="64"/>
        </right>
        <vertical/>
      </border>
    </dxf>
    <dxf>
      <border diagonalUp="0" diagonalDown="0">
        <left/>
        <right style="thin">
          <color indexed="64"/>
        </right>
        <vertical/>
      </border>
    </dxf>
    <dxf>
      <border>
        <bottom style="thin">
          <color indexed="64"/>
        </bottom>
      </border>
    </dxf>
    <dxf>
      <alignment horizontal="center" vertical="center" textRotation="0" indent="0" justifyLastLine="0" shrinkToFit="0" readingOrder="0"/>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border diagonalUp="0" diagonalDown="0">
        <left style="thin">
          <color theme="1"/>
        </left>
        <right style="thin">
          <color theme="1"/>
        </right>
        <top/>
        <bottom/>
        <vertical/>
        <horizontal/>
      </border>
    </dxf>
    <dxf>
      <border diagonalUp="0" diagonalDown="0">
        <left style="thin">
          <color indexed="64"/>
        </left>
        <right style="thin">
          <color theme="1"/>
        </right>
        <top/>
        <bottom/>
        <vertical/>
        <horizontal/>
      </border>
    </dxf>
    <dxf>
      <border diagonalUp="0" diagonalDown="0">
        <left style="thin">
          <color indexed="64"/>
        </left>
        <right style="thin">
          <color indexed="64"/>
        </right>
        <top/>
        <bottom/>
        <vertical style="thin">
          <color indexed="64"/>
        </vertical>
        <horizontal/>
      </border>
    </dxf>
    <dxf>
      <border diagonalUp="0" diagonalDown="0">
        <left/>
        <right style="thin">
          <color theme="1"/>
        </right>
        <top/>
        <bottom/>
        <vertical/>
        <horizontal/>
      </border>
    </dxf>
    <dxf>
      <border diagonalUp="0" diagonalDown="0">
        <left/>
        <right style="thin">
          <color indexed="64"/>
        </right>
        <top/>
        <bottom/>
      </border>
    </dxf>
    <dxf>
      <border>
        <bottom style="thin">
          <color theme="1"/>
        </bottom>
      </border>
    </dxf>
    <dxf>
      <alignment horizontal="center" vertical="center" textRotation="0" indent="0" justifyLastLine="0" shrinkToFit="0" readingOrder="0"/>
      <border diagonalUp="0" diagonalDown="0" outline="0">
        <left style="thin">
          <color indexed="64"/>
        </left>
        <right style="thin">
          <color indexed="64"/>
        </right>
      </border>
    </dxf>
    <dxf>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font>
        <b/>
        <family val="2"/>
      </font>
      <numFmt numFmtId="165"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border diagonalUp="0" diagonalDown="0">
        <left style="thin">
          <color theme="1"/>
        </left>
        <right style="thin">
          <color theme="1"/>
        </right>
        <top/>
        <bottom/>
        <vertical/>
        <horizontal/>
      </border>
    </dxf>
    <dxf>
      <border diagonalUp="0" diagonalDown="0">
        <left style="thin">
          <color theme="1"/>
        </left>
        <right style="thin">
          <color theme="1"/>
        </right>
        <top/>
        <bottom/>
        <vertical/>
        <horizontal/>
      </border>
    </dxf>
    <dxf>
      <border diagonalUp="0" diagonalDown="0">
        <left style="thin">
          <color indexed="64"/>
        </left>
        <right style="thin">
          <color theme="1"/>
        </right>
        <top/>
        <bottom/>
        <vertical/>
        <horizontal/>
      </border>
    </dxf>
    <dxf>
      <border diagonalUp="0" diagonalDown="0">
        <left/>
        <right style="thin">
          <color indexed="64"/>
        </right>
        <top/>
        <bottom/>
        <vertical/>
        <horizontal/>
      </border>
    </dxf>
    <dxf>
      <border>
        <bottom style="thin">
          <color theme="1"/>
        </bottom>
      </border>
    </dxf>
    <dxf>
      <alignment horizontal="center" vertical="center" textRotation="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theme="1"/>
        </left>
        <right style="thin">
          <color theme="1"/>
        </right>
        <top/>
        <bottom/>
        <vertical/>
        <horizontal/>
      </border>
    </dxf>
    <dxf>
      <font>
        <b/>
      </font>
      <numFmt numFmtId="164" formatCode="#,##0;\-;0"/>
      <alignment horizontal="right"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theme="1"/>
        </right>
        <top/>
        <bottom/>
        <vertical/>
        <horizontal/>
      </border>
    </dxf>
    <dxf>
      <border>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bottom/>
        <vertical/>
        <horizontal/>
      </border>
    </dxf>
    <dxf>
      <border diagonalUp="0" diagonalDown="0" outline="0">
        <left style="thin">
          <color indexed="64"/>
        </left>
        <right style="thin">
          <color indexed="64"/>
        </right>
        <top/>
        <bottom/>
      </border>
    </dxf>
    <dxf>
      <font>
        <strike val="0"/>
        <outline val="0"/>
        <shadow val="0"/>
        <u/>
        <vertAlign val="baseline"/>
        <sz val="12"/>
        <color auto="1"/>
        <name val="Calibri"/>
        <scheme val="none"/>
      </font>
      <border diagonalUp="0" diagonalDown="0" outline="0">
        <left/>
        <right style="thin">
          <color indexed="64"/>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left style="thin">
          <color theme="1"/>
        </left>
        <right style="thin">
          <color theme="1"/>
        </right>
        <top style="thin">
          <color theme="1"/>
        </top>
        <bottom style="thin">
          <color theme="1"/>
        </bottom>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s>
  <tableStyles count="3" defaultTableStyle="TableStyleLight1 2" defaultPivotStyle="PivotStyleLight16">
    <tableStyle name="Table Style 1" pivot="0" count="0" xr9:uid="{200C480D-1FAF-40D8-BE4A-D76AC03693C2}"/>
    <tableStyle name="Table Style 2" pivot="0" count="1" xr9:uid="{35A799B0-6C81-43F4-84BE-D0A6EA4C2FAD}">
      <tableStyleElement type="wholeTable" dxfId="397"/>
    </tableStyle>
    <tableStyle name="TableStyleLight1 2" pivot="0" count="7" xr9:uid="{D19D05C3-BB93-4CF7-B5D7-7034D90156DA}">
      <tableStyleElement type="wholeTable" dxfId="396"/>
      <tableStyleElement type="headerRow" dxfId="395"/>
      <tableStyleElement type="totalRow" dxfId="394"/>
      <tableStyleElement type="firstColumn" dxfId="393"/>
      <tableStyleElement type="lastColumn" dxfId="392"/>
      <tableStyleElement type="firstRowStripe" dxfId="391"/>
      <tableStyleElement type="firstColumnStripe" dxfId="39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246510</xdr:colOff>
      <xdr:row>28</xdr:row>
      <xdr:rowOff>32430</xdr:rowOff>
    </xdr:to>
    <xdr:pic>
      <xdr:nvPicPr>
        <xdr:cNvPr id="3" name="Picture 2">
          <a:extLst>
            <a:ext uri="{FF2B5EF4-FFF2-40B4-BE49-F238E27FC236}">
              <a16:creationId xmlns:a16="http://schemas.microsoft.com/office/drawing/2014/main" id="{EB78DEB9-87E0-77BF-E4D1-D34FD8BDC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666875"/>
          <a:ext cx="7475985" cy="463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435447</xdr:colOff>
      <xdr:row>26</xdr:row>
      <xdr:rowOff>22381</xdr:rowOff>
    </xdr:to>
    <xdr:pic>
      <xdr:nvPicPr>
        <xdr:cNvPr id="3" name="Picture 2">
          <a:extLst>
            <a:ext uri="{FF2B5EF4-FFF2-40B4-BE49-F238E27FC236}">
              <a16:creationId xmlns:a16="http://schemas.microsoft.com/office/drawing/2014/main" id="{4CF7935D-5B24-4F1B-3479-DA6C35C1C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066800"/>
          <a:ext cx="7007697" cy="4222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311176</xdr:colOff>
      <xdr:row>24</xdr:row>
      <xdr:rowOff>152400</xdr:rowOff>
    </xdr:to>
    <xdr:pic>
      <xdr:nvPicPr>
        <xdr:cNvPr id="3" name="Picture 2">
          <a:extLst>
            <a:ext uri="{FF2B5EF4-FFF2-40B4-BE49-F238E27FC236}">
              <a16:creationId xmlns:a16="http://schemas.microsoft.com/office/drawing/2014/main" id="{8465FFFA-1D52-C3FD-887D-AA1D5998D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1054100"/>
          <a:ext cx="6915176" cy="3892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C34" totalsRowShown="0">
  <tableColumns count="3">
    <tableColumn id="1" xr3:uid="{00000000-0010-0000-0000-000001000000}" name="Table Number" dataDxfId="389"/>
    <tableColumn id="2" xr3:uid="{00000000-0010-0000-0000-000002000000}" name="Description" dataDxfId="388"/>
    <tableColumn id="3" xr3:uid="{384A43C6-7CCC-49F1-9373-07496B21AE79}" name="Client Type" dataDxfId="38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9a" displayName="table_9a" ref="A7:K64" totalsRowShown="0" headerRowDxfId="291" headerRowBorderDxfId="290" tableBorderDxfId="289">
  <tableColumns count="11">
    <tableColumn id="1" xr3:uid="{00000000-0010-0000-0A00-000001000000}" name="Processing time by month [note 2] [note 4] [note 5] [note 6] [note 7] [note 8] [note 9] [note 10] [note 11][note 12] [note 15] [note 16]" dataDxfId="288"/>
    <tableColumn id="2" xr3:uid="{00000000-0010-0000-0A00-000002000000}" name="Total applications processed where a part 2 application date is available" dataDxfId="287"/>
    <tableColumn id="3" xr3:uid="{00000000-0010-0000-0A00-000003000000}" name="Applications processed in 0-20 working days" dataDxfId="286"/>
    <tableColumn id="4" xr3:uid="{00000000-0010-0000-0A00-000004000000}" name="Applications processed in 21-40 working days" dataDxfId="285"/>
    <tableColumn id="5" xr3:uid="{00000000-0010-0000-0A00-000005000000}" name="Applications processed in 41-60 working days" dataDxfId="284"/>
    <tableColumn id="6" xr3:uid="{00000000-0010-0000-0A00-000006000000}" name="Applications processed in 61-80 working days" dataDxfId="283"/>
    <tableColumn id="7" xr3:uid="{00000000-0010-0000-0A00-000007000000}" name="Applications processed in 81-100 working days" dataDxfId="282"/>
    <tableColumn id="8" xr3:uid="{00000000-0010-0000-0A00-000008000000}" name="Applications processed in 101-120 working days" dataDxfId="281"/>
    <tableColumn id="9" xr3:uid="{00000000-0010-0000-0A00-000009000000}" name="Applications processed in 121-140 working days" dataDxfId="280"/>
    <tableColumn id="10" xr3:uid="{00000000-0010-0000-0A00-00000A000000}" name="Applications processed in 141 or more working days" dataDxfId="279"/>
    <tableColumn id="11" xr3:uid="{00000000-0010-0000-0A00-00000B000000}" name="Median Average Processing Time in working days" dataDxfId="278"/>
  </tableColumns>
  <tableStyleInfo name="TableStyleLight1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9b" displayName="table_9b" ref="A67:J123" totalsRowShown="0" headerRowDxfId="277" tableBorderDxfId="276">
  <tableColumns count="10">
    <tableColumn id="1" xr3:uid="{00000000-0010-0000-0B00-000001000000}" name="Processing time by month" dataDxfId="275"/>
    <tableColumn id="2" xr3:uid="{00000000-0010-0000-0B00-000002000000}" name="Total applications processed where a part 2 application date is available" dataDxfId="274"/>
    <tableColumn id="3" xr3:uid="{00000000-0010-0000-0B00-000003000000}" name="Proportion of applications processed within 20 working days (within 1 month)" dataDxfId="273"/>
    <tableColumn id="4" xr3:uid="{00000000-0010-0000-0B00-000004000000}" name="Proportion of applications processed within 40 working days (within 2 months)" dataDxfId="272"/>
    <tableColumn id="5" xr3:uid="{00000000-0010-0000-0B00-000005000000}" name="Proportion of applications processed within 60 working days (within 3 months)" dataDxfId="271"/>
    <tableColumn id="6" xr3:uid="{00000000-0010-0000-0B00-000006000000}" name="Proportion of applications processed within 80 working days (within 4 months)" dataDxfId="270"/>
    <tableColumn id="7" xr3:uid="{00000000-0010-0000-0B00-000007000000}" name="Proportion of applications processed within 100 working days (within 5 months)" dataDxfId="269"/>
    <tableColumn id="8" xr3:uid="{00000000-0010-0000-0B00-000008000000}" name="Proportion of applications processed within 120 working days (within 6 months)" dataDxfId="268"/>
    <tableColumn id="9" xr3:uid="{00000000-0010-0000-0B00-000009000000}" name="Proportion of applications processed within 140 working days (within 7 months)" dataDxfId="267"/>
    <tableColumn id="10" xr3:uid="{00000000-0010-0000-0B00-00000A000000}" name="Proportion of applications processed in 141 or more working days" dataDxfId="266"/>
  </tableColumns>
  <tableStyleInfo name="TableStyleLight1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0" displayName="table_10" ref="A6:L174" totalsRowShown="0" headerRowDxfId="265" tableBorderDxfId="264">
  <tableColumns count="12">
    <tableColumn id="1" xr3:uid="{00000000-0010-0000-0C00-000001000000}" name="Type of client" dataDxfId="263"/>
    <tableColumn id="2" xr3:uid="{00000000-0010-0000-0C00-000002000000}" name="Month [note 2] [note 4] [note 5] [note 6]" dataDxfId="262"/>
    <tableColumn id="3" xr3:uid="{00000000-0010-0000-0C00-000003000000}" name="Total number of payments [note 7] [note 8] [note 11]" dataDxfId="261"/>
    <tableColumn id="4" xr3:uid="{00000000-0010-0000-0C00-000004000000}" name="Number of care payments [note 7] [note 8]" dataDxfId="260"/>
    <tableColumn id="5" xr3:uid="{00000000-0010-0000-0C00-000005000000}" name="Number of mobility payments [note 7] [note 8] [note 10]" dataDxfId="259"/>
    <tableColumn id="6" xr3:uid="{00000000-0010-0000-0C00-000006000000}" name="Total value of payments" dataDxfId="258"/>
    <tableColumn id="7" xr3:uid="{00000000-0010-0000-0C00-000007000000}" name="Value of care payments" dataDxfId="257"/>
    <tableColumn id="8" xr3:uid="{00000000-0010-0000-0C00-000008000000}" name="Value of mobility payments [note 10]" dataDxfId="256"/>
    <tableColumn id="9" xr3:uid="{00000000-0010-0000-0C00-000009000000}" name="Percentage of number of care payments" dataDxfId="255"/>
    <tableColumn id="10" xr3:uid="{00000000-0010-0000-0C00-00000A000000}" name="Percentage of number of mobility payments [note 10]" dataDxfId="254"/>
    <tableColumn id="11" xr3:uid="{00000000-0010-0000-0C00-00000B000000}" name="Number of mobility payments which are for Accessible Vehicles and Equipment Scheme [note 10]" dataDxfId="253"/>
    <tableColumn id="12" xr3:uid="{00000000-0010-0000-0C00-00000C000000}" name="Value of mobility payments which are for Accessible Vehicles and Equipment Scheme [note 10]" dataDxfId="252"/>
  </tableColumns>
  <tableStyleInfo name="TableStyleLight1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1" displayName="table_11" ref="A6:N40" totalsRowShown="0" headerRowDxfId="251" tableBorderDxfId="250">
  <tableColumns count="14">
    <tableColumn id="1" xr3:uid="{00000000-0010-0000-0D00-000001000000}" name="Local Authority area [note 2] [note 3] [note 4]" dataDxfId="249"/>
    <tableColumn id="2" xr3:uid="{00000000-0010-0000-0D00-000002000000}" name="Total number of payments [note 5] [note 6]" dataDxfId="248"/>
    <tableColumn id="3" xr3:uid="{00000000-0010-0000-0D00-000003000000}" name="Total value of payments" dataDxfId="247"/>
    <tableColumn id="4" xr3:uid="{00000000-0010-0000-0D00-000004000000}" name="Percentage of value of total payments" dataDxfId="246"/>
    <tableColumn id="5" xr3:uid="{00000000-0010-0000-0D00-000005000000}" name="Number of payments made in Financial Year 2021-22" dataDxfId="245"/>
    <tableColumn id="6" xr3:uid="{00000000-0010-0000-0D00-000006000000}" name="Value of payments in Financial Year 2021-22" dataDxfId="244"/>
    <tableColumn id="7" xr3:uid="{00000000-0010-0000-0D00-000007000000}" name="Number of payments made in Financial Year 2022-23" dataDxfId="243"/>
    <tableColumn id="8" xr3:uid="{00000000-0010-0000-0D00-000008000000}" name="Value of payments in Financial Year 2022-23" dataDxfId="242"/>
    <tableColumn id="9" xr3:uid="{00000000-0010-0000-0D00-000009000000}" name="Number of payments made in Financial Year 2023-24" dataDxfId="241"/>
    <tableColumn id="10" xr3:uid="{00000000-0010-0000-0D00-00000A000000}" name="Value of payments in Financial Year 2023-24" dataDxfId="240"/>
    <tableColumn id="11" xr3:uid="{00000000-0010-0000-0D00-00000B000000}" name="Number of payments made in Financial Year 2024-25" dataDxfId="239"/>
    <tableColumn id="12" xr3:uid="{00000000-0010-0000-0D00-00000C000000}" name="Value of payments in Financial Year 2024-25" dataDxfId="238"/>
    <tableColumn id="13" xr3:uid="{00000000-0010-0000-0D00-00000D000000}" name="Number of payments made in Financial Year 2025-26" dataDxfId="237"/>
    <tableColumn id="14" xr3:uid="{00000000-0010-0000-0D00-00000E000000}" name="Value of payments in Financial Year 2025-26" dataDxfId="236"/>
  </tableColumns>
  <tableStyleInfo name="TableStyleLight1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2" displayName="table_12" ref="A6:B12" totalsRowShown="0" headerRowDxfId="235">
  <tableColumns count="2">
    <tableColumn id="1" xr3:uid="{00000000-0010-0000-0E00-000001000000}" name="Year of Payment [note 1][note 2]" dataDxfId="234"/>
    <tableColumn id="2" xr3:uid="{00000000-0010-0000-0E00-000002000000}" name="Number of individual clients paid [note 3][note 4]" dataDxfId="233"/>
  </tableColumns>
  <tableStyleInfo name="TableStyleLight1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3" displayName="table_13" ref="A6:K135" totalsRowShown="0" headerRowDxfId="232" tableBorderDxfId="231">
  <tableColumns count="11">
    <tableColumn id="1" xr3:uid="{00000000-0010-0000-0F00-000001000000}" name="Type of client" dataDxfId="230"/>
    <tableColumn id="2" xr3:uid="{00000000-0010-0000-0F00-000002000000}" name="Month [note 3] [note 4] [note 5]" dataDxfId="229"/>
    <tableColumn id="3" xr3:uid="{00000000-0010-0000-0F00-000003000000}" name="Total number of children in receipt [note 4] [note 6]" dataDxfId="228"/>
    <tableColumn id="4" xr3:uid="{00000000-0010-0000-0F00-000004000000}" name="Number in receipt of care only" dataDxfId="227"/>
    <tableColumn id="5" xr3:uid="{00000000-0010-0000-0F00-000005000000}" name="Number in receipt of mobility only" dataDxfId="226"/>
    <tableColumn id="6" xr3:uid="{00000000-0010-0000-0F00-000006000000}" name="Number in receipt of both care and mobility" dataDxfId="225"/>
    <tableColumn id="7" xr3:uid="{00000000-0010-0000-0F00-000007000000}" name="Percent care only payment" dataDxfId="224"/>
    <tableColumn id="8" xr3:uid="{00000000-0010-0000-0F00-000008000000}" name="Percent mobility only payment" dataDxfId="223"/>
    <tableColumn id="9" xr3:uid="{00000000-0010-0000-0F00-000009000000}" name="Percent both care and mobility payment" dataDxfId="222"/>
    <tableColumn id="10" xr3:uid="{00000000-0010-0000-0F00-00000A000000}" name="Number in receipt of mobility award who receive Accessible Vehicles and Equipment payment [note 5]" dataDxfId="221"/>
    <tableColumn id="11" xr3:uid="{00000000-0010-0000-0F00-00000B000000}" name="Proportion in receipt of Mobility award who receive Accessible Vehicles and Equipment payment" dataDxfId="220"/>
  </tableColumns>
  <tableStyleInfo name="TableStyleLight1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4" displayName="table_14" ref="A6:K135" totalsRowShown="0" headerRowDxfId="219" tableBorderDxfId="218">
  <tableColumns count="11">
    <tableColumn id="1" xr3:uid="{00000000-0010-0000-1000-000001000000}" name="Type of client" dataDxfId="217"/>
    <tableColumn id="2" xr3:uid="{00000000-0010-0000-1000-000002000000}" name="Month [note 3] [note 4] [note 5]" dataDxfId="216"/>
    <tableColumn id="3" xr3:uid="{00000000-0010-0000-1000-000003000000}" name="Total number of children [note 2]" dataDxfId="215"/>
    <tableColumn id="4" xr3:uid="{00000000-0010-0000-1000-000004000000}" name="Number on highest care" dataDxfId="214"/>
    <tableColumn id="5" xr3:uid="{00000000-0010-0000-1000-000005000000}" name="Number on middle care" dataDxfId="213"/>
    <tableColumn id="6" xr3:uid="{00000000-0010-0000-1000-000006000000}" name="Number on lowest care" dataDxfId="212"/>
    <tableColumn id="7" xr3:uid="{00000000-0010-0000-1000-000007000000}" name="Number not awarded" dataDxfId="211"/>
    <tableColumn id="8" xr3:uid="{00000000-0010-0000-1000-000008000000}" name="Percentage highest care" dataDxfId="210"/>
    <tableColumn id="9" xr3:uid="{00000000-0010-0000-1000-000009000000}" name="Percentage middle care" dataDxfId="209"/>
    <tableColumn id="10" xr3:uid="{00000000-0010-0000-1000-00000A000000}" name="Percentage lowest care" dataDxfId="208"/>
    <tableColumn id="11" xr3:uid="{00000000-0010-0000-1000-00000B000000}" name="Percentage not awarded" dataDxfId="207"/>
  </tableColumns>
  <tableStyleInfo name="TableStyleLight1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5" displayName="table_15" ref="A6:I135" totalsRowShown="0" headerRowDxfId="206" headerRowBorderDxfId="205" tableBorderDxfId="204">
  <tableColumns count="9">
    <tableColumn id="1" xr3:uid="{00000000-0010-0000-1100-000001000000}" name="Type of client" dataDxfId="203"/>
    <tableColumn id="2" xr3:uid="{00000000-0010-0000-1100-000002000000}" name="Month [note 3] [note 4] [note 5]" dataDxfId="202"/>
    <tableColumn id="3" xr3:uid="{00000000-0010-0000-1100-000003000000}" name="Total number of children [note 2]" dataDxfId="201"/>
    <tableColumn id="4" xr3:uid="{00000000-0010-0000-1100-000004000000}" name="Number on higher mobility" dataDxfId="200"/>
    <tableColumn id="5" xr3:uid="{00000000-0010-0000-1100-000005000000}" name="Number on lower mobility" dataDxfId="199"/>
    <tableColumn id="6" xr3:uid="{00000000-0010-0000-1100-000006000000}" name="Number not awarded" dataDxfId="198"/>
    <tableColumn id="7" xr3:uid="{00000000-0010-0000-1100-000007000000}" name="Percentage higher mobility" dataDxfId="197"/>
    <tableColumn id="8" xr3:uid="{00000000-0010-0000-1100-000008000000}" name="Percentage lower mobility" dataDxfId="196"/>
    <tableColumn id="9" xr3:uid="{00000000-0010-0000-1100-000009000000}" name="Percentage not awarded" dataDxfId="195"/>
  </tableColumns>
  <tableStyleInfo name="TableStyleLight1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6" displayName="table_16" ref="A6:N135" totalsRowShown="0" headerRowDxfId="194" tableBorderDxfId="193">
  <tableColumns count="14">
    <tableColumn id="1" xr3:uid="{00000000-0010-0000-1200-000001000000}" name="Type of client" dataDxfId="192"/>
    <tableColumn id="2" xr3:uid="{00000000-0010-0000-1200-000002000000}" name="Month [note 3] [note 4] [note 5]" dataDxfId="191"/>
    <tableColumn id="3" xr3:uid="{00000000-0010-0000-1200-000003000000}" name="Total number of children in receipt [note 2] [note 3] [note 4] [note 5]" dataDxfId="190"/>
    <tableColumn id="4" xr3:uid="{00000000-0010-0000-1200-000004000000}" name="Mobility Higher Level - Care Highest Level" dataDxfId="189"/>
    <tableColumn id="5" xr3:uid="{00000000-0010-0000-1200-000005000000}" name="Mobility Higher Level - Care Middle Level" dataDxfId="188"/>
    <tableColumn id="6" xr3:uid="{00000000-0010-0000-1200-000006000000}" name="Mobility Higher Level - Care Lowest Level" dataDxfId="187"/>
    <tableColumn id="7" xr3:uid="{00000000-0010-0000-1200-000007000000}" name="Mobility Higher Level - Care Not Awarded" dataDxfId="186"/>
    <tableColumn id="8" xr3:uid="{00000000-0010-0000-1200-000008000000}" name="Mobility Lower Level - Care Highest Level" dataDxfId="185"/>
    <tableColumn id="9" xr3:uid="{00000000-0010-0000-1200-000009000000}" name="Mobility Lower Level - Care Middle Level" dataDxfId="184"/>
    <tableColumn id="10" xr3:uid="{00000000-0010-0000-1200-00000A000000}" name="Mobility Lower Level - Care Lowest Level" dataDxfId="183"/>
    <tableColumn id="11" xr3:uid="{00000000-0010-0000-1200-00000B000000}" name="Mobility Lower Level - Care Not Awarded" dataDxfId="182"/>
    <tableColumn id="12" xr3:uid="{00000000-0010-0000-1200-00000C000000}" name="Mobility Not Awarded - Care Highest Level" dataDxfId="181"/>
    <tableColumn id="13" xr3:uid="{00000000-0010-0000-1200-00000D000000}" name="Mobility Not Awarded - Care Middle Level" dataDxfId="180"/>
    <tableColumn id="14" xr3:uid="{00000000-0010-0000-1200-00000E000000}" name="Mobility Not Awarded - Care Lowest Level" dataDxfId="179"/>
  </tableColumns>
  <tableStyleInfo name="TableStyleLight1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17" displayName="table_17" ref="A7:W136" totalsRowShown="0" headerRowDxfId="178" headerRowBorderDxfId="177" tableBorderDxfId="176">
  <tableColumns count="23">
    <tableColumn id="1" xr3:uid="{00000000-0010-0000-1300-000001000000}" name="Type of client" dataDxfId="175"/>
    <tableColumn id="2" xr3:uid="{00000000-0010-0000-1300-000002000000}" name="Month [note 2] [note 3]" dataDxfId="174"/>
    <tableColumn id="3" xr3:uid="{00000000-0010-0000-1300-000003000000}" name="Total number of children in receipt [note 4]" dataDxfId="173"/>
    <tableColumn id="4" xr3:uid="{00000000-0010-0000-1300-000004000000}" name="0" dataDxfId="172"/>
    <tableColumn id="5" xr3:uid="{00000000-0010-0000-1300-000005000000}" name="1" dataDxfId="171"/>
    <tableColumn id="6" xr3:uid="{00000000-0010-0000-1300-000006000000}" name="2" dataDxfId="170"/>
    <tableColumn id="7" xr3:uid="{00000000-0010-0000-1300-000007000000}" name="3" dataDxfId="169"/>
    <tableColumn id="8" xr3:uid="{00000000-0010-0000-1300-000008000000}" name="4" dataDxfId="168"/>
    <tableColumn id="9" xr3:uid="{00000000-0010-0000-1300-000009000000}" name="5" dataDxfId="167"/>
    <tableColumn id="10" xr3:uid="{00000000-0010-0000-1300-00000A000000}" name="6" dataDxfId="166"/>
    <tableColumn id="11" xr3:uid="{00000000-0010-0000-1300-00000B000000}" name="7" dataDxfId="165"/>
    <tableColumn id="12" xr3:uid="{00000000-0010-0000-1300-00000C000000}" name="8" dataDxfId="164"/>
    <tableColumn id="13" xr3:uid="{00000000-0010-0000-1300-00000D000000}" name="9" dataDxfId="163"/>
    <tableColumn id="14" xr3:uid="{00000000-0010-0000-1300-00000E000000}" name="10" dataDxfId="162"/>
    <tableColumn id="15" xr3:uid="{00000000-0010-0000-1300-00000F000000}" name="11" dataDxfId="161"/>
    <tableColumn id="16" xr3:uid="{00000000-0010-0000-1300-000010000000}" name="12" dataDxfId="160"/>
    <tableColumn id="17" xr3:uid="{00000000-0010-0000-1300-000011000000}" name="13" dataDxfId="159"/>
    <tableColumn id="18" xr3:uid="{00000000-0010-0000-1300-000012000000}" name="14" dataDxfId="158"/>
    <tableColumn id="19" xr3:uid="{00000000-0010-0000-1300-000013000000}" name="15" dataDxfId="157"/>
    <tableColumn id="20" xr3:uid="{00000000-0010-0000-1300-000014000000}" name="16" dataDxfId="156"/>
    <tableColumn id="21" xr3:uid="{00000000-0010-0000-1300-000015000000}" name="17" dataDxfId="155"/>
    <tableColumn id="22" xr3:uid="{00000000-0010-0000-1300-000016000000}" name="18" dataDxfId="154"/>
    <tableColumn id="23" xr3:uid="{00000000-0010-0000-1300-000017000000}" name="19" dataDxfId="153"/>
  </tableColumns>
  <tableStyleInfo name="TableStyleLight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1" displayName="table_1" ref="A6:L63" totalsRowShown="0" headerRowDxfId="386" headerRowBorderDxfId="385">
  <tableColumns count="12">
    <tableColumn id="1" xr3:uid="{00000000-0010-0000-0200-000001000000}" name="Month [note 3] [note 4] [note 10]" dataDxfId="384"/>
    <tableColumn id="2" xr3:uid="{00000000-0010-0000-0200-000002000000}" name="Total part 1 applications registered [note 5]" dataDxfId="383"/>
    <tableColumn id="3" xr3:uid="{00000000-0010-0000-0200-000003000000}" name="Percentage of total part 1 applications registered" dataDxfId="382"/>
    <tableColumn id="4" xr3:uid="{00000000-0010-0000-0200-000004000000}" name="Total part 2 applications received [note 6] [note 7]" dataDxfId="381"/>
    <tableColumn id="5" xr3:uid="{00000000-0010-0000-0200-000005000000}" name="Percentage of total part 2 applications received" dataDxfId="380"/>
    <tableColumn id="6" xr3:uid="{00000000-0010-0000-0200-000006000000}" name="Total applications processed [note 8] [note 9]" dataDxfId="379"/>
    <tableColumn id="7" xr3:uid="{00000000-0010-0000-0200-000007000000}" name="Authorised applications [note 9]" dataDxfId="378"/>
    <tableColumn id="8" xr3:uid="{00000000-0010-0000-0200-000008000000}" name="Denied applications [note 9]" dataDxfId="377"/>
    <tableColumn id="9" xr3:uid="{00000000-0010-0000-0200-000009000000}" name="Withdrawn applications [note 9]" dataDxfId="376"/>
    <tableColumn id="10" xr3:uid="{00000000-0010-0000-0200-00000A000000}" name="Percentage of processed applications authorised" dataDxfId="375"/>
    <tableColumn id="11" xr3:uid="{00000000-0010-0000-0200-00000B000000}" name="Percentage of processed applications denied" dataDxfId="374"/>
    <tableColumn id="12" xr3:uid="{00000000-0010-0000-0200-00000C000000}" name="Percentage of processed applications withdrawn" dataDxfId="373"/>
  </tableColumns>
  <tableStyleInfo name="TableStyleLight1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18a" displayName="table_18a" ref="A7:J76" totalsRowShown="0" headerRowDxfId="152" tableBorderDxfId="151">
  <tableColumns count="10">
    <tableColumn id="1" xr3:uid="{00000000-0010-0000-1400-000001000000}" name="Type of client" dataDxfId="150"/>
    <tableColumn id="2" xr3:uid="{00000000-0010-0000-1400-000002000000}" name="Condition Category [note 5] [note 6]" dataDxfId="149"/>
    <tableColumn id="3" xr3:uid="{00000000-0010-0000-1400-000003000000}" name="Total number of children in receipt [note 2] [note 3] [note 4] [note 5]" dataDxfId="148"/>
    <tableColumn id="4" xr3:uid="{00000000-0010-0000-1400-000004000000}" name="Percentage of children in receipt as of September 2025" dataDxfId="147"/>
    <tableColumn id="5" xr3:uid="{00000000-0010-0000-1400-000005000000}" name="Care only" dataDxfId="146"/>
    <tableColumn id="6" xr3:uid="{00000000-0010-0000-1400-000006000000}" name="Mobility only" dataDxfId="145"/>
    <tableColumn id="7" xr3:uid="{00000000-0010-0000-1400-000007000000}" name="Both care and mobility" dataDxfId="144"/>
    <tableColumn id="8" xr3:uid="{00000000-0010-0000-1400-000008000000}" name="Percent receiving care only" dataDxfId="143"/>
    <tableColumn id="9" xr3:uid="{00000000-0010-0000-1400-000009000000}" name="Percent receiving mobility only" dataDxfId="142"/>
    <tableColumn id="10" xr3:uid="{00000000-0010-0000-1400-00000A000000}" name="Percent receiving both care and mobility" dataDxfId="141"/>
  </tableColumns>
  <tableStyleInfo name="TableStyleLight1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18b" displayName="table_18b" ref="A79:J91" totalsRowShown="0" headerRowDxfId="140" tableBorderDxfId="139">
  <tableColumns count="10">
    <tableColumn id="1" xr3:uid="{00000000-0010-0000-1500-000001000000}" name="Type of client" dataDxfId="138"/>
    <tableColumn id="2" xr3:uid="{00000000-0010-0000-1500-000002000000}" name="Condition Category [note 5] [note 6]" dataDxfId="137"/>
    <tableColumn id="3" xr3:uid="{00000000-0010-0000-1500-000003000000}" name="Total number of children in receipt [note 2] [note 3] [note 4] [note 5]" dataDxfId="136"/>
    <tableColumn id="4" xr3:uid="{00000000-0010-0000-1500-000004000000}" name="Percentage of children in receipt as of September 2025" dataDxfId="135"/>
    <tableColumn id="5" xr3:uid="{00000000-0010-0000-1500-000005000000}" name="Care only" dataDxfId="134"/>
    <tableColumn id="6" xr3:uid="{00000000-0010-0000-1500-000006000000}" name="Mobility only" dataDxfId="133"/>
    <tableColumn id="7" xr3:uid="{00000000-0010-0000-1500-000007000000}" name="Both care and mobility" dataDxfId="132"/>
    <tableColumn id="8" xr3:uid="{00000000-0010-0000-1500-000008000000}" name="Percent receiving care only" dataDxfId="131"/>
    <tableColumn id="9" xr3:uid="{00000000-0010-0000-1500-000009000000}" name="Percent receiving mobility only" dataDxfId="130"/>
    <tableColumn id="10" xr3:uid="{00000000-0010-0000-1500-00000A000000}" name="Percent receiving both care and mobility" dataDxfId="129"/>
  </tableColumns>
  <tableStyleInfo name="TableStyleLight1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19a" displayName="table_19a" ref="A7:K76" totalsRowShown="0" headerRowDxfId="128" tableBorderDxfId="127">
  <tableColumns count="11">
    <tableColumn id="1" xr3:uid="{00000000-0010-0000-1600-000001000000}" name="Type of client" dataDxfId="126"/>
    <tableColumn id="2" xr3:uid="{00000000-0010-0000-1600-000002000000}" name="Condition Category [note 5] [note 6]" dataDxfId="125"/>
    <tableColumn id="3" xr3:uid="{00000000-0010-0000-1600-000003000000}" name="Total number of children in receipt [note 2] [note 3] [note 4] [note 5]" dataDxfId="124"/>
    <tableColumn id="4" xr3:uid="{00000000-0010-0000-1600-000004000000}" name="Care highest level" dataDxfId="123"/>
    <tableColumn id="5" xr3:uid="{00000000-0010-0000-1600-000005000000}" name="Care middle level" dataDxfId="122"/>
    <tableColumn id="6" xr3:uid="{00000000-0010-0000-1600-000006000000}" name="Care lowest level" dataDxfId="121"/>
    <tableColumn id="7" xr3:uid="{00000000-0010-0000-1600-000007000000}" name="Care not awarded" dataDxfId="120"/>
    <tableColumn id="8" xr3:uid="{00000000-0010-0000-1600-000008000000}" name="Percentage highest care" dataDxfId="119"/>
    <tableColumn id="9" xr3:uid="{00000000-0010-0000-1600-000009000000}" name="Percentage middle care" dataDxfId="118"/>
    <tableColumn id="10" xr3:uid="{00000000-0010-0000-1600-00000A000000}" name="Percentage lowest care" dataDxfId="117"/>
    <tableColumn id="11" xr3:uid="{00000000-0010-0000-1600-00000B000000}" name="Percentage not awarded" dataDxfId="116"/>
  </tableColumns>
  <tableStyleInfo name="TableStyleLight1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19b" displayName="table_19b" ref="A79:K91" totalsRowShown="0" headerRowDxfId="115" tableBorderDxfId="114">
  <tableColumns count="11">
    <tableColumn id="1" xr3:uid="{00000000-0010-0000-1700-000001000000}" name="Type of client" dataDxfId="113"/>
    <tableColumn id="2" xr3:uid="{00000000-0010-0000-1700-000002000000}" name="Condition Category [note 5] [note 6]" dataDxfId="112"/>
    <tableColumn id="3" xr3:uid="{00000000-0010-0000-1700-000003000000}" name="Total number of children in receipt [note 2] [note 3] [note 4] [note 5]" dataDxfId="111"/>
    <tableColumn id="4" xr3:uid="{00000000-0010-0000-1700-000004000000}" name="Care highest level" dataDxfId="110"/>
    <tableColumn id="5" xr3:uid="{00000000-0010-0000-1700-000005000000}" name="Care middle level" dataDxfId="109"/>
    <tableColumn id="6" xr3:uid="{00000000-0010-0000-1700-000006000000}" name="Care lowest level" dataDxfId="108"/>
    <tableColumn id="7" xr3:uid="{00000000-0010-0000-1700-000007000000}" name="Care not awarded" dataDxfId="107"/>
    <tableColumn id="8" xr3:uid="{00000000-0010-0000-1700-000008000000}" name="Percentage highest care" dataDxfId="106"/>
    <tableColumn id="9" xr3:uid="{00000000-0010-0000-1700-000009000000}" name="Percentage middle care" dataDxfId="105"/>
    <tableColumn id="10" xr3:uid="{00000000-0010-0000-1700-00000A000000}" name="Percentage lowest care" dataDxfId="104"/>
    <tableColumn id="11" xr3:uid="{00000000-0010-0000-1700-00000B000000}" name="Percentage not awarded" dataDxfId="103"/>
  </tableColumns>
  <tableStyleInfo name="TableStyleLight1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0a" displayName="table_20a" ref="A7:I76" totalsRowShown="0" headerRowDxfId="102" tableBorderDxfId="101">
  <tableColumns count="9">
    <tableColumn id="1" xr3:uid="{00000000-0010-0000-1800-000001000000}" name="Type of client" dataDxfId="100"/>
    <tableColumn id="2" xr3:uid="{00000000-0010-0000-1800-000002000000}" name="Condition Category [note 5] [note 6]" dataDxfId="99"/>
    <tableColumn id="3" xr3:uid="{00000000-0010-0000-1800-000003000000}" name="Total number of children [note 2]" dataDxfId="98"/>
    <tableColumn id="4" xr3:uid="{00000000-0010-0000-1800-000004000000}" name="Number on higher mobility" dataDxfId="97"/>
    <tableColumn id="5" xr3:uid="{00000000-0010-0000-1800-000005000000}" name="Number on lower mobility" dataDxfId="96"/>
    <tableColumn id="6" xr3:uid="{00000000-0010-0000-1800-000006000000}" name="Number not awarded" dataDxfId="95"/>
    <tableColumn id="7" xr3:uid="{00000000-0010-0000-1800-000007000000}" name="Percentage higher mobility" dataDxfId="94"/>
    <tableColumn id="8" xr3:uid="{00000000-0010-0000-1800-000008000000}" name="Percentage lower mobility" dataDxfId="93"/>
    <tableColumn id="9" xr3:uid="{00000000-0010-0000-1800-000009000000}" name="Percentage not awarded" dataDxfId="92"/>
  </tableColumns>
  <tableStyleInfo name="TableStyleLight1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0b" displayName="table_20b" ref="A79:I91" totalsRowShown="0" headerRowDxfId="91" tableBorderDxfId="90">
  <tableColumns count="9">
    <tableColumn id="1" xr3:uid="{00000000-0010-0000-1900-000001000000}" name="Type of client" dataDxfId="89"/>
    <tableColumn id="2" xr3:uid="{00000000-0010-0000-1900-000002000000}" name="Condition Category [note 5] [note 6]" dataDxfId="88"/>
    <tableColumn id="3" xr3:uid="{00000000-0010-0000-1900-000003000000}" name="Total number of children [note 2]" dataDxfId="87"/>
    <tableColumn id="4" xr3:uid="{00000000-0010-0000-1900-000004000000}" name="Number on higher mobility" dataDxfId="86"/>
    <tableColumn id="5" xr3:uid="{00000000-0010-0000-1900-000005000000}" name="Number on lower mobility" dataDxfId="85"/>
    <tableColumn id="6" xr3:uid="{00000000-0010-0000-1900-000006000000}" name="Number not awarded" dataDxfId="84"/>
    <tableColumn id="7" xr3:uid="{00000000-0010-0000-1900-000007000000}" name="Percentage higher mobility" dataDxfId="83"/>
    <tableColumn id="8" xr3:uid="{00000000-0010-0000-1900-000008000000}" name="Percentage lower mobility" dataDxfId="82"/>
    <tableColumn id="9" xr3:uid="{00000000-0010-0000-1900-000009000000}" name="Percentage not awarded" dataDxfId="81"/>
  </tableColumns>
  <tableStyleInfo name="TableStyleLight1 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1" displayName="table_21" ref="A6:B9" totalsRowShown="0" headerRowDxfId="80" tableBorderDxfId="79">
  <tableColumns count="2">
    <tableColumn id="1" xr3:uid="{00000000-0010-0000-1A00-000001000000}" name="Type of Client" dataDxfId="78"/>
    <tableColumn id="2" xr3:uid="{00000000-0010-0000-1A00-000002000000}" name="Total number of children in receipt as of September 2025 [note 2] [note 3] [note 4]" dataDxfId="77"/>
  </tableColumns>
  <tableStyleInfo name="TableStyleLight1 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2" displayName="table_22" ref="A6:C15" totalsRowShown="0" headerRowDxfId="76" tableBorderDxfId="75">
  <tableColumns count="3">
    <tableColumn id="1" xr3:uid="{00000000-0010-0000-1B00-000001000000}" name="Duration on Caseload" dataDxfId="74"/>
    <tableColumn id="2" xr3:uid="{00000000-0010-0000-1B00-000002000000}" name="Total number of children in receipt as of September 2025" dataDxfId="73"/>
    <tableColumn id="3" xr3:uid="{00000000-0010-0000-1B00-000003000000}" name="Percentage of children in receipt as of September 2025" dataDxfId="72"/>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3" displayName="table_23" ref="A6:C40" totalsRowShown="0" headerRowDxfId="71" tableBorderDxfId="70">
  <tableColumns count="3">
    <tableColumn id="1" xr3:uid="{00000000-0010-0000-1C00-000001000000}" name="Local Authority area [note 2] [note 3]" dataDxfId="69"/>
    <tableColumn id="2" xr3:uid="{00000000-0010-0000-1C00-000002000000}" name="Total number of children in receipt as of September 2025 [note 4] [note 5] [note 6]" dataDxfId="68"/>
    <tableColumn id="3" xr3:uid="{00000000-0010-0000-1C00-000003000000}" name="Percentage of children in receipt as of September 2025" dataDxfId="67"/>
  </tableColumns>
  <tableStyleInfo name="TableStyleLight1 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24" displayName="table_24" ref="A6:L171" totalsRowShown="0" headerRowDxfId="66" tableBorderDxfId="65">
  <tableColumns count="12">
    <tableColumn id="1" xr3:uid="{00000000-0010-0000-1D00-000001000000}" name="Type of client" dataDxfId="64"/>
    <tableColumn id="2" xr3:uid="{00000000-0010-0000-1D00-000002000000}" name="Month [note 2] [note 4] [note 5]" dataDxfId="63"/>
    <tableColumn id="3" xr3:uid="{00000000-0010-0000-1D00-000003000000}" name="Re-determinations received [note 6] [note 8]" dataDxfId="62"/>
    <tableColumn id="4" xr3:uid="{00000000-0010-0000-1D00-000004000000}" name="Re-determinations completed [note 7] [note 9]" dataDxfId="61"/>
    <tableColumn id="5" xr3:uid="{00000000-0010-0000-1D00-000005000000}" name="Completed re-determinations which are disallowed [note 7] [note 10]" dataDxfId="60"/>
    <tableColumn id="6" xr3:uid="{00000000-0010-0000-1D00-000006000000}" name="Completed re-determinations which are allowed [note 7] [note 11]" dataDxfId="59"/>
    <tableColumn id="7" xr3:uid="{00000000-0010-0000-1D00-000007000000}" name="Re-determination decision not made [note 7] [note 12] [note 13] [note 14]" dataDxfId="58"/>
    <tableColumn id="8" xr3:uid="{00000000-0010-0000-1D00-000008000000}" name="Percentage of completed re-determinations which are disallowed" dataDxfId="57"/>
    <tableColumn id="9" xr3:uid="{00000000-0010-0000-1D00-000009000000}" name="Percentage of completed re-determinations which are allowed" dataDxfId="56"/>
    <tableColumn id="10" xr3:uid="{00000000-0010-0000-1D00-00000A000000}" name="Percentage of completed re-determinations where re-determination decision not made" dataDxfId="55"/>
    <tableColumn id="11" xr3:uid="{00000000-0010-0000-1D00-00000B000000}" name="Median average number of days to respond [note 15] [note 17]" dataDxfId="54"/>
    <tableColumn id="12" xr3:uid="{00000000-0010-0000-1D00-00000C000000}" name="Percentage of re-determinations closed within 56 days [note 16] [note 17]" dataDxfId="53"/>
  </tableColumns>
  <tableStyleInfo name="TableStyleLight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2" displayName="table_2" ref="A6:H62" totalsRowShown="0" headerRowDxfId="372" headerRowBorderDxfId="371">
  <tableColumns count="8">
    <tableColumn id="1" xr3:uid="{00000000-0010-0000-0300-000001000000}" name="Month [note 3] [note 4] [note 5] [note 6]" dataDxfId="370"/>
    <tableColumn id="2" xr3:uid="{00000000-0010-0000-0300-000002000000}" name="Total [note 7]" dataDxfId="369"/>
    <tableColumn id="3" xr3:uid="{00000000-0010-0000-0300-000003000000}" name="Care only [note 7]" dataDxfId="368"/>
    <tableColumn id="4" xr3:uid="{00000000-0010-0000-0300-000004000000}" name="Mobility only [note 7]" dataDxfId="367"/>
    <tableColumn id="5" xr3:uid="{00000000-0010-0000-0300-000005000000}" name="Both care and mobility [note 7]" dataDxfId="366"/>
    <tableColumn id="6" xr3:uid="{00000000-0010-0000-0300-000006000000}" name="Percent receiving care only" dataDxfId="365"/>
    <tableColumn id="7" xr3:uid="{00000000-0010-0000-0300-000007000000}" name="Percent receiving mobility only" dataDxfId="364"/>
    <tableColumn id="8" xr3:uid="{00000000-0010-0000-0300-000008000000}" name="Percent receiving both care and mobility" dataDxfId="363"/>
  </tableColumns>
  <tableStyleInfo name="TableStyleLight1 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25" displayName="table_25" ref="A6:H153" totalsRowShown="0" headerRowDxfId="52" tableBorderDxfId="51">
  <tableColumns count="8">
    <tableColumn id="1" xr3:uid="{00000000-0010-0000-1E00-000001000000}" name="Type of client" dataDxfId="50"/>
    <tableColumn id="2" xr3:uid="{00000000-0010-0000-1E00-000002000000}" name="Month [note 4] [note 5]" dataDxfId="49"/>
    <tableColumn id="3" xr3:uid="{00000000-0010-0000-1E00-000003000000}" name="Appeals received [note 6]" dataDxfId="48"/>
    <tableColumn id="4" xr3:uid="{00000000-0010-0000-1E00-000004000000}" name="Appeals decisions made [note 7] [note 8] [note 9]" dataDxfId="47"/>
    <tableColumn id="5" xr3:uid="{00000000-0010-0000-1E00-000005000000}" name="Completed appeals upheld [note 7] [note 8] [note 9] [note 10]" dataDxfId="46"/>
    <tableColumn id="6" xr3:uid="{00000000-0010-0000-1E00-000006000000}" name="Completed appeals not upheld [note 7] [note 8] [note 9] [note 10]" dataDxfId="45"/>
    <tableColumn id="7" xr3:uid="{00000000-0010-0000-1E00-000007000000}" name="Percentage of completed appeals upheld" dataDxfId="44"/>
    <tableColumn id="8" xr3:uid="{00000000-0010-0000-1E00-000008000000}" name="Percentage of completed appeals not upheld" dataDxfId="43"/>
  </tableColumns>
  <tableStyleInfo name="TableStyleLight1 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26" displayName="table_26" ref="A6:K165" totalsRowShown="0" headerRowDxfId="42" tableBorderDxfId="41">
  <tableColumns count="11">
    <tableColumn id="1" xr3:uid="{00000000-0010-0000-1F00-000001000000}" name="Type of Client" dataDxfId="40"/>
    <tableColumn id="2" xr3:uid="{00000000-0010-0000-1F00-000002000000}" name="Month [note 3]" dataDxfId="39"/>
    <tableColumn id="3" xr3:uid="{00000000-0010-0000-1F00-000003000000}" name="Total Reviews Completed [note 6]" dataDxfId="38"/>
    <tableColumn id="4" xr3:uid="{00000000-0010-0000-1F00-000004000000}" name="Decreased [note 7] [note 8] [note 10]" dataDxfId="37"/>
    <tableColumn id="5" xr3:uid="{00000000-0010-0000-1F00-000005000000}" name="Increased [note 7] [note 10]" dataDxfId="36"/>
    <tableColumn id="6" xr3:uid="{00000000-0010-0000-1F00-000006000000}" name="No Change [note 7] [note 10]" dataDxfId="35"/>
    <tableColumn id="7" xr3:uid="{00000000-0010-0000-1F00-000007000000}" name="Percentage Decreased" dataDxfId="34"/>
    <tableColumn id="8" xr3:uid="{00000000-0010-0000-1F00-000008000000}" name="Percentage Increased" dataDxfId="33"/>
    <tableColumn id="9" xr3:uid="{00000000-0010-0000-1F00-000009000000}" name="Percentage No Change" dataDxfId="32"/>
    <tableColumn id="10" xr3:uid="{00000000-0010-0000-1F00-00000A000000}" name="Decreased where award was ended [note 7] [note 8] [note 9] [note 10]" dataDxfId="31"/>
    <tableColumn id="11" xr3:uid="{00000000-0010-0000-1F00-00000B000000}" name="Percentage of Decreased where award was ended" dataDxfId="30"/>
  </tableColumns>
  <tableStyleInfo name="TableStyleLight1 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_27" displayName="table_27" ref="A6:K164" totalsRowShown="0" headerRowDxfId="29" dataDxfId="27" headerRowBorderDxfId="28" tableBorderDxfId="26">
  <tableColumns count="11">
    <tableColumn id="1" xr3:uid="{00000000-0010-0000-2000-000001000000}" name="Type of Client" dataDxfId="25"/>
    <tableColumn id="2" xr3:uid="{00000000-0010-0000-2000-000002000000}" name="Month [note 3]" dataDxfId="24"/>
    <tableColumn id="3" xr3:uid="{00000000-0010-0000-2000-000003000000}" name="Total Reviews Completed [note 6]" dataDxfId="23"/>
    <tableColumn id="4" xr3:uid="{00000000-0010-0000-2000-000004000000}" name="Decreased [note 7] [note 8] [note 10]" dataDxfId="22"/>
    <tableColumn id="5" xr3:uid="{00000000-0010-0000-2000-000005000000}" name="Increased [note 7] [note 10]" dataDxfId="21"/>
    <tableColumn id="6" xr3:uid="{00000000-0010-0000-2000-000006000000}" name="No Change [note 7] [note 10]" dataDxfId="20"/>
    <tableColumn id="7" xr3:uid="{00000000-0010-0000-2000-000007000000}" name="Percentage Decreased" dataDxfId="19"/>
    <tableColumn id="8" xr3:uid="{00000000-0010-0000-2000-000008000000}" name="Percentage Increased" dataDxfId="18"/>
    <tableColumn id="9" xr3:uid="{00000000-0010-0000-2000-000009000000}" name="Percentage No Change" dataDxfId="17"/>
    <tableColumn id="10" xr3:uid="{00000000-0010-0000-2000-00000A000000}" name="Decreased where award was ended [note 7] [note 8] [note 9] [note 10]" dataDxfId="16"/>
    <tableColumn id="11" xr3:uid="{00000000-0010-0000-2000-00000B000000}" name="Percentage of Decreased where award was ended" dataDxfId="15"/>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_28" displayName="table_28" ref="A6:K165" totalsRowShown="0" headerRowDxfId="14" dataDxfId="12" headerRowBorderDxfId="13" tableBorderDxfId="11">
  <tableColumns count="11">
    <tableColumn id="1" xr3:uid="{00000000-0010-0000-2100-000001000000}" name="Type of Client" dataDxfId="10"/>
    <tableColumn id="2" xr3:uid="{00000000-0010-0000-2100-000002000000}" name="Month [note 3]" dataDxfId="9"/>
    <tableColumn id="3" xr3:uid="{00000000-0010-0000-2100-000003000000}" name="Total Reviews Completed [note 6]" dataDxfId="8"/>
    <tableColumn id="4" xr3:uid="{00000000-0010-0000-2100-000004000000}" name="Decreased [note 7] [note 8] [note 10]" dataDxfId="7"/>
    <tableColumn id="5" xr3:uid="{00000000-0010-0000-2100-000005000000}" name="Increased [note 7] [note 10]" dataDxfId="6"/>
    <tableColumn id="6" xr3:uid="{00000000-0010-0000-2100-000006000000}" name="No Change [note 7] [note 10]" dataDxfId="5"/>
    <tableColumn id="7" xr3:uid="{00000000-0010-0000-2100-000007000000}" name="Percentage Decreased" dataDxfId="4"/>
    <tableColumn id="8" xr3:uid="{00000000-0010-0000-2100-000008000000}" name="Percentage Increased" dataDxfId="3"/>
    <tableColumn id="9" xr3:uid="{00000000-0010-0000-2100-000009000000}" name="Percentage No Change" dataDxfId="2"/>
    <tableColumn id="10" xr3:uid="{00000000-0010-0000-2100-00000A000000}" name="Decreased where award was ended [note 7] [note 8] [note 9] [note 10]" dataDxfId="1"/>
    <tableColumn id="11" xr3:uid="{00000000-0010-0000-2100-00000B000000}" name="Percentage Decreased where award was ended"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3" displayName="table_3" ref="A6:H62" totalsRowShown="0" headerRowDxfId="362" headerRowBorderDxfId="361" tableBorderDxfId="360">
  <tableColumns count="8">
    <tableColumn id="1" xr3:uid="{00000000-0010-0000-0400-000001000000}" name="Month [note 2] [note 3] [note 4] [note 5]" dataDxfId="359"/>
    <tableColumn id="2" xr3:uid="{00000000-0010-0000-0400-000002000000}" name="Total [note 6]" dataDxfId="358"/>
    <tableColumn id="3" xr3:uid="{00000000-0010-0000-0400-000003000000}" name="Highest level [note 6]" dataDxfId="357"/>
    <tableColumn id="4" xr3:uid="{00000000-0010-0000-0400-000004000000}" name="Middle level [note 6]" dataDxfId="356"/>
    <tableColumn id="5" xr3:uid="{00000000-0010-0000-0400-000005000000}" name="Lowest level [note 6]" dataDxfId="355"/>
    <tableColumn id="6" xr3:uid="{00000000-0010-0000-0400-000006000000}" name="Percent highest level" dataDxfId="354"/>
    <tableColumn id="7" xr3:uid="{00000000-0010-0000-0400-000007000000}" name="Percent middle level" dataDxfId="353"/>
    <tableColumn id="8" xr3:uid="{00000000-0010-0000-0400-000008000000}" name="Percent Lowest Level" dataDxfId="352"/>
  </tableColumns>
  <tableStyleInfo name="TableStyleLight1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4" displayName="table_4" ref="A6:F62" totalsRowShown="0" headerRowDxfId="351" headerRowBorderDxfId="350">
  <tableColumns count="6">
    <tableColumn id="1" xr3:uid="{00000000-0010-0000-0500-000001000000}" name="Month [note 3] [note 4] [note 5] [note 6]" dataDxfId="349"/>
    <tableColumn id="2" xr3:uid="{00000000-0010-0000-0500-000002000000}" name="Total [note 7]" dataDxfId="348"/>
    <tableColumn id="3" xr3:uid="{00000000-0010-0000-0500-000003000000}" name="Higher level [note 7]" dataDxfId="347"/>
    <tableColumn id="4" xr3:uid="{00000000-0010-0000-0500-000004000000}" name="Lower level [note 7]" dataDxfId="346"/>
    <tableColumn id="5" xr3:uid="{00000000-0010-0000-0500-000005000000}" name="Percentage higher level" dataDxfId="345"/>
    <tableColumn id="6" xr3:uid="{00000000-0010-0000-0500-000006000000}" name="Percentage lower level" dataDxfId="344"/>
  </tableColumns>
  <tableStyleInfo name="TableStyleLight1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5" displayName="table_5" ref="A6:L29" totalsRowShown="0" headerRowDxfId="343" headerRowBorderDxfId="342" tableBorderDxfId="341">
  <tableColumns count="12">
    <tableColumn id="1" xr3:uid="{00000000-0010-0000-0600-000001000000}" name="Condition Category [note 5] [note 6]" dataDxfId="340"/>
    <tableColumn id="2" xr3:uid="{00000000-0010-0000-0600-000002000000}" name="Total part 1 applications registered" dataDxfId="339"/>
    <tableColumn id="3" xr3:uid="{00000000-0010-0000-0600-000003000000}" name="Percentage of total part 1 applications registered" dataDxfId="338"/>
    <tableColumn id="4" xr3:uid="{00000000-0010-0000-0600-000004000000}" name="Total part 2 applications received" dataDxfId="337"/>
    <tableColumn id="5" xr3:uid="{00000000-0010-0000-0600-000005000000}" name="Percentage of total part 2 applications received" dataDxfId="336"/>
    <tableColumn id="6" xr3:uid="{00000000-0010-0000-0600-000006000000}" name="Total applications processed" dataDxfId="335"/>
    <tableColumn id="7" xr3:uid="{00000000-0010-0000-0600-000007000000}" name="Authorised applications" dataDxfId="334"/>
    <tableColumn id="8" xr3:uid="{00000000-0010-0000-0600-000008000000}" name="Denied applications" dataDxfId="333"/>
    <tableColumn id="9" xr3:uid="{00000000-0010-0000-0600-000009000000}" name="Withdrawn applications" dataDxfId="332"/>
    <tableColumn id="10" xr3:uid="{00000000-0010-0000-0600-00000A000000}" name="Percentage of processed applications authorised" dataDxfId="331"/>
    <tableColumn id="11" xr3:uid="{00000000-0010-0000-0600-00000B000000}" name="Percentage of processed applications denied" dataDxfId="330"/>
    <tableColumn id="12" xr3:uid="{00000000-0010-0000-0600-00000C000000}" name="Percentage of processed applications withdrawn" dataDxfId="329"/>
  </tableColumns>
  <tableStyleInfo name="TableStyleLight1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6" displayName="table_6" ref="A6:J63" totalsRowShown="0" headerRowDxfId="328" headerRowBorderDxfId="327">
  <tableColumns count="10">
    <tableColumn id="1" xr3:uid="{00000000-0010-0000-0700-000001000000}" name="Month [note 2] [note 3] [note 4]" dataDxfId="326"/>
    <tableColumn id="2" xr3:uid="{00000000-0010-0000-0700-000002000000}" name="Total [note 6]" dataDxfId="325"/>
    <tableColumn id="3" xr3:uid="{00000000-0010-0000-0700-000003000000}" name="Online applications" dataDxfId="324"/>
    <tableColumn id="4" xr3:uid="{00000000-0010-0000-0700-000004000000}" name="Phone applications" dataDxfId="323"/>
    <tableColumn id="5" xr3:uid="{00000000-0010-0000-0700-000005000000}" name="Paper applications [note 8]" dataDxfId="322"/>
    <tableColumn id="6" xr3:uid="{00000000-0010-0000-0700-000006000000}" name="Other channel [note 9]" dataDxfId="321"/>
    <tableColumn id="7" xr3:uid="{00000000-0010-0000-0700-000007000000}" name="Percentage of online applications" dataDxfId="320"/>
    <tableColumn id="8" xr3:uid="{00000000-0010-0000-0700-000008000000}" name="Percentage of phone applications" dataDxfId="319"/>
    <tableColumn id="9" xr3:uid="{00000000-0010-0000-0700-000009000000}" name="Percentage of paper applications" dataDxfId="318"/>
    <tableColumn id="10" xr3:uid="{00000000-0010-0000-0700-00000A000000}" name="Percentage of other applications" dataDxfId="317"/>
  </tableColumns>
  <tableStyleInfo name="TableStyleLight1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7" displayName="table_7" ref="A6:J12" totalsRowShown="0" headerRowDxfId="316" tableBorderDxfId="315">
  <tableColumns count="10">
    <tableColumn id="1" xr3:uid="{00000000-0010-0000-0800-000001000000}" name="Age band [note 2] [note 4]" dataDxfId="314"/>
    <tableColumn id="2" xr3:uid="{00000000-0010-0000-0800-000002000000}" name="Total applications received" dataDxfId="313"/>
    <tableColumn id="3" xr3:uid="{00000000-0010-0000-0800-000003000000}" name="Percentage of total applications received" dataDxfId="312"/>
    <tableColumn id="4" xr3:uid="{00000000-0010-0000-0800-000004000000}" name="Total applications processed [note 3]" dataDxfId="311"/>
    <tableColumn id="5" xr3:uid="{00000000-0010-0000-0800-000005000000}" name="Authorised applications" dataDxfId="310"/>
    <tableColumn id="6" xr3:uid="{00000000-0010-0000-0800-000006000000}" name="Denied applications" dataDxfId="309"/>
    <tableColumn id="7" xr3:uid="{00000000-0010-0000-0800-000007000000}" name="Withdrawn applications" dataDxfId="308"/>
    <tableColumn id="8" xr3:uid="{00000000-0010-0000-0800-000008000000}" name="Percentage of processed applications authorised" dataDxfId="307"/>
    <tableColumn id="9" xr3:uid="{00000000-0010-0000-0800-000009000000}" name="Percentage of processed applications denied" dataDxfId="306"/>
    <tableColumn id="10" xr3:uid="{00000000-0010-0000-0800-00000A000000}" name="Percentage of processed applications withdrawn" dataDxfId="30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8" displayName="table_8" ref="A6:J40" totalsRowShown="0" headerRowDxfId="304" headerRowBorderDxfId="303" tableBorderDxfId="302">
  <tableColumns count="10">
    <tableColumn id="1" xr3:uid="{00000000-0010-0000-0900-000001000000}" name="Local authority area [note 2] [note 5] [note 6]" dataDxfId="301"/>
    <tableColumn id="2" xr3:uid="{00000000-0010-0000-0900-000002000000}" name="Total applications received [note 7]" dataDxfId="300"/>
    <tableColumn id="3" xr3:uid="{00000000-0010-0000-0900-000003000000}" name="Percentage of total applications received" dataDxfId="299"/>
    <tableColumn id="4" xr3:uid="{00000000-0010-0000-0900-000004000000}" name="Total applications processed [note 3]" dataDxfId="298"/>
    <tableColumn id="5" xr3:uid="{00000000-0010-0000-0900-000005000000}" name="Authorised applications" dataDxfId="297"/>
    <tableColumn id="6" xr3:uid="{00000000-0010-0000-0900-000006000000}" name="Denied applications" dataDxfId="296"/>
    <tableColumn id="7" xr3:uid="{00000000-0010-0000-0900-000007000000}" name="Withdrawn applications" dataDxfId="295"/>
    <tableColumn id="8" xr3:uid="{00000000-0010-0000-0900-000008000000}" name="Percentage of processed applications authorised" dataDxfId="294"/>
    <tableColumn id="9" xr3:uid="{00000000-0010-0000-0900-000009000000}" name="Percentage of processed applications denied" dataDxfId="293"/>
    <tableColumn id="10" xr3:uid="{00000000-0010-0000-0900-00000A000000}" name="Percentage of processed applications withdrawn" dataDxfId="292"/>
  </tableColumns>
  <tableStyleInfo name="TableStyleLight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table" Target="../tables/table24.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workbookViewId="0"/>
  </sheetViews>
  <sheetFormatPr defaultColWidth="10.6640625" defaultRowHeight="15.5" x14ac:dyDescent="0.35"/>
  <cols>
    <col min="1" max="1" width="30.6640625" customWidth="1"/>
    <col min="2" max="2" width="120.6640625" customWidth="1"/>
    <col min="3" max="3" width="32.6640625" customWidth="1"/>
  </cols>
  <sheetData>
    <row r="1" spans="1:3" ht="21" x14ac:dyDescent="0.5">
      <c r="A1" s="222" t="s">
        <v>562</v>
      </c>
    </row>
    <row r="2" spans="1:3" x14ac:dyDescent="0.35">
      <c r="A2" t="s">
        <v>0</v>
      </c>
    </row>
    <row r="3" spans="1:3" x14ac:dyDescent="0.35">
      <c r="A3" s="5" t="s">
        <v>1</v>
      </c>
      <c r="B3" s="6" t="s">
        <v>2</v>
      </c>
      <c r="C3" s="6" t="s">
        <v>419</v>
      </c>
    </row>
    <row r="4" spans="1:3" x14ac:dyDescent="0.35">
      <c r="A4" s="224" t="str">
        <f>HYPERLINK("#'T1 Applications by decision'!A1", "T1 Applications by decision")</f>
        <v>T1 Applications by decision</v>
      </c>
      <c r="B4" s="6" t="s">
        <v>3</v>
      </c>
      <c r="C4" s="6" t="s">
        <v>277</v>
      </c>
    </row>
    <row r="5" spans="1:3" x14ac:dyDescent="0.35">
      <c r="A5" s="224" t="str">
        <f>HYPERLINK("#'T2 Decisions by award type'!A1", "T2 Decisions by award type")</f>
        <v>T2 Decisions by award type</v>
      </c>
      <c r="B5" s="6" t="s">
        <v>4</v>
      </c>
      <c r="C5" s="6" t="s">
        <v>277</v>
      </c>
    </row>
    <row r="6" spans="1:3" x14ac:dyDescent="0.35">
      <c r="A6" s="224" t="str">
        <f>HYPERLINK("#'T3 Care awards by level'!A1", "T3 Care awards by level")</f>
        <v>T3 Care awards by level</v>
      </c>
      <c r="B6" s="6" t="s">
        <v>5</v>
      </c>
      <c r="C6" s="6" t="s">
        <v>277</v>
      </c>
    </row>
    <row r="7" spans="1:3" x14ac:dyDescent="0.35">
      <c r="A7" s="224" t="str">
        <f>HYPERLINK("#'T4 Mobility awards by level'!A1", "T4 Mobility awards by level")</f>
        <v>T4 Mobility awards by level</v>
      </c>
      <c r="B7" s="6" t="s">
        <v>6</v>
      </c>
      <c r="C7" s="6" t="s">
        <v>277</v>
      </c>
    </row>
    <row r="8" spans="1:3" x14ac:dyDescent="0.35">
      <c r="A8" s="224" t="str">
        <f>HYPERLINK("#'T5 Applications by condition'!A1", "T5 Applications by condition")</f>
        <v>T5 Applications by condition</v>
      </c>
      <c r="B8" s="6" t="s">
        <v>7</v>
      </c>
      <c r="C8" s="6" t="s">
        <v>277</v>
      </c>
    </row>
    <row r="9" spans="1:3" x14ac:dyDescent="0.35">
      <c r="A9" s="224" t="str">
        <f>HYPERLINK("#'T6 Applications by channel'!A1", "T6 Applications by channel")</f>
        <v>T6 Applications by channel</v>
      </c>
      <c r="B9" s="6" t="s">
        <v>8</v>
      </c>
      <c r="C9" s="6" t="s">
        <v>277</v>
      </c>
    </row>
    <row r="10" spans="1:3" x14ac:dyDescent="0.35">
      <c r="A10" s="224" t="str">
        <f>HYPERLINK("#'T7 Applications by age'!A1", "T7 Applications by age")</f>
        <v>T7 Applications by age</v>
      </c>
      <c r="B10" s="6" t="s">
        <v>9</v>
      </c>
      <c r="C10" s="6" t="s">
        <v>277</v>
      </c>
    </row>
    <row r="11" spans="1:3" x14ac:dyDescent="0.35">
      <c r="A11" s="224" t="str">
        <f>HYPERLINK("#'T8 Applications by LA'!A1", "T8 Applications by LA")</f>
        <v>T8 Applications by LA</v>
      </c>
      <c r="B11" s="6" t="s">
        <v>10</v>
      </c>
      <c r="C11" s="6" t="s">
        <v>277</v>
      </c>
    </row>
    <row r="12" spans="1:3" x14ac:dyDescent="0.35">
      <c r="A12" s="224" t="str">
        <f>HYPERLINK("#'T9 Application processing times'!A1", "T9 Application processing times")</f>
        <v>T9 Application processing times</v>
      </c>
      <c r="B12" s="6" t="s">
        <v>11</v>
      </c>
      <c r="C12" s="6" t="s">
        <v>277</v>
      </c>
    </row>
    <row r="13" spans="1:3" x14ac:dyDescent="0.35">
      <c r="A13" s="224" t="str">
        <f>HYPERLINK("#'T10 Payments'!A1", "T10 Payments")</f>
        <v>T10 Payments</v>
      </c>
      <c r="B13" s="6" t="s">
        <v>12</v>
      </c>
      <c r="C13" s="6" t="s">
        <v>420</v>
      </c>
    </row>
    <row r="14" spans="1:3" x14ac:dyDescent="0.35">
      <c r="A14" s="224" t="str">
        <f>HYPERLINK("#'T11 Payments by LA'!A1", "T11 Payments by LA")</f>
        <v>T11 Payments by LA</v>
      </c>
      <c r="B14" s="6" t="s">
        <v>13</v>
      </c>
      <c r="C14" s="6" t="s">
        <v>420</v>
      </c>
    </row>
    <row r="15" spans="1:3" x14ac:dyDescent="0.35">
      <c r="A15" s="224" t="str">
        <f>HYPERLINK("#'T12 Number of individuals paid'!A1", "T12 Number of individuals paid")</f>
        <v>T12 Number of individuals paid</v>
      </c>
      <c r="B15" s="6" t="s">
        <v>14</v>
      </c>
      <c r="C15" s="6" t="s">
        <v>420</v>
      </c>
    </row>
    <row r="16" spans="1:3" x14ac:dyDescent="0.35">
      <c r="A16" s="224" t="str">
        <f>HYPERLINK("#'T13 Caseload by award type'!A1", "T13 Caseload by award type")</f>
        <v>T13 Caseload by award type</v>
      </c>
      <c r="B16" s="6" t="s">
        <v>15</v>
      </c>
      <c r="C16" s="6" t="s">
        <v>420</v>
      </c>
    </row>
    <row r="17" spans="1:3" x14ac:dyDescent="0.35">
      <c r="A17" s="224" t="str">
        <f>HYPERLINK("#'T14 Caseload by care level'!A1", "T14 Caseload by care level")</f>
        <v>T14 Caseload by care level</v>
      </c>
      <c r="B17" s="6" t="s">
        <v>16</v>
      </c>
      <c r="C17" s="6" t="s">
        <v>420</v>
      </c>
    </row>
    <row r="18" spans="1:3" x14ac:dyDescent="0.35">
      <c r="A18" s="224" t="str">
        <f>HYPERLINK("#'T15 Caseload by mob level'!A1", "T15 Caseload by mob level")</f>
        <v>T15 Caseload by mob level</v>
      </c>
      <c r="B18" s="6" t="s">
        <v>17</v>
      </c>
      <c r="C18" s="6" t="s">
        <v>420</v>
      </c>
    </row>
    <row r="19" spans="1:3" x14ac:dyDescent="0.35">
      <c r="A19" s="224" t="str">
        <f>HYPERLINK("#'T16 Caseload by award level'!A1", "T16 Caseload by award level")</f>
        <v>T16 Caseload by award level</v>
      </c>
      <c r="B19" s="6" t="s">
        <v>18</v>
      </c>
      <c r="C19" s="6" t="s">
        <v>420</v>
      </c>
    </row>
    <row r="20" spans="1:3" x14ac:dyDescent="0.35">
      <c r="A20" s="224" t="str">
        <f>HYPERLINK("#'T17 Caseload by age'!A1", "T17 Caseload by age")</f>
        <v>T17 Caseload by age</v>
      </c>
      <c r="B20" s="6" t="s">
        <v>19</v>
      </c>
      <c r="C20" s="6" t="s">
        <v>420</v>
      </c>
    </row>
    <row r="21" spans="1:3" x14ac:dyDescent="0.35">
      <c r="A21" s="224" t="str">
        <f>HYPERLINK("#'T18 Caseload by cond and award'!A1", "T18 Caseload by cond and award")</f>
        <v>T18 Caseload by cond and award</v>
      </c>
      <c r="B21" s="6" t="s">
        <v>20</v>
      </c>
      <c r="C21" s="6" t="s">
        <v>420</v>
      </c>
    </row>
    <row r="22" spans="1:3" x14ac:dyDescent="0.35">
      <c r="A22" s="224" t="str">
        <f>HYPERLINK("#'T19 Caseload by cond and care'!A1", "T19 Caseload by cond and care")</f>
        <v>T19 Caseload by cond and care</v>
      </c>
      <c r="B22" s="6" t="s">
        <v>21</v>
      </c>
      <c r="C22" s="6" t="s">
        <v>420</v>
      </c>
    </row>
    <row r="23" spans="1:3" x14ac:dyDescent="0.35">
      <c r="A23" s="224" t="str">
        <f>HYPERLINK("#'T20 Caseload by cond and mob'!A1", "T20 Caseload by cond and mob")</f>
        <v>T20 Caseload by cond and mob</v>
      </c>
      <c r="B23" s="6" t="s">
        <v>22</v>
      </c>
      <c r="C23" s="6" t="s">
        <v>420</v>
      </c>
    </row>
    <row r="24" spans="1:3" x14ac:dyDescent="0.35">
      <c r="A24" s="224" t="str">
        <f>HYPERLINK("#'T21 Caseload by SRTI'!A1", "T21 Caseload by SRTI")</f>
        <v>T21 Caseload by SRTI</v>
      </c>
      <c r="B24" s="6" t="s">
        <v>23</v>
      </c>
      <c r="C24" s="6" t="s">
        <v>420</v>
      </c>
    </row>
    <row r="25" spans="1:3" x14ac:dyDescent="0.35">
      <c r="A25" s="224" t="str">
        <f>HYPERLINK("#'T22 Caseload by duration'!A1", "T22 Caseload by duration")</f>
        <v>T22 Caseload by duration</v>
      </c>
      <c r="B25" s="6" t="s">
        <v>24</v>
      </c>
      <c r="C25" s="6" t="s">
        <v>420</v>
      </c>
    </row>
    <row r="26" spans="1:3" x14ac:dyDescent="0.35">
      <c r="A26" s="224" t="str">
        <f>HYPERLINK("#'T23 Caseload by LA'!A1", "T23 Caseload by LA")</f>
        <v>T23 Caseload by LA</v>
      </c>
      <c r="B26" s="6" t="s">
        <v>25</v>
      </c>
      <c r="C26" s="6" t="s">
        <v>420</v>
      </c>
    </row>
    <row r="27" spans="1:3" x14ac:dyDescent="0.35">
      <c r="A27" s="224" t="str">
        <f>HYPERLINK("#'T24 Redeterminations'!A1", "T24 Redeterminations")</f>
        <v>T24 Redeterminations</v>
      </c>
      <c r="B27" s="6" t="s">
        <v>26</v>
      </c>
      <c r="C27" s="6" t="s">
        <v>420</v>
      </c>
    </row>
    <row r="28" spans="1:3" x14ac:dyDescent="0.35">
      <c r="A28" s="224" t="str">
        <f>HYPERLINK("#'T25 Appeals'!A1", "T25 Appeals")</f>
        <v>T25 Appeals</v>
      </c>
      <c r="B28" s="6" t="s">
        <v>27</v>
      </c>
      <c r="C28" s="6" t="s">
        <v>420</v>
      </c>
    </row>
    <row r="29" spans="1:3" x14ac:dyDescent="0.35">
      <c r="A29" s="224" t="str">
        <f>HYPERLINK("#'T26 Reviews'!A1", "T26 Reviews")</f>
        <v>T26 Reviews</v>
      </c>
      <c r="B29" s="6" t="s">
        <v>28</v>
      </c>
      <c r="C29" s="6" t="s">
        <v>420</v>
      </c>
    </row>
    <row r="30" spans="1:3" x14ac:dyDescent="0.35">
      <c r="A30" s="223" t="s">
        <v>560</v>
      </c>
      <c r="B30" s="226" t="s">
        <v>531</v>
      </c>
      <c r="C30" s="226" t="s">
        <v>420</v>
      </c>
    </row>
    <row r="31" spans="1:3" x14ac:dyDescent="0.35">
      <c r="A31" s="223" t="s">
        <v>561</v>
      </c>
      <c r="B31" s="150" t="s">
        <v>532</v>
      </c>
      <c r="C31" s="6" t="s">
        <v>420</v>
      </c>
    </row>
    <row r="32" spans="1:3" x14ac:dyDescent="0.35">
      <c r="A32" s="225" t="s">
        <v>421</v>
      </c>
      <c r="B32" s="6" t="s">
        <v>512</v>
      </c>
      <c r="C32" s="6" t="s">
        <v>277</v>
      </c>
    </row>
    <row r="33" spans="1:3" x14ac:dyDescent="0.35">
      <c r="A33" s="225" t="s">
        <v>422</v>
      </c>
      <c r="B33" s="6" t="s">
        <v>513</v>
      </c>
      <c r="C33" s="6" t="s">
        <v>277</v>
      </c>
    </row>
    <row r="34" spans="1:3" x14ac:dyDescent="0.35">
      <c r="A34" s="225" t="s">
        <v>423</v>
      </c>
      <c r="B34" s="6" t="s">
        <v>514</v>
      </c>
      <c r="C34" s="6" t="s">
        <v>420</v>
      </c>
    </row>
  </sheetData>
  <hyperlinks>
    <hyperlink ref="A32" location="'Chart 1'!A1" display="Chart 1" xr:uid="{3B6F5745-2E8B-4258-A8B7-64FF73A81A2C}"/>
    <hyperlink ref="A33" location="'Chart 2'!A1" display="Chart 2" xr:uid="{19E63165-106F-4D90-96E0-8A364D5625B8}"/>
    <hyperlink ref="A34" location="'Chart 3'!A1" display="Chart 3" xr:uid="{DC370266-08D2-4FC8-AEC3-606A402C8D2F}"/>
    <hyperlink ref="A30:C30" location="'T27 Planned Award Reviews'!A1" display="'T27 Planned Award Reviews'!A1" xr:uid="{156D6FEF-CFAF-4FAF-83E0-AA36FD65E2C6}"/>
    <hyperlink ref="A30" location="'T27 Planned Award Reviews'!A1" display="T27 Planned Award Reviews" xr:uid="{C464E57B-8886-4E77-A962-1681651F0B7D}"/>
    <hyperlink ref="A31" location="'T28 Change of Circs Reviews'!A1" display="'T28 Change of Circs Reviews" xr:uid="{13982780-2B4E-44B1-BBD8-161C21FDA3D6}"/>
  </hyperlinks>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41"/>
  <sheetViews>
    <sheetView showGridLines="0" zoomScaleNormal="100" workbookViewId="0"/>
  </sheetViews>
  <sheetFormatPr defaultColWidth="10.6640625" defaultRowHeight="15.5" x14ac:dyDescent="0.35"/>
  <cols>
    <col min="1" max="1" width="41.1640625" customWidth="1"/>
    <col min="2" max="11" width="20.6640625" customWidth="1"/>
  </cols>
  <sheetData>
    <row r="1" spans="1:11" ht="19.5" x14ac:dyDescent="0.45">
      <c r="A1" s="1" t="s">
        <v>463</v>
      </c>
    </row>
    <row r="2" spans="1:11" x14ac:dyDescent="0.35">
      <c r="A2" t="s">
        <v>233</v>
      </c>
    </row>
    <row r="3" spans="1:11" x14ac:dyDescent="0.35">
      <c r="A3" t="s">
        <v>234</v>
      </c>
    </row>
    <row r="4" spans="1:11" x14ac:dyDescent="0.35">
      <c r="A4" t="s">
        <v>542</v>
      </c>
    </row>
    <row r="5" spans="1:11" x14ac:dyDescent="0.35">
      <c r="A5" t="s">
        <v>49</v>
      </c>
    </row>
    <row r="6" spans="1:11" x14ac:dyDescent="0.35">
      <c r="A6" s="3" t="s">
        <v>250</v>
      </c>
    </row>
    <row r="7" spans="1:11" s="182" customFormat="1" ht="62" x14ac:dyDescent="0.35">
      <c r="A7" s="202" t="s">
        <v>235</v>
      </c>
      <c r="B7" s="203" t="s">
        <v>236</v>
      </c>
      <c r="C7" s="204" t="s">
        <v>237</v>
      </c>
      <c r="D7" s="204" t="s">
        <v>238</v>
      </c>
      <c r="E7" s="204" t="s">
        <v>239</v>
      </c>
      <c r="F7" s="204" t="s">
        <v>240</v>
      </c>
      <c r="G7" s="204" t="s">
        <v>241</v>
      </c>
      <c r="H7" s="204" t="s">
        <v>242</v>
      </c>
      <c r="I7" s="204" t="s">
        <v>243</v>
      </c>
      <c r="J7" s="204" t="s">
        <v>244</v>
      </c>
      <c r="K7" s="204" t="s">
        <v>245</v>
      </c>
    </row>
    <row r="8" spans="1:11" x14ac:dyDescent="0.35">
      <c r="A8" s="85" t="s">
        <v>62</v>
      </c>
      <c r="B8" s="86">
        <v>70455</v>
      </c>
      <c r="C8" s="86">
        <v>5800</v>
      </c>
      <c r="D8" s="86">
        <v>9910</v>
      </c>
      <c r="E8" s="86">
        <v>10905</v>
      </c>
      <c r="F8" s="86">
        <v>11530</v>
      </c>
      <c r="G8" s="86">
        <v>10250</v>
      </c>
      <c r="H8" s="86">
        <v>9455</v>
      </c>
      <c r="I8" s="86">
        <v>5500</v>
      </c>
      <c r="J8" s="86">
        <v>7105</v>
      </c>
      <c r="K8" s="87">
        <v>76</v>
      </c>
    </row>
    <row r="9" spans="1:11" x14ac:dyDescent="0.35">
      <c r="A9" s="171" t="s">
        <v>530</v>
      </c>
      <c r="B9" s="167">
        <v>1</v>
      </c>
      <c r="C9" s="167">
        <v>0.08</v>
      </c>
      <c r="D9" s="167">
        <v>0.14000000000000001</v>
      </c>
      <c r="E9" s="167">
        <v>0.15</v>
      </c>
      <c r="F9" s="167">
        <v>0.16</v>
      </c>
      <c r="G9" s="167">
        <v>0.15</v>
      </c>
      <c r="H9" s="167">
        <v>0.13</v>
      </c>
      <c r="I9" s="167">
        <v>0.08</v>
      </c>
      <c r="J9" s="167">
        <v>0.1</v>
      </c>
      <c r="K9" s="167" t="s">
        <v>64</v>
      </c>
    </row>
    <row r="10" spans="1:11" x14ac:dyDescent="0.35">
      <c r="A10" s="22" t="s">
        <v>65</v>
      </c>
      <c r="B10" s="33">
        <v>20</v>
      </c>
      <c r="C10" s="33">
        <v>20</v>
      </c>
      <c r="D10" s="33">
        <v>5</v>
      </c>
      <c r="E10" s="33">
        <v>0</v>
      </c>
      <c r="F10" s="33">
        <v>0</v>
      </c>
      <c r="G10" s="33">
        <v>0</v>
      </c>
      <c r="H10" s="33">
        <v>0</v>
      </c>
      <c r="I10" s="33">
        <v>0</v>
      </c>
      <c r="J10" s="33">
        <v>0</v>
      </c>
      <c r="K10" s="81">
        <v>16.5</v>
      </c>
    </row>
    <row r="11" spans="1:11" x14ac:dyDescent="0.35">
      <c r="A11" s="22" t="s">
        <v>66</v>
      </c>
      <c r="B11" s="33">
        <v>50</v>
      </c>
      <c r="C11" s="33">
        <v>20</v>
      </c>
      <c r="D11" s="33">
        <v>25</v>
      </c>
      <c r="E11" s="33">
        <v>5</v>
      </c>
      <c r="F11" s="33">
        <v>0</v>
      </c>
      <c r="G11" s="33">
        <v>0</v>
      </c>
      <c r="H11" s="33">
        <v>0</v>
      </c>
      <c r="I11" s="33">
        <v>0</v>
      </c>
      <c r="J11" s="33">
        <v>0</v>
      </c>
      <c r="K11" s="81">
        <v>23</v>
      </c>
    </row>
    <row r="12" spans="1:11" x14ac:dyDescent="0.35">
      <c r="A12" s="22" t="s">
        <v>67</v>
      </c>
      <c r="B12" s="33">
        <v>90</v>
      </c>
      <c r="C12" s="33">
        <v>30</v>
      </c>
      <c r="D12" s="33">
        <v>40</v>
      </c>
      <c r="E12" s="33">
        <v>15</v>
      </c>
      <c r="F12" s="33">
        <v>5</v>
      </c>
      <c r="G12" s="33">
        <v>0</v>
      </c>
      <c r="H12" s="33">
        <v>0</v>
      </c>
      <c r="I12" s="33">
        <v>0</v>
      </c>
      <c r="J12" s="33">
        <v>0</v>
      </c>
      <c r="K12" s="81">
        <v>25</v>
      </c>
    </row>
    <row r="13" spans="1:11" x14ac:dyDescent="0.35">
      <c r="A13" s="22" t="s">
        <v>68</v>
      </c>
      <c r="B13" s="33">
        <v>100</v>
      </c>
      <c r="C13" s="33">
        <v>40</v>
      </c>
      <c r="D13" s="33">
        <v>25</v>
      </c>
      <c r="E13" s="33">
        <v>10</v>
      </c>
      <c r="F13" s="33">
        <v>15</v>
      </c>
      <c r="G13" s="33">
        <v>5</v>
      </c>
      <c r="H13" s="33">
        <v>0</v>
      </c>
      <c r="I13" s="33">
        <v>0</v>
      </c>
      <c r="J13" s="33">
        <v>0</v>
      </c>
      <c r="K13" s="81">
        <v>25.5</v>
      </c>
    </row>
    <row r="14" spans="1:11" x14ac:dyDescent="0.35">
      <c r="A14" s="22" t="s">
        <v>69</v>
      </c>
      <c r="B14" s="33">
        <v>350</v>
      </c>
      <c r="C14" s="33">
        <v>245</v>
      </c>
      <c r="D14" s="33">
        <v>50</v>
      </c>
      <c r="E14" s="33">
        <v>25</v>
      </c>
      <c r="F14" s="33">
        <v>15</v>
      </c>
      <c r="G14" s="33">
        <v>10</v>
      </c>
      <c r="H14" s="33">
        <v>5</v>
      </c>
      <c r="I14" s="33">
        <v>0</v>
      </c>
      <c r="J14" s="33">
        <v>0</v>
      </c>
      <c r="K14" s="81">
        <v>15</v>
      </c>
    </row>
    <row r="15" spans="1:11" x14ac:dyDescent="0.35">
      <c r="A15" s="22" t="s">
        <v>70</v>
      </c>
      <c r="B15" s="33">
        <v>495</v>
      </c>
      <c r="C15" s="33">
        <v>75</v>
      </c>
      <c r="D15" s="33">
        <v>375</v>
      </c>
      <c r="E15" s="33">
        <v>30</v>
      </c>
      <c r="F15" s="33">
        <v>5</v>
      </c>
      <c r="G15" s="33">
        <v>5</v>
      </c>
      <c r="H15" s="33">
        <v>5</v>
      </c>
      <c r="I15" s="33">
        <v>5</v>
      </c>
      <c r="J15" s="33">
        <v>0</v>
      </c>
      <c r="K15" s="81">
        <v>28</v>
      </c>
    </row>
    <row r="16" spans="1:11" x14ac:dyDescent="0.35">
      <c r="A16" s="22" t="s">
        <v>71</v>
      </c>
      <c r="B16" s="33">
        <v>690</v>
      </c>
      <c r="C16" s="33">
        <v>30</v>
      </c>
      <c r="D16" s="33">
        <v>430</v>
      </c>
      <c r="E16" s="33">
        <v>205</v>
      </c>
      <c r="F16" s="33">
        <v>15</v>
      </c>
      <c r="G16" s="33">
        <v>5</v>
      </c>
      <c r="H16" s="33" t="s">
        <v>120</v>
      </c>
      <c r="I16" s="33">
        <v>5</v>
      </c>
      <c r="J16" s="33" t="s">
        <v>120</v>
      </c>
      <c r="K16" s="81">
        <v>34</v>
      </c>
    </row>
    <row r="17" spans="1:11" x14ac:dyDescent="0.35">
      <c r="A17" s="22" t="s">
        <v>72</v>
      </c>
      <c r="B17" s="33">
        <v>1015</v>
      </c>
      <c r="C17" s="33">
        <v>25</v>
      </c>
      <c r="D17" s="33">
        <v>500</v>
      </c>
      <c r="E17" s="33">
        <v>355</v>
      </c>
      <c r="F17" s="33">
        <v>120</v>
      </c>
      <c r="G17" s="33">
        <v>15</v>
      </c>
      <c r="H17" s="33" t="s">
        <v>120</v>
      </c>
      <c r="I17" s="33">
        <v>0</v>
      </c>
      <c r="J17" s="33">
        <v>0</v>
      </c>
      <c r="K17" s="81">
        <v>40</v>
      </c>
    </row>
    <row r="18" spans="1:11" x14ac:dyDescent="0.35">
      <c r="A18" s="22" t="s">
        <v>73</v>
      </c>
      <c r="B18" s="33">
        <v>980</v>
      </c>
      <c r="C18" s="33">
        <v>20</v>
      </c>
      <c r="D18" s="33">
        <v>340</v>
      </c>
      <c r="E18" s="33">
        <v>395</v>
      </c>
      <c r="F18" s="33">
        <v>145</v>
      </c>
      <c r="G18" s="33">
        <v>55</v>
      </c>
      <c r="H18" s="33">
        <v>10</v>
      </c>
      <c r="I18" s="33" t="s">
        <v>120</v>
      </c>
      <c r="J18" s="82" t="s">
        <v>120</v>
      </c>
      <c r="K18" s="81">
        <v>46</v>
      </c>
    </row>
    <row r="19" spans="1:11" x14ac:dyDescent="0.35">
      <c r="A19" s="22" t="s">
        <v>74</v>
      </c>
      <c r="B19" s="33">
        <v>1030</v>
      </c>
      <c r="C19" s="33">
        <v>15</v>
      </c>
      <c r="D19" s="33">
        <v>245</v>
      </c>
      <c r="E19" s="33">
        <v>415</v>
      </c>
      <c r="F19" s="33">
        <v>220</v>
      </c>
      <c r="G19" s="33">
        <v>90</v>
      </c>
      <c r="H19" s="33">
        <v>40</v>
      </c>
      <c r="I19" s="33">
        <v>5</v>
      </c>
      <c r="J19" s="33" t="s">
        <v>120</v>
      </c>
      <c r="K19" s="81">
        <v>53</v>
      </c>
    </row>
    <row r="20" spans="1:11" x14ac:dyDescent="0.35">
      <c r="A20" s="22" t="s">
        <v>75</v>
      </c>
      <c r="B20" s="33">
        <v>1230</v>
      </c>
      <c r="C20" s="33">
        <v>15</v>
      </c>
      <c r="D20" s="33">
        <v>215</v>
      </c>
      <c r="E20" s="33">
        <v>425</v>
      </c>
      <c r="F20" s="33">
        <v>350</v>
      </c>
      <c r="G20" s="33">
        <v>135</v>
      </c>
      <c r="H20" s="33">
        <v>55</v>
      </c>
      <c r="I20" s="33">
        <v>25</v>
      </c>
      <c r="J20" s="33">
        <v>5</v>
      </c>
      <c r="K20" s="81">
        <v>59</v>
      </c>
    </row>
    <row r="21" spans="1:11" x14ac:dyDescent="0.35">
      <c r="A21" s="22" t="s">
        <v>76</v>
      </c>
      <c r="B21" s="33">
        <v>1180</v>
      </c>
      <c r="C21" s="33">
        <v>10</v>
      </c>
      <c r="D21" s="33">
        <v>160</v>
      </c>
      <c r="E21" s="33">
        <v>345</v>
      </c>
      <c r="F21" s="33">
        <v>415</v>
      </c>
      <c r="G21" s="33">
        <v>150</v>
      </c>
      <c r="H21" s="33">
        <v>65</v>
      </c>
      <c r="I21" s="33">
        <v>15</v>
      </c>
      <c r="J21" s="33">
        <v>10</v>
      </c>
      <c r="K21" s="81">
        <v>63</v>
      </c>
    </row>
    <row r="22" spans="1:11" x14ac:dyDescent="0.35">
      <c r="A22" s="22" t="s">
        <v>77</v>
      </c>
      <c r="B22" s="33">
        <v>1265</v>
      </c>
      <c r="C22" s="33">
        <v>20</v>
      </c>
      <c r="D22" s="33">
        <v>85</v>
      </c>
      <c r="E22" s="33">
        <v>310</v>
      </c>
      <c r="F22" s="33">
        <v>495</v>
      </c>
      <c r="G22" s="33">
        <v>225</v>
      </c>
      <c r="H22" s="33">
        <v>80</v>
      </c>
      <c r="I22" s="33">
        <v>30</v>
      </c>
      <c r="J22" s="33">
        <v>25</v>
      </c>
      <c r="K22" s="81">
        <v>69</v>
      </c>
    </row>
    <row r="23" spans="1:11" x14ac:dyDescent="0.35">
      <c r="A23" s="22" t="s">
        <v>78</v>
      </c>
      <c r="B23" s="33">
        <v>1175</v>
      </c>
      <c r="C23" s="33">
        <v>20</v>
      </c>
      <c r="D23" s="33">
        <v>50</v>
      </c>
      <c r="E23" s="33">
        <v>210</v>
      </c>
      <c r="F23" s="33">
        <v>425</v>
      </c>
      <c r="G23" s="33">
        <v>250</v>
      </c>
      <c r="H23" s="33">
        <v>120</v>
      </c>
      <c r="I23" s="33">
        <v>50</v>
      </c>
      <c r="J23" s="33">
        <v>45</v>
      </c>
      <c r="K23" s="81">
        <v>76</v>
      </c>
    </row>
    <row r="24" spans="1:11" x14ac:dyDescent="0.35">
      <c r="A24" s="22" t="s">
        <v>79</v>
      </c>
      <c r="B24" s="33">
        <v>1005</v>
      </c>
      <c r="C24" s="33">
        <v>10</v>
      </c>
      <c r="D24" s="33">
        <v>35</v>
      </c>
      <c r="E24" s="33">
        <v>160</v>
      </c>
      <c r="F24" s="33">
        <v>280</v>
      </c>
      <c r="G24" s="33">
        <v>270</v>
      </c>
      <c r="H24" s="33">
        <v>120</v>
      </c>
      <c r="I24" s="33">
        <v>75</v>
      </c>
      <c r="J24" s="33">
        <v>60</v>
      </c>
      <c r="K24" s="81">
        <v>82</v>
      </c>
    </row>
    <row r="25" spans="1:11" x14ac:dyDescent="0.35">
      <c r="A25" s="22" t="s">
        <v>80</v>
      </c>
      <c r="B25" s="33">
        <v>1075</v>
      </c>
      <c r="C25" s="33">
        <v>10</v>
      </c>
      <c r="D25" s="33">
        <v>30</v>
      </c>
      <c r="E25" s="33">
        <v>170</v>
      </c>
      <c r="F25" s="33">
        <v>255</v>
      </c>
      <c r="G25" s="33">
        <v>280</v>
      </c>
      <c r="H25" s="33">
        <v>170</v>
      </c>
      <c r="I25" s="33">
        <v>85</v>
      </c>
      <c r="J25" s="33">
        <v>85</v>
      </c>
      <c r="K25" s="81">
        <v>86</v>
      </c>
    </row>
    <row r="26" spans="1:11" x14ac:dyDescent="0.35">
      <c r="A26" s="22" t="s">
        <v>81</v>
      </c>
      <c r="B26" s="33">
        <v>955</v>
      </c>
      <c r="C26" s="33">
        <v>10</v>
      </c>
      <c r="D26" s="33">
        <v>20</v>
      </c>
      <c r="E26" s="33">
        <v>105</v>
      </c>
      <c r="F26" s="33">
        <v>205</v>
      </c>
      <c r="G26" s="33">
        <v>295</v>
      </c>
      <c r="H26" s="33">
        <v>145</v>
      </c>
      <c r="I26" s="33">
        <v>80</v>
      </c>
      <c r="J26" s="33">
        <v>95</v>
      </c>
      <c r="K26" s="81">
        <v>90</v>
      </c>
    </row>
    <row r="27" spans="1:11" x14ac:dyDescent="0.35">
      <c r="A27" s="22" t="s">
        <v>82</v>
      </c>
      <c r="B27" s="33">
        <v>1050</v>
      </c>
      <c r="C27" s="33">
        <v>5</v>
      </c>
      <c r="D27" s="33">
        <v>5</v>
      </c>
      <c r="E27" s="33">
        <v>60</v>
      </c>
      <c r="F27" s="33">
        <v>155</v>
      </c>
      <c r="G27" s="33">
        <v>375</v>
      </c>
      <c r="H27" s="33">
        <v>230</v>
      </c>
      <c r="I27" s="33">
        <v>90</v>
      </c>
      <c r="J27" s="33">
        <v>125</v>
      </c>
      <c r="K27" s="81">
        <v>95</v>
      </c>
    </row>
    <row r="28" spans="1:11" x14ac:dyDescent="0.35">
      <c r="A28" s="22" t="s">
        <v>83</v>
      </c>
      <c r="B28" s="33">
        <v>1210</v>
      </c>
      <c r="C28" s="33">
        <v>15</v>
      </c>
      <c r="D28" s="33">
        <v>30</v>
      </c>
      <c r="E28" s="33">
        <v>60</v>
      </c>
      <c r="F28" s="33">
        <v>210</v>
      </c>
      <c r="G28" s="33">
        <v>315</v>
      </c>
      <c r="H28" s="33">
        <v>280</v>
      </c>
      <c r="I28" s="33">
        <v>155</v>
      </c>
      <c r="J28" s="33">
        <v>140</v>
      </c>
      <c r="K28" s="81">
        <v>99</v>
      </c>
    </row>
    <row r="29" spans="1:11" x14ac:dyDescent="0.35">
      <c r="A29" s="22" t="s">
        <v>84</v>
      </c>
      <c r="B29" s="33">
        <v>1550</v>
      </c>
      <c r="C29" s="33">
        <v>10</v>
      </c>
      <c r="D29" s="33">
        <v>15</v>
      </c>
      <c r="E29" s="33">
        <v>50</v>
      </c>
      <c r="F29" s="33">
        <v>185</v>
      </c>
      <c r="G29" s="33">
        <v>345</v>
      </c>
      <c r="H29" s="33">
        <v>515</v>
      </c>
      <c r="I29" s="33">
        <v>255</v>
      </c>
      <c r="J29" s="33">
        <v>175</v>
      </c>
      <c r="K29" s="81">
        <v>106</v>
      </c>
    </row>
    <row r="30" spans="1:11" x14ac:dyDescent="0.35">
      <c r="A30" s="22" t="s">
        <v>85</v>
      </c>
      <c r="B30" s="33">
        <v>1200</v>
      </c>
      <c r="C30" s="33">
        <v>20</v>
      </c>
      <c r="D30" s="33">
        <v>5</v>
      </c>
      <c r="E30" s="33">
        <v>20</v>
      </c>
      <c r="F30" s="33">
        <v>150</v>
      </c>
      <c r="G30" s="33">
        <v>225</v>
      </c>
      <c r="H30" s="33">
        <v>355</v>
      </c>
      <c r="I30" s="33">
        <v>200</v>
      </c>
      <c r="J30" s="33">
        <v>220</v>
      </c>
      <c r="K30" s="81">
        <v>109</v>
      </c>
    </row>
    <row r="31" spans="1:11" x14ac:dyDescent="0.35">
      <c r="A31" s="22" t="s">
        <v>86</v>
      </c>
      <c r="B31" s="33">
        <v>1550</v>
      </c>
      <c r="C31" s="33">
        <v>15</v>
      </c>
      <c r="D31" s="33">
        <v>15</v>
      </c>
      <c r="E31" s="33">
        <v>50</v>
      </c>
      <c r="F31" s="33">
        <v>135</v>
      </c>
      <c r="G31" s="33">
        <v>290</v>
      </c>
      <c r="H31" s="33">
        <v>445</v>
      </c>
      <c r="I31" s="33">
        <v>325</v>
      </c>
      <c r="J31" s="33">
        <v>275</v>
      </c>
      <c r="K31" s="81">
        <v>114</v>
      </c>
    </row>
    <row r="32" spans="1:11" x14ac:dyDescent="0.35">
      <c r="A32" s="22" t="s">
        <v>87</v>
      </c>
      <c r="B32" s="33">
        <v>1845</v>
      </c>
      <c r="C32" s="33">
        <v>15</v>
      </c>
      <c r="D32" s="33">
        <v>45</v>
      </c>
      <c r="E32" s="33">
        <v>60</v>
      </c>
      <c r="F32" s="33">
        <v>195</v>
      </c>
      <c r="G32" s="33">
        <v>475</v>
      </c>
      <c r="H32" s="33">
        <v>450</v>
      </c>
      <c r="I32" s="33">
        <v>260</v>
      </c>
      <c r="J32" s="33">
        <v>340</v>
      </c>
      <c r="K32" s="81">
        <v>105</v>
      </c>
    </row>
    <row r="33" spans="1:11" x14ac:dyDescent="0.35">
      <c r="A33" s="22" t="s">
        <v>88</v>
      </c>
      <c r="B33" s="33">
        <v>1470</v>
      </c>
      <c r="C33" s="33">
        <v>20</v>
      </c>
      <c r="D33" s="33">
        <v>30</v>
      </c>
      <c r="E33" s="33">
        <v>45</v>
      </c>
      <c r="F33" s="33">
        <v>145</v>
      </c>
      <c r="G33" s="33">
        <v>310</v>
      </c>
      <c r="H33" s="33">
        <v>375</v>
      </c>
      <c r="I33" s="33">
        <v>260</v>
      </c>
      <c r="J33" s="33">
        <v>285</v>
      </c>
      <c r="K33" s="81">
        <v>108.5</v>
      </c>
    </row>
    <row r="34" spans="1:11" x14ac:dyDescent="0.35">
      <c r="A34" s="22" t="s">
        <v>89</v>
      </c>
      <c r="B34" s="33">
        <v>1825</v>
      </c>
      <c r="C34" s="33">
        <v>20</v>
      </c>
      <c r="D34" s="33">
        <v>70</v>
      </c>
      <c r="E34" s="33">
        <v>50</v>
      </c>
      <c r="F34" s="33">
        <v>120</v>
      </c>
      <c r="G34" s="33">
        <v>415</v>
      </c>
      <c r="H34" s="33">
        <v>535</v>
      </c>
      <c r="I34" s="33">
        <v>270</v>
      </c>
      <c r="J34" s="33">
        <v>345</v>
      </c>
      <c r="K34" s="81">
        <v>107</v>
      </c>
    </row>
    <row r="35" spans="1:11" x14ac:dyDescent="0.35">
      <c r="A35" s="22" t="s">
        <v>90</v>
      </c>
      <c r="B35" s="33">
        <v>1800</v>
      </c>
      <c r="C35" s="33">
        <v>15</v>
      </c>
      <c r="D35" s="33">
        <v>35</v>
      </c>
      <c r="E35" s="33">
        <v>65</v>
      </c>
      <c r="F35" s="33">
        <v>180</v>
      </c>
      <c r="G35" s="33">
        <v>460</v>
      </c>
      <c r="H35" s="33">
        <v>450</v>
      </c>
      <c r="I35" s="33">
        <v>275</v>
      </c>
      <c r="J35" s="33">
        <v>315</v>
      </c>
      <c r="K35" s="81">
        <v>106</v>
      </c>
    </row>
    <row r="36" spans="1:11" x14ac:dyDescent="0.35">
      <c r="A36" s="22" t="s">
        <v>91</v>
      </c>
      <c r="B36" s="33">
        <v>2025</v>
      </c>
      <c r="C36" s="33">
        <v>275</v>
      </c>
      <c r="D36" s="33">
        <v>260</v>
      </c>
      <c r="E36" s="33">
        <v>135</v>
      </c>
      <c r="F36" s="33">
        <v>210</v>
      </c>
      <c r="G36" s="33">
        <v>280</v>
      </c>
      <c r="H36" s="33">
        <v>340</v>
      </c>
      <c r="I36" s="33">
        <v>225</v>
      </c>
      <c r="J36" s="33">
        <v>305</v>
      </c>
      <c r="K36" s="81">
        <v>89</v>
      </c>
    </row>
    <row r="37" spans="1:11" x14ac:dyDescent="0.35">
      <c r="A37" s="22" t="s">
        <v>92</v>
      </c>
      <c r="B37" s="33">
        <v>2210</v>
      </c>
      <c r="C37" s="33">
        <v>130</v>
      </c>
      <c r="D37" s="33">
        <v>225</v>
      </c>
      <c r="E37" s="33">
        <v>185</v>
      </c>
      <c r="F37" s="33">
        <v>410</v>
      </c>
      <c r="G37" s="33">
        <v>230</v>
      </c>
      <c r="H37" s="33">
        <v>285</v>
      </c>
      <c r="I37" s="33">
        <v>280</v>
      </c>
      <c r="J37" s="33">
        <v>465</v>
      </c>
      <c r="K37" s="81">
        <v>95</v>
      </c>
    </row>
    <row r="38" spans="1:11" x14ac:dyDescent="0.35">
      <c r="A38" s="22" t="s">
        <v>93</v>
      </c>
      <c r="B38" s="33">
        <v>1950</v>
      </c>
      <c r="C38" s="33">
        <v>270</v>
      </c>
      <c r="D38" s="33">
        <v>140</v>
      </c>
      <c r="E38" s="33">
        <v>175</v>
      </c>
      <c r="F38" s="33">
        <v>205</v>
      </c>
      <c r="G38" s="33">
        <v>250</v>
      </c>
      <c r="H38" s="33">
        <v>340</v>
      </c>
      <c r="I38" s="33">
        <v>200</v>
      </c>
      <c r="J38" s="33">
        <v>370</v>
      </c>
      <c r="K38" s="81">
        <v>96</v>
      </c>
    </row>
    <row r="39" spans="1:11" x14ac:dyDescent="0.35">
      <c r="A39" s="22" t="s">
        <v>94</v>
      </c>
      <c r="B39" s="33">
        <v>2165</v>
      </c>
      <c r="C39" s="33">
        <v>190</v>
      </c>
      <c r="D39" s="33">
        <v>280</v>
      </c>
      <c r="E39" s="33">
        <v>255</v>
      </c>
      <c r="F39" s="33">
        <v>240</v>
      </c>
      <c r="G39" s="33">
        <v>225</v>
      </c>
      <c r="H39" s="33">
        <v>285</v>
      </c>
      <c r="I39" s="33">
        <v>210</v>
      </c>
      <c r="J39" s="33">
        <v>485</v>
      </c>
      <c r="K39" s="81">
        <v>91</v>
      </c>
    </row>
    <row r="40" spans="1:11" x14ac:dyDescent="0.35">
      <c r="A40" s="22" t="s">
        <v>95</v>
      </c>
      <c r="B40" s="33">
        <v>2585</v>
      </c>
      <c r="C40" s="33">
        <v>370</v>
      </c>
      <c r="D40" s="33">
        <v>280</v>
      </c>
      <c r="E40" s="33">
        <v>380</v>
      </c>
      <c r="F40" s="33">
        <v>440</v>
      </c>
      <c r="G40" s="33">
        <v>250</v>
      </c>
      <c r="H40" s="33">
        <v>260</v>
      </c>
      <c r="I40" s="33">
        <v>165</v>
      </c>
      <c r="J40" s="33">
        <v>435</v>
      </c>
      <c r="K40" s="81">
        <v>70</v>
      </c>
    </row>
    <row r="41" spans="1:11" x14ac:dyDescent="0.35">
      <c r="A41" s="22" t="s">
        <v>96</v>
      </c>
      <c r="B41" s="33">
        <v>2450</v>
      </c>
      <c r="C41" s="33">
        <v>330</v>
      </c>
      <c r="D41" s="33">
        <v>335</v>
      </c>
      <c r="E41" s="33">
        <v>425</v>
      </c>
      <c r="F41" s="33">
        <v>385</v>
      </c>
      <c r="G41" s="33">
        <v>260</v>
      </c>
      <c r="H41" s="33">
        <v>200</v>
      </c>
      <c r="I41" s="33">
        <v>150</v>
      </c>
      <c r="J41" s="33">
        <v>370</v>
      </c>
      <c r="K41" s="81">
        <v>68</v>
      </c>
    </row>
    <row r="42" spans="1:11" x14ac:dyDescent="0.35">
      <c r="A42" s="22" t="s">
        <v>97</v>
      </c>
      <c r="B42" s="33">
        <v>2470</v>
      </c>
      <c r="C42" s="33">
        <v>460</v>
      </c>
      <c r="D42" s="33">
        <v>625</v>
      </c>
      <c r="E42" s="33">
        <v>460</v>
      </c>
      <c r="F42" s="33">
        <v>265</v>
      </c>
      <c r="G42" s="33">
        <v>160</v>
      </c>
      <c r="H42" s="33">
        <v>150</v>
      </c>
      <c r="I42" s="33">
        <v>120</v>
      </c>
      <c r="J42" s="33">
        <v>235</v>
      </c>
      <c r="K42" s="81">
        <v>47</v>
      </c>
    </row>
    <row r="43" spans="1:11" x14ac:dyDescent="0.35">
      <c r="A43" s="22" t="s">
        <v>98</v>
      </c>
      <c r="B43" s="33">
        <v>2415</v>
      </c>
      <c r="C43" s="33">
        <v>410</v>
      </c>
      <c r="D43" s="33">
        <v>620</v>
      </c>
      <c r="E43" s="33">
        <v>445</v>
      </c>
      <c r="F43" s="33">
        <v>350</v>
      </c>
      <c r="G43" s="33">
        <v>150</v>
      </c>
      <c r="H43" s="33">
        <v>115</v>
      </c>
      <c r="I43" s="33">
        <v>105</v>
      </c>
      <c r="J43" s="33">
        <v>220</v>
      </c>
      <c r="K43" s="81">
        <v>48</v>
      </c>
    </row>
    <row r="44" spans="1:11" x14ac:dyDescent="0.35">
      <c r="A44" s="22" t="s">
        <v>99</v>
      </c>
      <c r="B44" s="33">
        <v>2095</v>
      </c>
      <c r="C44" s="33">
        <v>395</v>
      </c>
      <c r="D44" s="33">
        <v>540</v>
      </c>
      <c r="E44" s="33">
        <v>435</v>
      </c>
      <c r="F44" s="33">
        <v>260</v>
      </c>
      <c r="G44" s="33">
        <v>165</v>
      </c>
      <c r="H44" s="33">
        <v>80</v>
      </c>
      <c r="I44" s="33">
        <v>40</v>
      </c>
      <c r="J44" s="33">
        <v>180</v>
      </c>
      <c r="K44" s="81">
        <v>45</v>
      </c>
    </row>
    <row r="45" spans="1:11" x14ac:dyDescent="0.35">
      <c r="A45" s="22" t="s">
        <v>100</v>
      </c>
      <c r="B45" s="33">
        <v>1735</v>
      </c>
      <c r="C45" s="33">
        <v>180</v>
      </c>
      <c r="D45" s="33">
        <v>620</v>
      </c>
      <c r="E45" s="33">
        <v>430</v>
      </c>
      <c r="F45" s="33">
        <v>205</v>
      </c>
      <c r="G45" s="33">
        <v>105</v>
      </c>
      <c r="H45" s="33">
        <v>80</v>
      </c>
      <c r="I45" s="33">
        <v>40</v>
      </c>
      <c r="J45" s="33">
        <v>75</v>
      </c>
      <c r="K45" s="81">
        <v>43</v>
      </c>
    </row>
    <row r="46" spans="1:11" x14ac:dyDescent="0.35">
      <c r="A46" s="22" t="s">
        <v>101</v>
      </c>
      <c r="B46" s="33">
        <v>1810</v>
      </c>
      <c r="C46" s="33">
        <v>165</v>
      </c>
      <c r="D46" s="33">
        <v>500</v>
      </c>
      <c r="E46" s="33">
        <v>470</v>
      </c>
      <c r="F46" s="33">
        <v>310</v>
      </c>
      <c r="G46" s="33">
        <v>150</v>
      </c>
      <c r="H46" s="33">
        <v>75</v>
      </c>
      <c r="I46" s="33">
        <v>75</v>
      </c>
      <c r="J46" s="33">
        <v>70</v>
      </c>
      <c r="K46" s="81">
        <v>50</v>
      </c>
    </row>
    <row r="47" spans="1:11" x14ac:dyDescent="0.35">
      <c r="A47" s="22" t="s">
        <v>102</v>
      </c>
      <c r="B47" s="33">
        <v>1185</v>
      </c>
      <c r="C47" s="33">
        <v>35</v>
      </c>
      <c r="D47" s="33">
        <v>140</v>
      </c>
      <c r="E47" s="33">
        <v>485</v>
      </c>
      <c r="F47" s="33">
        <v>225</v>
      </c>
      <c r="G47" s="33">
        <v>135</v>
      </c>
      <c r="H47" s="33">
        <v>70</v>
      </c>
      <c r="I47" s="33">
        <v>30</v>
      </c>
      <c r="J47" s="33">
        <v>65</v>
      </c>
      <c r="K47" s="81">
        <v>56</v>
      </c>
    </row>
    <row r="48" spans="1:11" x14ac:dyDescent="0.35">
      <c r="A48" s="22" t="s">
        <v>103</v>
      </c>
      <c r="B48" s="33">
        <v>1295</v>
      </c>
      <c r="C48" s="33">
        <v>20</v>
      </c>
      <c r="D48" s="33">
        <v>20</v>
      </c>
      <c r="E48" s="33">
        <v>615</v>
      </c>
      <c r="F48" s="33">
        <v>265</v>
      </c>
      <c r="G48" s="33">
        <v>185</v>
      </c>
      <c r="H48" s="33">
        <v>100</v>
      </c>
      <c r="I48" s="33">
        <v>45</v>
      </c>
      <c r="J48" s="33">
        <v>40</v>
      </c>
      <c r="K48" s="81">
        <v>60</v>
      </c>
    </row>
    <row r="49" spans="1:11" x14ac:dyDescent="0.35">
      <c r="A49" s="22" t="s">
        <v>104</v>
      </c>
      <c r="B49" s="33">
        <v>1175</v>
      </c>
      <c r="C49" s="33">
        <v>20</v>
      </c>
      <c r="D49" s="33">
        <v>20</v>
      </c>
      <c r="E49" s="33">
        <v>455</v>
      </c>
      <c r="F49" s="33">
        <v>405</v>
      </c>
      <c r="G49" s="33">
        <v>140</v>
      </c>
      <c r="H49" s="33">
        <v>75</v>
      </c>
      <c r="I49" s="33">
        <v>30</v>
      </c>
      <c r="J49" s="33">
        <v>25</v>
      </c>
      <c r="K49" s="81">
        <v>63</v>
      </c>
    </row>
    <row r="50" spans="1:11" x14ac:dyDescent="0.35">
      <c r="A50" s="22" t="s">
        <v>105</v>
      </c>
      <c r="B50" s="33">
        <v>880</v>
      </c>
      <c r="C50" s="33">
        <v>20</v>
      </c>
      <c r="D50" s="33">
        <v>35</v>
      </c>
      <c r="E50" s="33">
        <v>70</v>
      </c>
      <c r="F50" s="33">
        <v>480</v>
      </c>
      <c r="G50" s="33">
        <v>175</v>
      </c>
      <c r="H50" s="33">
        <v>40</v>
      </c>
      <c r="I50" s="33">
        <v>30</v>
      </c>
      <c r="J50" s="33">
        <v>35</v>
      </c>
      <c r="K50" s="81">
        <v>73</v>
      </c>
    </row>
    <row r="51" spans="1:11" x14ac:dyDescent="0.35">
      <c r="A51" s="22" t="s">
        <v>106</v>
      </c>
      <c r="B51" s="33">
        <v>1240</v>
      </c>
      <c r="C51" s="33">
        <v>120</v>
      </c>
      <c r="D51" s="33">
        <v>10</v>
      </c>
      <c r="E51" s="33">
        <v>20</v>
      </c>
      <c r="F51" s="33">
        <v>545</v>
      </c>
      <c r="G51" s="33">
        <v>385</v>
      </c>
      <c r="H51" s="33">
        <v>95</v>
      </c>
      <c r="I51" s="33">
        <v>30</v>
      </c>
      <c r="J51" s="33">
        <v>35</v>
      </c>
      <c r="K51" s="81">
        <v>78</v>
      </c>
    </row>
    <row r="52" spans="1:11" x14ac:dyDescent="0.35">
      <c r="A52" s="22" t="s">
        <v>107</v>
      </c>
      <c r="B52" s="33">
        <v>1505</v>
      </c>
      <c r="C52" s="33">
        <v>190</v>
      </c>
      <c r="D52" s="33">
        <v>265</v>
      </c>
      <c r="E52" s="33">
        <v>145</v>
      </c>
      <c r="F52" s="33">
        <v>285</v>
      </c>
      <c r="G52" s="33">
        <v>405</v>
      </c>
      <c r="H52" s="33">
        <v>160</v>
      </c>
      <c r="I52" s="33">
        <v>25</v>
      </c>
      <c r="J52" s="33">
        <v>25</v>
      </c>
      <c r="K52" s="81">
        <v>74</v>
      </c>
    </row>
    <row r="53" spans="1:11" x14ac:dyDescent="0.35">
      <c r="A53" s="22" t="s">
        <v>108</v>
      </c>
      <c r="B53" s="33">
        <v>1675</v>
      </c>
      <c r="C53" s="33">
        <v>20</v>
      </c>
      <c r="D53" s="33">
        <v>165</v>
      </c>
      <c r="E53" s="33">
        <v>230</v>
      </c>
      <c r="F53" s="33">
        <v>480</v>
      </c>
      <c r="G53" s="33">
        <v>320</v>
      </c>
      <c r="H53" s="33">
        <v>250</v>
      </c>
      <c r="I53" s="33">
        <v>140</v>
      </c>
      <c r="J53" s="33">
        <v>75</v>
      </c>
      <c r="K53" s="81">
        <v>79</v>
      </c>
    </row>
    <row r="54" spans="1:11" x14ac:dyDescent="0.35">
      <c r="A54" s="22" t="s">
        <v>109</v>
      </c>
      <c r="B54" s="33">
        <v>1550</v>
      </c>
      <c r="C54" s="33">
        <v>200</v>
      </c>
      <c r="D54" s="33">
        <v>290</v>
      </c>
      <c r="E54" s="33">
        <v>130</v>
      </c>
      <c r="F54" s="33">
        <v>35</v>
      </c>
      <c r="G54" s="33">
        <v>140</v>
      </c>
      <c r="H54" s="33">
        <v>460</v>
      </c>
      <c r="I54" s="33">
        <v>205</v>
      </c>
      <c r="J54" s="33">
        <v>85</v>
      </c>
      <c r="K54" s="81">
        <v>100</v>
      </c>
    </row>
    <row r="55" spans="1:11" x14ac:dyDescent="0.35">
      <c r="A55" s="22" t="s">
        <v>110</v>
      </c>
      <c r="B55" s="33">
        <v>1550</v>
      </c>
      <c r="C55" s="33">
        <v>100</v>
      </c>
      <c r="D55" s="33">
        <v>310</v>
      </c>
      <c r="E55" s="33">
        <v>255</v>
      </c>
      <c r="F55" s="33">
        <v>85</v>
      </c>
      <c r="G55" s="33">
        <v>130</v>
      </c>
      <c r="H55" s="33">
        <v>320</v>
      </c>
      <c r="I55" s="33">
        <v>185</v>
      </c>
      <c r="J55" s="33">
        <v>160</v>
      </c>
      <c r="K55" s="81">
        <v>92.5</v>
      </c>
    </row>
    <row r="56" spans="1:11" x14ac:dyDescent="0.35">
      <c r="A56" s="22" t="s">
        <v>111</v>
      </c>
      <c r="B56" s="33">
        <v>1725</v>
      </c>
      <c r="C56" s="33">
        <v>280</v>
      </c>
      <c r="D56" s="33">
        <v>305</v>
      </c>
      <c r="E56" s="33">
        <v>135</v>
      </c>
      <c r="F56" s="33">
        <v>165</v>
      </c>
      <c r="G56" s="33">
        <v>200</v>
      </c>
      <c r="H56" s="33">
        <v>335</v>
      </c>
      <c r="I56" s="33">
        <v>135</v>
      </c>
      <c r="J56" s="33">
        <v>175</v>
      </c>
      <c r="K56" s="81">
        <v>78</v>
      </c>
    </row>
    <row r="57" spans="1:11" x14ac:dyDescent="0.35">
      <c r="A57" s="22" t="s">
        <v>112</v>
      </c>
      <c r="B57" s="33">
        <v>2260</v>
      </c>
      <c r="C57" s="33">
        <v>320</v>
      </c>
      <c r="D57" s="33">
        <v>305</v>
      </c>
      <c r="E57" s="33">
        <v>290</v>
      </c>
      <c r="F57" s="33">
        <v>300</v>
      </c>
      <c r="G57" s="33">
        <v>320</v>
      </c>
      <c r="H57" s="33">
        <v>405</v>
      </c>
      <c r="I57" s="33">
        <v>170</v>
      </c>
      <c r="J57" s="33">
        <v>150</v>
      </c>
      <c r="K57" s="81">
        <v>75</v>
      </c>
    </row>
    <row r="58" spans="1:11" x14ac:dyDescent="0.35">
      <c r="A58" s="22" t="s">
        <v>113</v>
      </c>
      <c r="B58" s="33">
        <v>2095</v>
      </c>
      <c r="C58" s="33">
        <v>225</v>
      </c>
      <c r="D58" s="33">
        <v>445</v>
      </c>
      <c r="E58" s="33">
        <v>350</v>
      </c>
      <c r="F58" s="33">
        <v>285</v>
      </c>
      <c r="G58" s="33">
        <v>230</v>
      </c>
      <c r="H58" s="33">
        <v>225</v>
      </c>
      <c r="I58" s="33">
        <v>175</v>
      </c>
      <c r="J58" s="33">
        <v>155</v>
      </c>
      <c r="K58" s="81">
        <v>62</v>
      </c>
    </row>
    <row r="59" spans="1:11" x14ac:dyDescent="0.35">
      <c r="A59" s="22" t="s">
        <v>114</v>
      </c>
      <c r="B59" s="33">
        <v>2205</v>
      </c>
      <c r="C59" s="33">
        <v>320</v>
      </c>
      <c r="D59" s="33">
        <v>280</v>
      </c>
      <c r="E59" s="33">
        <v>280</v>
      </c>
      <c r="F59" s="33">
        <v>265</v>
      </c>
      <c r="G59" s="33">
        <v>250</v>
      </c>
      <c r="H59" s="33">
        <v>255</v>
      </c>
      <c r="I59" s="33">
        <v>230</v>
      </c>
      <c r="J59" s="33">
        <v>325</v>
      </c>
      <c r="K59" s="81">
        <v>77.5</v>
      </c>
    </row>
    <row r="60" spans="1:11" x14ac:dyDescent="0.35">
      <c r="A60" s="23" t="s">
        <v>246</v>
      </c>
      <c r="B60" s="48">
        <v>2810</v>
      </c>
      <c r="C60" s="48">
        <v>485</v>
      </c>
      <c r="D60" s="48">
        <v>1450</v>
      </c>
      <c r="E60" s="48">
        <v>640</v>
      </c>
      <c r="F60" s="48">
        <v>175</v>
      </c>
      <c r="G60" s="48">
        <v>40</v>
      </c>
      <c r="H60" s="48">
        <v>10</v>
      </c>
      <c r="I60" s="48">
        <v>10</v>
      </c>
      <c r="J60" s="48" t="s">
        <v>120</v>
      </c>
      <c r="K60" s="84">
        <v>33</v>
      </c>
    </row>
    <row r="61" spans="1:11" x14ac:dyDescent="0.35">
      <c r="A61" s="24" t="s">
        <v>247</v>
      </c>
      <c r="B61" s="35">
        <v>13710</v>
      </c>
      <c r="C61" s="35">
        <v>170</v>
      </c>
      <c r="D61" s="35">
        <v>1240</v>
      </c>
      <c r="E61" s="35">
        <v>2715</v>
      </c>
      <c r="F61" s="35">
        <v>3335</v>
      </c>
      <c r="G61" s="35">
        <v>2790</v>
      </c>
      <c r="H61" s="35">
        <v>1835</v>
      </c>
      <c r="I61" s="35">
        <v>865</v>
      </c>
      <c r="J61" s="35">
        <v>770</v>
      </c>
      <c r="K61" s="83">
        <v>77</v>
      </c>
    </row>
    <row r="62" spans="1:11" x14ac:dyDescent="0.35">
      <c r="A62" s="24" t="s">
        <v>248</v>
      </c>
      <c r="B62" s="35">
        <v>23075</v>
      </c>
      <c r="C62" s="35">
        <v>1665</v>
      </c>
      <c r="D62" s="35">
        <v>1730</v>
      </c>
      <c r="E62" s="35">
        <v>1850</v>
      </c>
      <c r="F62" s="35">
        <v>2820</v>
      </c>
      <c r="G62" s="35">
        <v>3665</v>
      </c>
      <c r="H62" s="35">
        <v>4320</v>
      </c>
      <c r="I62" s="35">
        <v>2830</v>
      </c>
      <c r="J62" s="35">
        <v>4200</v>
      </c>
      <c r="K62" s="83">
        <v>100</v>
      </c>
    </row>
    <row r="63" spans="1:11" x14ac:dyDescent="0.35">
      <c r="A63" s="24" t="s">
        <v>249</v>
      </c>
      <c r="B63" s="35">
        <v>19480</v>
      </c>
      <c r="C63" s="35">
        <v>2040</v>
      </c>
      <c r="D63" s="35">
        <v>3560</v>
      </c>
      <c r="E63" s="35">
        <v>4265</v>
      </c>
      <c r="F63" s="35">
        <v>4065</v>
      </c>
      <c r="G63" s="35">
        <v>2480</v>
      </c>
      <c r="H63" s="35">
        <v>1285</v>
      </c>
      <c r="I63" s="35">
        <v>710</v>
      </c>
      <c r="J63" s="35">
        <v>1080</v>
      </c>
      <c r="K63" s="83">
        <v>60</v>
      </c>
    </row>
    <row r="64" spans="1:11" x14ac:dyDescent="0.35">
      <c r="A64" s="24" t="s">
        <v>541</v>
      </c>
      <c r="B64" s="35">
        <v>11385</v>
      </c>
      <c r="C64" s="35">
        <v>1445</v>
      </c>
      <c r="D64" s="35">
        <v>1935</v>
      </c>
      <c r="E64" s="35">
        <v>1440</v>
      </c>
      <c r="F64" s="35">
        <v>1140</v>
      </c>
      <c r="G64" s="35">
        <v>1275</v>
      </c>
      <c r="H64" s="35">
        <v>2005</v>
      </c>
      <c r="I64" s="35">
        <v>1095</v>
      </c>
      <c r="J64" s="35">
        <v>1050</v>
      </c>
      <c r="K64" s="83">
        <v>76</v>
      </c>
    </row>
    <row r="66" spans="1:10" x14ac:dyDescent="0.35">
      <c r="A66" s="3" t="s">
        <v>260</v>
      </c>
    </row>
    <row r="67" spans="1:10" s="182" customFormat="1" ht="62" x14ac:dyDescent="0.35">
      <c r="A67" s="205" t="s">
        <v>251</v>
      </c>
      <c r="B67" s="206" t="s">
        <v>236</v>
      </c>
      <c r="C67" s="206" t="s">
        <v>252</v>
      </c>
      <c r="D67" s="206" t="s">
        <v>253</v>
      </c>
      <c r="E67" s="206" t="s">
        <v>254</v>
      </c>
      <c r="F67" s="206" t="s">
        <v>255</v>
      </c>
      <c r="G67" s="206" t="s">
        <v>256</v>
      </c>
      <c r="H67" s="206" t="s">
        <v>257</v>
      </c>
      <c r="I67" s="206" t="s">
        <v>258</v>
      </c>
      <c r="J67" s="207" t="s">
        <v>259</v>
      </c>
    </row>
    <row r="68" spans="1:10" x14ac:dyDescent="0.35">
      <c r="A68" s="12" t="s">
        <v>62</v>
      </c>
      <c r="B68" s="173">
        <v>70455</v>
      </c>
      <c r="C68" s="170">
        <v>0.08</v>
      </c>
      <c r="D68" s="170">
        <v>0.22</v>
      </c>
      <c r="E68" s="170">
        <v>0.38</v>
      </c>
      <c r="F68" s="170">
        <v>0.54</v>
      </c>
      <c r="G68" s="170">
        <v>0.69</v>
      </c>
      <c r="H68" s="170">
        <v>0.82</v>
      </c>
      <c r="I68" s="170">
        <v>0.9</v>
      </c>
      <c r="J68" s="170">
        <v>1</v>
      </c>
    </row>
    <row r="69" spans="1:10" x14ac:dyDescent="0.35">
      <c r="A69" s="5" t="s">
        <v>65</v>
      </c>
      <c r="B69" s="77">
        <v>20</v>
      </c>
      <c r="C69" s="174">
        <v>0.82</v>
      </c>
      <c r="D69" s="175">
        <v>1</v>
      </c>
      <c r="E69" s="175">
        <v>1</v>
      </c>
      <c r="F69" s="175">
        <v>1</v>
      </c>
      <c r="G69" s="175">
        <v>1</v>
      </c>
      <c r="H69" s="175">
        <v>1</v>
      </c>
      <c r="I69" s="175">
        <v>1</v>
      </c>
      <c r="J69" s="175">
        <v>1</v>
      </c>
    </row>
    <row r="70" spans="1:10" x14ac:dyDescent="0.35">
      <c r="A70" s="5" t="s">
        <v>66</v>
      </c>
      <c r="B70" s="9">
        <v>50</v>
      </c>
      <c r="C70" s="172">
        <v>0.4</v>
      </c>
      <c r="D70" s="148">
        <v>0.92</v>
      </c>
      <c r="E70" s="148">
        <v>1</v>
      </c>
      <c r="F70" s="148">
        <v>1</v>
      </c>
      <c r="G70" s="148">
        <v>1</v>
      </c>
      <c r="H70" s="148">
        <v>1</v>
      </c>
      <c r="I70" s="148">
        <v>1</v>
      </c>
      <c r="J70" s="148">
        <v>1</v>
      </c>
    </row>
    <row r="71" spans="1:10" x14ac:dyDescent="0.35">
      <c r="A71" s="5" t="s">
        <v>67</v>
      </c>
      <c r="B71" s="9">
        <v>90</v>
      </c>
      <c r="C71" s="172">
        <v>0.35</v>
      </c>
      <c r="D71" s="148">
        <v>0.81</v>
      </c>
      <c r="E71" s="148">
        <v>0.97</v>
      </c>
      <c r="F71" s="148">
        <v>1</v>
      </c>
      <c r="G71" s="148">
        <v>1</v>
      </c>
      <c r="H71" s="148">
        <v>1</v>
      </c>
      <c r="I71" s="148">
        <v>1</v>
      </c>
      <c r="J71" s="148">
        <v>1</v>
      </c>
    </row>
    <row r="72" spans="1:10" x14ac:dyDescent="0.35">
      <c r="A72" s="5" t="s">
        <v>68</v>
      </c>
      <c r="B72" s="9">
        <v>100</v>
      </c>
      <c r="C72" s="172">
        <v>0.4</v>
      </c>
      <c r="D72" s="148">
        <v>0.67</v>
      </c>
      <c r="E72" s="148">
        <v>0.8</v>
      </c>
      <c r="F72" s="148">
        <v>0.95</v>
      </c>
      <c r="G72" s="148">
        <v>1</v>
      </c>
      <c r="H72" s="148">
        <v>1</v>
      </c>
      <c r="I72" s="148">
        <v>1</v>
      </c>
      <c r="J72" s="148">
        <v>1</v>
      </c>
    </row>
    <row r="73" spans="1:10" x14ac:dyDescent="0.35">
      <c r="A73" s="5" t="s">
        <v>69</v>
      </c>
      <c r="B73" s="9">
        <v>350</v>
      </c>
      <c r="C73" s="172">
        <v>0.7</v>
      </c>
      <c r="D73" s="148">
        <v>0.85</v>
      </c>
      <c r="E73" s="148">
        <v>0.91</v>
      </c>
      <c r="F73" s="148">
        <v>0.95</v>
      </c>
      <c r="G73" s="148">
        <v>0.99</v>
      </c>
      <c r="H73" s="148">
        <v>1</v>
      </c>
      <c r="I73" s="148">
        <v>1</v>
      </c>
      <c r="J73" s="148">
        <v>1</v>
      </c>
    </row>
    <row r="74" spans="1:10" x14ac:dyDescent="0.35">
      <c r="A74" s="5" t="s">
        <v>70</v>
      </c>
      <c r="B74" s="9">
        <v>495</v>
      </c>
      <c r="C74" s="172">
        <v>0.15</v>
      </c>
      <c r="D74" s="148">
        <v>0.91</v>
      </c>
      <c r="E74" s="148">
        <v>0.97</v>
      </c>
      <c r="F74" s="148">
        <v>0.97</v>
      </c>
      <c r="G74" s="148">
        <v>0.98</v>
      </c>
      <c r="H74" s="148">
        <v>0.99</v>
      </c>
      <c r="I74" s="148">
        <v>1</v>
      </c>
      <c r="J74" s="148">
        <v>1</v>
      </c>
    </row>
    <row r="75" spans="1:10" x14ac:dyDescent="0.35">
      <c r="A75" s="5" t="s">
        <v>71</v>
      </c>
      <c r="B75" s="9">
        <v>690</v>
      </c>
      <c r="C75" s="172">
        <v>0.05</v>
      </c>
      <c r="D75" s="148">
        <v>0.67</v>
      </c>
      <c r="E75" s="148">
        <v>0.96</v>
      </c>
      <c r="F75" s="148">
        <v>0.99</v>
      </c>
      <c r="G75" s="148">
        <v>0.99</v>
      </c>
      <c r="H75" s="148">
        <v>0.99</v>
      </c>
      <c r="I75" s="148">
        <v>1</v>
      </c>
      <c r="J75" s="148">
        <v>1</v>
      </c>
    </row>
    <row r="76" spans="1:10" x14ac:dyDescent="0.35">
      <c r="A76" s="5" t="s">
        <v>72</v>
      </c>
      <c r="B76" s="9">
        <v>1015</v>
      </c>
      <c r="C76" s="172">
        <v>0.02</v>
      </c>
      <c r="D76" s="148">
        <v>0.52</v>
      </c>
      <c r="E76" s="148">
        <v>0.87</v>
      </c>
      <c r="F76" s="148">
        <v>0.98</v>
      </c>
      <c r="G76" s="148">
        <v>1</v>
      </c>
      <c r="H76" s="148">
        <v>1</v>
      </c>
      <c r="I76" s="148">
        <v>1</v>
      </c>
      <c r="J76" s="148">
        <v>1</v>
      </c>
    </row>
    <row r="77" spans="1:10" x14ac:dyDescent="0.35">
      <c r="A77" s="5" t="s">
        <v>73</v>
      </c>
      <c r="B77" s="9">
        <v>980</v>
      </c>
      <c r="C77" s="172">
        <v>0.02</v>
      </c>
      <c r="D77" s="148">
        <v>0.37</v>
      </c>
      <c r="E77" s="148">
        <v>0.78</v>
      </c>
      <c r="F77" s="148">
        <v>0.93</v>
      </c>
      <c r="G77" s="148">
        <v>0.99</v>
      </c>
      <c r="H77" s="148">
        <v>1</v>
      </c>
      <c r="I77" s="148">
        <v>1</v>
      </c>
      <c r="J77" s="148">
        <v>1</v>
      </c>
    </row>
    <row r="78" spans="1:10" x14ac:dyDescent="0.35">
      <c r="A78" s="5" t="s">
        <v>74</v>
      </c>
      <c r="B78" s="9">
        <v>1030</v>
      </c>
      <c r="C78" s="172">
        <v>0.01</v>
      </c>
      <c r="D78" s="148">
        <v>0.25</v>
      </c>
      <c r="E78" s="148">
        <v>0.65</v>
      </c>
      <c r="F78" s="148">
        <v>0.87</v>
      </c>
      <c r="G78" s="148">
        <v>0.95</v>
      </c>
      <c r="H78" s="148">
        <v>0.99</v>
      </c>
      <c r="I78" s="148">
        <v>1</v>
      </c>
      <c r="J78" s="148">
        <v>1</v>
      </c>
    </row>
    <row r="79" spans="1:10" x14ac:dyDescent="0.35">
      <c r="A79" s="5" t="s">
        <v>75</v>
      </c>
      <c r="B79" s="9">
        <v>1230</v>
      </c>
      <c r="C79" s="172">
        <v>0.01</v>
      </c>
      <c r="D79" s="148">
        <v>0.19</v>
      </c>
      <c r="E79" s="148">
        <v>0.54</v>
      </c>
      <c r="F79" s="148">
        <v>0.82</v>
      </c>
      <c r="G79" s="148">
        <v>0.93</v>
      </c>
      <c r="H79" s="148">
        <v>0.98</v>
      </c>
      <c r="I79" s="148">
        <v>1</v>
      </c>
      <c r="J79" s="148">
        <v>1</v>
      </c>
    </row>
    <row r="80" spans="1:10" x14ac:dyDescent="0.35">
      <c r="A80" s="5" t="s">
        <v>76</v>
      </c>
      <c r="B80" s="9">
        <v>1180</v>
      </c>
      <c r="C80" s="172">
        <v>0.01</v>
      </c>
      <c r="D80" s="148">
        <v>0.15</v>
      </c>
      <c r="E80" s="148">
        <v>0.44</v>
      </c>
      <c r="F80" s="148">
        <v>0.79</v>
      </c>
      <c r="G80" s="148">
        <v>0.92</v>
      </c>
      <c r="H80" s="148">
        <v>0.98</v>
      </c>
      <c r="I80" s="148">
        <v>0.99</v>
      </c>
      <c r="J80" s="148">
        <v>1</v>
      </c>
    </row>
    <row r="81" spans="1:10" x14ac:dyDescent="0.35">
      <c r="A81" s="5" t="s">
        <v>77</v>
      </c>
      <c r="B81" s="9">
        <v>1265</v>
      </c>
      <c r="C81" s="172">
        <v>0.01</v>
      </c>
      <c r="D81" s="148">
        <v>0.08</v>
      </c>
      <c r="E81" s="148">
        <v>0.33</v>
      </c>
      <c r="F81" s="148">
        <v>0.72</v>
      </c>
      <c r="G81" s="148">
        <v>0.89</v>
      </c>
      <c r="H81" s="148">
        <v>0.96</v>
      </c>
      <c r="I81" s="148">
        <v>0.98</v>
      </c>
      <c r="J81" s="148">
        <v>1</v>
      </c>
    </row>
    <row r="82" spans="1:10" x14ac:dyDescent="0.35">
      <c r="A82" s="5" t="s">
        <v>78</v>
      </c>
      <c r="B82" s="9">
        <v>1175</v>
      </c>
      <c r="C82" s="172">
        <v>0.02</v>
      </c>
      <c r="D82" s="148">
        <v>0.06</v>
      </c>
      <c r="E82" s="148">
        <v>0.24</v>
      </c>
      <c r="F82" s="148">
        <v>0.6</v>
      </c>
      <c r="G82" s="148">
        <v>0.81</v>
      </c>
      <c r="H82" s="148">
        <v>0.92</v>
      </c>
      <c r="I82" s="148">
        <v>0.96</v>
      </c>
      <c r="J82" s="148">
        <v>1</v>
      </c>
    </row>
    <row r="83" spans="1:10" x14ac:dyDescent="0.35">
      <c r="A83" s="5" t="s">
        <v>79</v>
      </c>
      <c r="B83" s="9">
        <v>1005</v>
      </c>
      <c r="C83" s="172">
        <v>0.01</v>
      </c>
      <c r="D83" s="148">
        <v>0.04</v>
      </c>
      <c r="E83" s="148">
        <v>0.2</v>
      </c>
      <c r="F83" s="148">
        <v>0.48</v>
      </c>
      <c r="G83" s="148">
        <v>0.75</v>
      </c>
      <c r="H83" s="148">
        <v>0.87</v>
      </c>
      <c r="I83" s="148">
        <v>0.94</v>
      </c>
      <c r="J83" s="148">
        <v>1</v>
      </c>
    </row>
    <row r="84" spans="1:10" x14ac:dyDescent="0.35">
      <c r="A84" s="5" t="s">
        <v>80</v>
      </c>
      <c r="B84" s="9">
        <v>1075</v>
      </c>
      <c r="C84" s="172">
        <v>0.01</v>
      </c>
      <c r="D84" s="148">
        <v>0.03</v>
      </c>
      <c r="E84" s="148">
        <v>0.19</v>
      </c>
      <c r="F84" s="148">
        <v>0.43</v>
      </c>
      <c r="G84" s="148">
        <v>0.69</v>
      </c>
      <c r="H84" s="148">
        <v>0.84</v>
      </c>
      <c r="I84" s="148">
        <v>0.92</v>
      </c>
      <c r="J84" s="148">
        <v>1</v>
      </c>
    </row>
    <row r="85" spans="1:10" x14ac:dyDescent="0.35">
      <c r="A85" s="5" t="s">
        <v>81</v>
      </c>
      <c r="B85" s="9">
        <v>955</v>
      </c>
      <c r="C85" s="172">
        <v>0.01</v>
      </c>
      <c r="D85" s="148">
        <v>0.03</v>
      </c>
      <c r="E85" s="148">
        <v>0.15</v>
      </c>
      <c r="F85" s="148">
        <v>0.36</v>
      </c>
      <c r="G85" s="148">
        <v>0.67</v>
      </c>
      <c r="H85" s="148">
        <v>0.82</v>
      </c>
      <c r="I85" s="148">
        <v>0.9</v>
      </c>
      <c r="J85" s="148">
        <v>1</v>
      </c>
    </row>
    <row r="86" spans="1:10" x14ac:dyDescent="0.35">
      <c r="A86" s="5" t="s">
        <v>82</v>
      </c>
      <c r="B86" s="9">
        <v>1050</v>
      </c>
      <c r="C86" s="172">
        <v>0.01</v>
      </c>
      <c r="D86" s="148">
        <v>0.01</v>
      </c>
      <c r="E86" s="148">
        <v>7.0000000000000007E-2</v>
      </c>
      <c r="F86" s="148">
        <v>0.22</v>
      </c>
      <c r="G86" s="148">
        <v>0.56999999999999995</v>
      </c>
      <c r="H86" s="148">
        <v>0.79</v>
      </c>
      <c r="I86" s="148">
        <v>0.88</v>
      </c>
      <c r="J86" s="148">
        <v>1</v>
      </c>
    </row>
    <row r="87" spans="1:10" x14ac:dyDescent="0.35">
      <c r="A87" s="5" t="s">
        <v>83</v>
      </c>
      <c r="B87" s="9">
        <v>1210</v>
      </c>
      <c r="C87" s="172">
        <v>0.01</v>
      </c>
      <c r="D87" s="148">
        <v>0.04</v>
      </c>
      <c r="E87" s="148">
        <v>0.09</v>
      </c>
      <c r="F87" s="148">
        <v>0.26</v>
      </c>
      <c r="G87" s="148">
        <v>0.52</v>
      </c>
      <c r="H87" s="148">
        <v>0.76</v>
      </c>
      <c r="I87" s="148">
        <v>0.88</v>
      </c>
      <c r="J87" s="148">
        <v>1</v>
      </c>
    </row>
    <row r="88" spans="1:10" x14ac:dyDescent="0.35">
      <c r="A88" s="5" t="s">
        <v>84</v>
      </c>
      <c r="B88" s="9">
        <v>1550</v>
      </c>
      <c r="C88" s="172">
        <v>0.01</v>
      </c>
      <c r="D88" s="148">
        <v>0.02</v>
      </c>
      <c r="E88" s="148">
        <v>0.05</v>
      </c>
      <c r="F88" s="148">
        <v>0.17</v>
      </c>
      <c r="G88" s="148">
        <v>0.39</v>
      </c>
      <c r="H88" s="148">
        <v>0.72</v>
      </c>
      <c r="I88" s="148">
        <v>0.89</v>
      </c>
      <c r="J88" s="148">
        <v>1</v>
      </c>
    </row>
    <row r="89" spans="1:10" x14ac:dyDescent="0.35">
      <c r="A89" s="5" t="s">
        <v>85</v>
      </c>
      <c r="B89" s="9">
        <v>1200</v>
      </c>
      <c r="C89" s="172">
        <v>0.02</v>
      </c>
      <c r="D89" s="148">
        <v>0.02</v>
      </c>
      <c r="E89" s="148">
        <v>0.04</v>
      </c>
      <c r="F89" s="148">
        <v>0.17</v>
      </c>
      <c r="G89" s="148">
        <v>0.35</v>
      </c>
      <c r="H89" s="148">
        <v>0.65</v>
      </c>
      <c r="I89" s="148">
        <v>0.82</v>
      </c>
      <c r="J89" s="148">
        <v>1</v>
      </c>
    </row>
    <row r="90" spans="1:10" x14ac:dyDescent="0.35">
      <c r="A90" s="5" t="s">
        <v>86</v>
      </c>
      <c r="B90" s="9">
        <v>1550</v>
      </c>
      <c r="C90" s="172">
        <v>0.01</v>
      </c>
      <c r="D90" s="148">
        <v>0.02</v>
      </c>
      <c r="E90" s="148">
        <v>0.05</v>
      </c>
      <c r="F90" s="148">
        <v>0.14000000000000001</v>
      </c>
      <c r="G90" s="148">
        <v>0.33</v>
      </c>
      <c r="H90" s="148">
        <v>0.61</v>
      </c>
      <c r="I90" s="148">
        <v>0.82</v>
      </c>
      <c r="J90" s="148">
        <v>1</v>
      </c>
    </row>
    <row r="91" spans="1:10" x14ac:dyDescent="0.35">
      <c r="A91" s="5" t="s">
        <v>87</v>
      </c>
      <c r="B91" s="9">
        <v>1845</v>
      </c>
      <c r="C91" s="172">
        <v>0.01</v>
      </c>
      <c r="D91" s="148">
        <v>0.03</v>
      </c>
      <c r="E91" s="148">
        <v>7.0000000000000007E-2</v>
      </c>
      <c r="F91" s="148">
        <v>0.17</v>
      </c>
      <c r="G91" s="148">
        <v>0.43</v>
      </c>
      <c r="H91" s="148">
        <v>0.68</v>
      </c>
      <c r="I91" s="148">
        <v>0.82</v>
      </c>
      <c r="J91" s="148">
        <v>1</v>
      </c>
    </row>
    <row r="92" spans="1:10" x14ac:dyDescent="0.35">
      <c r="A92" s="5" t="s">
        <v>88</v>
      </c>
      <c r="B92" s="9">
        <v>1470</v>
      </c>
      <c r="C92" s="172">
        <v>0.01</v>
      </c>
      <c r="D92" s="148">
        <v>0.03</v>
      </c>
      <c r="E92" s="148">
        <v>7.0000000000000007E-2</v>
      </c>
      <c r="F92" s="148">
        <v>0.16</v>
      </c>
      <c r="G92" s="148">
        <v>0.37</v>
      </c>
      <c r="H92" s="148">
        <v>0.63</v>
      </c>
      <c r="I92" s="148">
        <v>0.81</v>
      </c>
      <c r="J92" s="148">
        <v>1</v>
      </c>
    </row>
    <row r="93" spans="1:10" x14ac:dyDescent="0.35">
      <c r="A93" s="5" t="s">
        <v>89</v>
      </c>
      <c r="B93" s="9">
        <v>1825</v>
      </c>
      <c r="C93" s="172">
        <v>0.01</v>
      </c>
      <c r="D93" s="148">
        <v>0.05</v>
      </c>
      <c r="E93" s="148">
        <v>0.08</v>
      </c>
      <c r="F93" s="148">
        <v>0.14000000000000001</v>
      </c>
      <c r="G93" s="148">
        <v>0.37</v>
      </c>
      <c r="H93" s="148">
        <v>0.66</v>
      </c>
      <c r="I93" s="148">
        <v>0.81</v>
      </c>
      <c r="J93" s="148">
        <v>1</v>
      </c>
    </row>
    <row r="94" spans="1:10" x14ac:dyDescent="0.35">
      <c r="A94" s="5" t="s">
        <v>90</v>
      </c>
      <c r="B94" s="9">
        <v>1800</v>
      </c>
      <c r="C94" s="172">
        <v>0.01</v>
      </c>
      <c r="D94" s="148">
        <v>0.03</v>
      </c>
      <c r="E94" s="148">
        <v>0.06</v>
      </c>
      <c r="F94" s="148">
        <v>0.16</v>
      </c>
      <c r="G94" s="148">
        <v>0.42</v>
      </c>
      <c r="H94" s="148">
        <v>0.67</v>
      </c>
      <c r="I94" s="148">
        <v>0.82</v>
      </c>
      <c r="J94" s="148">
        <v>1</v>
      </c>
    </row>
    <row r="95" spans="1:10" x14ac:dyDescent="0.35">
      <c r="A95" s="5" t="s">
        <v>91</v>
      </c>
      <c r="B95" s="9">
        <v>2025</v>
      </c>
      <c r="C95" s="172">
        <v>0.13</v>
      </c>
      <c r="D95" s="148">
        <v>0.26</v>
      </c>
      <c r="E95" s="148">
        <v>0.33</v>
      </c>
      <c r="F95" s="148">
        <v>0.43</v>
      </c>
      <c r="G95" s="148">
        <v>0.56999999999999995</v>
      </c>
      <c r="H95" s="148">
        <v>0.74</v>
      </c>
      <c r="I95" s="148">
        <v>0.85</v>
      </c>
      <c r="J95" s="148">
        <v>1</v>
      </c>
    </row>
    <row r="96" spans="1:10" x14ac:dyDescent="0.35">
      <c r="A96" s="5" t="s">
        <v>92</v>
      </c>
      <c r="B96" s="9">
        <v>2210</v>
      </c>
      <c r="C96" s="172">
        <v>0.06</v>
      </c>
      <c r="D96" s="148">
        <v>0.16</v>
      </c>
      <c r="E96" s="148">
        <v>0.24</v>
      </c>
      <c r="F96" s="148">
        <v>0.43</v>
      </c>
      <c r="G96" s="148">
        <v>0.53</v>
      </c>
      <c r="H96" s="148">
        <v>0.66</v>
      </c>
      <c r="I96" s="148">
        <v>0.79</v>
      </c>
      <c r="J96" s="148">
        <v>1</v>
      </c>
    </row>
    <row r="97" spans="1:10" x14ac:dyDescent="0.35">
      <c r="A97" s="5" t="s">
        <v>93</v>
      </c>
      <c r="B97" s="9">
        <v>1950</v>
      </c>
      <c r="C97" s="172">
        <v>0.14000000000000001</v>
      </c>
      <c r="D97" s="148">
        <v>0.21</v>
      </c>
      <c r="E97" s="148">
        <v>0.3</v>
      </c>
      <c r="F97" s="148">
        <v>0.41</v>
      </c>
      <c r="G97" s="148">
        <v>0.53</v>
      </c>
      <c r="H97" s="148">
        <v>0.71</v>
      </c>
      <c r="I97" s="148">
        <v>0.81</v>
      </c>
      <c r="J97" s="148">
        <v>1</v>
      </c>
    </row>
    <row r="98" spans="1:10" x14ac:dyDescent="0.35">
      <c r="A98" s="5" t="s">
        <v>94</v>
      </c>
      <c r="B98" s="9">
        <v>2165</v>
      </c>
      <c r="C98" s="172">
        <v>0.09</v>
      </c>
      <c r="D98" s="148">
        <v>0.22</v>
      </c>
      <c r="E98" s="148">
        <v>0.33</v>
      </c>
      <c r="F98" s="148">
        <v>0.44</v>
      </c>
      <c r="G98" s="148">
        <v>0.55000000000000004</v>
      </c>
      <c r="H98" s="148">
        <v>0.68</v>
      </c>
      <c r="I98" s="148">
        <v>0.78</v>
      </c>
      <c r="J98" s="148">
        <v>1</v>
      </c>
    </row>
    <row r="99" spans="1:10" x14ac:dyDescent="0.35">
      <c r="A99" s="5" t="s">
        <v>95</v>
      </c>
      <c r="B99" s="9">
        <v>2585</v>
      </c>
      <c r="C99" s="172">
        <v>0.14000000000000001</v>
      </c>
      <c r="D99" s="148">
        <v>0.25</v>
      </c>
      <c r="E99" s="148">
        <v>0.4</v>
      </c>
      <c r="F99" s="148">
        <v>0.56999999999999995</v>
      </c>
      <c r="G99" s="148">
        <v>0.67</v>
      </c>
      <c r="H99" s="148">
        <v>0.77</v>
      </c>
      <c r="I99" s="148">
        <v>0.83</v>
      </c>
      <c r="J99" s="148">
        <v>1</v>
      </c>
    </row>
    <row r="100" spans="1:10" x14ac:dyDescent="0.35">
      <c r="A100" s="5" t="s">
        <v>96</v>
      </c>
      <c r="B100" s="9">
        <v>2450</v>
      </c>
      <c r="C100" s="172">
        <v>0.13</v>
      </c>
      <c r="D100" s="148">
        <v>0.27</v>
      </c>
      <c r="E100" s="148">
        <v>0.44</v>
      </c>
      <c r="F100" s="148">
        <v>0.6</v>
      </c>
      <c r="G100" s="148">
        <v>0.71</v>
      </c>
      <c r="H100" s="148">
        <v>0.79</v>
      </c>
      <c r="I100" s="148">
        <v>0.85</v>
      </c>
      <c r="J100" s="148">
        <v>1</v>
      </c>
    </row>
    <row r="101" spans="1:10" x14ac:dyDescent="0.35">
      <c r="A101" s="5" t="s">
        <v>97</v>
      </c>
      <c r="B101" s="9">
        <v>2470</v>
      </c>
      <c r="C101" s="172">
        <v>0.19</v>
      </c>
      <c r="D101" s="148">
        <v>0.44</v>
      </c>
      <c r="E101" s="148">
        <v>0.63</v>
      </c>
      <c r="F101" s="148">
        <v>0.73</v>
      </c>
      <c r="G101" s="148">
        <v>0.8</v>
      </c>
      <c r="H101" s="148">
        <v>0.86</v>
      </c>
      <c r="I101" s="148">
        <v>0.91</v>
      </c>
      <c r="J101" s="148">
        <v>1</v>
      </c>
    </row>
    <row r="102" spans="1:10" x14ac:dyDescent="0.35">
      <c r="A102" s="5" t="s">
        <v>98</v>
      </c>
      <c r="B102" s="9">
        <v>2415</v>
      </c>
      <c r="C102" s="172">
        <v>0.17</v>
      </c>
      <c r="D102" s="148">
        <v>0.43</v>
      </c>
      <c r="E102" s="148">
        <v>0.61</v>
      </c>
      <c r="F102" s="148">
        <v>0.75</v>
      </c>
      <c r="G102" s="148">
        <v>0.82</v>
      </c>
      <c r="H102" s="148">
        <v>0.87</v>
      </c>
      <c r="I102" s="148">
        <v>0.91</v>
      </c>
      <c r="J102" s="148">
        <v>1</v>
      </c>
    </row>
    <row r="103" spans="1:10" x14ac:dyDescent="0.35">
      <c r="A103" s="5" t="s">
        <v>99</v>
      </c>
      <c r="B103" s="9">
        <v>2095</v>
      </c>
      <c r="C103" s="172">
        <v>0.19</v>
      </c>
      <c r="D103" s="148">
        <v>0.45</v>
      </c>
      <c r="E103" s="148">
        <v>0.65</v>
      </c>
      <c r="F103" s="148">
        <v>0.78</v>
      </c>
      <c r="G103" s="148">
        <v>0.86</v>
      </c>
      <c r="H103" s="148">
        <v>0.9</v>
      </c>
      <c r="I103" s="148">
        <v>0.92</v>
      </c>
      <c r="J103" s="148">
        <v>1</v>
      </c>
    </row>
    <row r="104" spans="1:10" x14ac:dyDescent="0.35">
      <c r="A104" s="5" t="s">
        <v>100</v>
      </c>
      <c r="B104" s="9">
        <v>1735</v>
      </c>
      <c r="C104" s="172">
        <v>0.11</v>
      </c>
      <c r="D104" s="148">
        <v>0.46</v>
      </c>
      <c r="E104" s="148">
        <v>0.71</v>
      </c>
      <c r="F104" s="148">
        <v>0.83</v>
      </c>
      <c r="G104" s="148">
        <v>0.89</v>
      </c>
      <c r="H104" s="148">
        <v>0.94</v>
      </c>
      <c r="I104" s="148">
        <v>0.96</v>
      </c>
      <c r="J104" s="148">
        <v>1</v>
      </c>
    </row>
    <row r="105" spans="1:10" x14ac:dyDescent="0.35">
      <c r="A105" s="5" t="s">
        <v>101</v>
      </c>
      <c r="B105" s="9">
        <v>1810</v>
      </c>
      <c r="C105" s="172">
        <v>0.09</v>
      </c>
      <c r="D105" s="148">
        <v>0.37</v>
      </c>
      <c r="E105" s="148">
        <v>0.63</v>
      </c>
      <c r="F105" s="148">
        <v>0.8</v>
      </c>
      <c r="G105" s="148">
        <v>0.88</v>
      </c>
      <c r="H105" s="148">
        <v>0.92</v>
      </c>
      <c r="I105" s="148">
        <v>0.96</v>
      </c>
      <c r="J105" s="148">
        <v>1</v>
      </c>
    </row>
    <row r="106" spans="1:10" x14ac:dyDescent="0.35">
      <c r="A106" s="5" t="s">
        <v>102</v>
      </c>
      <c r="B106" s="9">
        <v>1185</v>
      </c>
      <c r="C106" s="172">
        <v>0.03</v>
      </c>
      <c r="D106" s="148">
        <v>0.15</v>
      </c>
      <c r="E106" s="148">
        <v>0.56000000000000005</v>
      </c>
      <c r="F106" s="148">
        <v>0.75</v>
      </c>
      <c r="G106" s="148">
        <v>0.86</v>
      </c>
      <c r="H106" s="148">
        <v>0.92</v>
      </c>
      <c r="I106" s="148">
        <v>0.95</v>
      </c>
      <c r="J106" s="148">
        <v>1</v>
      </c>
    </row>
    <row r="107" spans="1:10" x14ac:dyDescent="0.35">
      <c r="A107" s="5" t="s">
        <v>103</v>
      </c>
      <c r="B107" s="9">
        <v>1295</v>
      </c>
      <c r="C107" s="172">
        <v>0.02</v>
      </c>
      <c r="D107" s="148">
        <v>0.03</v>
      </c>
      <c r="E107" s="148">
        <v>0.51</v>
      </c>
      <c r="F107" s="148">
        <v>0.71</v>
      </c>
      <c r="G107" s="148">
        <v>0.86</v>
      </c>
      <c r="H107" s="148">
        <v>0.93</v>
      </c>
      <c r="I107" s="148">
        <v>0.97</v>
      </c>
      <c r="J107" s="148">
        <v>1</v>
      </c>
    </row>
    <row r="108" spans="1:10" x14ac:dyDescent="0.35">
      <c r="A108" s="5" t="s">
        <v>104</v>
      </c>
      <c r="B108" s="9">
        <v>1175</v>
      </c>
      <c r="C108" s="172">
        <v>0.02</v>
      </c>
      <c r="D108" s="148">
        <v>0.04</v>
      </c>
      <c r="E108" s="148">
        <v>0.42</v>
      </c>
      <c r="F108" s="148">
        <v>0.77</v>
      </c>
      <c r="G108" s="148">
        <v>0.89</v>
      </c>
      <c r="H108" s="148">
        <v>0.95</v>
      </c>
      <c r="I108" s="148">
        <v>0.98</v>
      </c>
      <c r="J108" s="148">
        <v>1</v>
      </c>
    </row>
    <row r="109" spans="1:10" x14ac:dyDescent="0.35">
      <c r="A109" s="5" t="s">
        <v>105</v>
      </c>
      <c r="B109" s="9">
        <v>880</v>
      </c>
      <c r="C109" s="172">
        <v>0.02</v>
      </c>
      <c r="D109" s="148">
        <v>0.06</v>
      </c>
      <c r="E109" s="148">
        <v>0.14000000000000001</v>
      </c>
      <c r="F109" s="148">
        <v>0.69</v>
      </c>
      <c r="G109" s="148">
        <v>0.88</v>
      </c>
      <c r="H109" s="148">
        <v>0.93</v>
      </c>
      <c r="I109" s="148">
        <v>0.96</v>
      </c>
      <c r="J109" s="148">
        <v>1</v>
      </c>
    </row>
    <row r="110" spans="1:10" x14ac:dyDescent="0.35">
      <c r="A110" s="5" t="s">
        <v>106</v>
      </c>
      <c r="B110" s="9">
        <v>1240</v>
      </c>
      <c r="C110" s="172">
        <v>0.1</v>
      </c>
      <c r="D110" s="148">
        <v>0.1</v>
      </c>
      <c r="E110" s="148">
        <v>0.12</v>
      </c>
      <c r="F110" s="148">
        <v>0.56000000000000005</v>
      </c>
      <c r="G110" s="148">
        <v>0.87</v>
      </c>
      <c r="H110" s="148">
        <v>0.95</v>
      </c>
      <c r="I110" s="148">
        <v>0.97</v>
      </c>
      <c r="J110" s="148">
        <v>1</v>
      </c>
    </row>
    <row r="111" spans="1:10" x14ac:dyDescent="0.35">
      <c r="A111" s="5" t="s">
        <v>107</v>
      </c>
      <c r="B111" s="9">
        <v>1505</v>
      </c>
      <c r="C111" s="172">
        <v>0.13</v>
      </c>
      <c r="D111" s="148">
        <v>0.3</v>
      </c>
      <c r="E111" s="148">
        <v>0.4</v>
      </c>
      <c r="F111" s="148">
        <v>0.59</v>
      </c>
      <c r="G111" s="148">
        <v>0.86</v>
      </c>
      <c r="H111" s="148">
        <v>0.96</v>
      </c>
      <c r="I111" s="148">
        <v>0.98</v>
      </c>
      <c r="J111" s="148">
        <v>1</v>
      </c>
    </row>
    <row r="112" spans="1:10" x14ac:dyDescent="0.35">
      <c r="A112" s="5" t="s">
        <v>108</v>
      </c>
      <c r="B112" s="9">
        <v>1675</v>
      </c>
      <c r="C112" s="172">
        <v>0.01</v>
      </c>
      <c r="D112" s="148">
        <v>0.11</v>
      </c>
      <c r="E112" s="148">
        <v>0.25</v>
      </c>
      <c r="F112" s="148">
        <v>0.53</v>
      </c>
      <c r="G112" s="148">
        <v>0.72</v>
      </c>
      <c r="H112" s="148">
        <v>0.87</v>
      </c>
      <c r="I112" s="148">
        <v>0.95</v>
      </c>
      <c r="J112" s="148">
        <v>1</v>
      </c>
    </row>
    <row r="113" spans="1:10" x14ac:dyDescent="0.35">
      <c r="A113" s="5" t="s">
        <v>109</v>
      </c>
      <c r="B113" s="9">
        <v>1550</v>
      </c>
      <c r="C113" s="172">
        <v>0.13</v>
      </c>
      <c r="D113" s="148">
        <v>0.32</v>
      </c>
      <c r="E113" s="148">
        <v>0.4</v>
      </c>
      <c r="F113" s="148">
        <v>0.43</v>
      </c>
      <c r="G113" s="148">
        <v>0.52</v>
      </c>
      <c r="H113" s="148">
        <v>0.81</v>
      </c>
      <c r="I113" s="148">
        <v>0.94</v>
      </c>
      <c r="J113" s="148">
        <v>1</v>
      </c>
    </row>
    <row r="114" spans="1:10" x14ac:dyDescent="0.35">
      <c r="A114" s="5" t="s">
        <v>110</v>
      </c>
      <c r="B114" s="9">
        <v>1550</v>
      </c>
      <c r="C114" s="172">
        <v>7.0000000000000007E-2</v>
      </c>
      <c r="D114" s="148">
        <v>0.27</v>
      </c>
      <c r="E114" s="148">
        <v>0.43</v>
      </c>
      <c r="F114" s="148">
        <v>0.49</v>
      </c>
      <c r="G114" s="148">
        <v>0.56999999999999995</v>
      </c>
      <c r="H114" s="148">
        <v>0.78</v>
      </c>
      <c r="I114" s="148">
        <v>0.9</v>
      </c>
      <c r="J114" s="148">
        <v>1</v>
      </c>
    </row>
    <row r="115" spans="1:10" x14ac:dyDescent="0.35">
      <c r="A115" s="5" t="s">
        <v>111</v>
      </c>
      <c r="B115" s="9">
        <v>1725</v>
      </c>
      <c r="C115" s="172">
        <v>0.16</v>
      </c>
      <c r="D115" s="148">
        <v>0.34</v>
      </c>
      <c r="E115" s="148">
        <v>0.42</v>
      </c>
      <c r="F115" s="148">
        <v>0.51</v>
      </c>
      <c r="G115" s="148">
        <v>0.63</v>
      </c>
      <c r="H115" s="148">
        <v>0.82</v>
      </c>
      <c r="I115" s="148">
        <v>0.9</v>
      </c>
      <c r="J115" s="148">
        <v>1</v>
      </c>
    </row>
    <row r="116" spans="1:10" x14ac:dyDescent="0.35">
      <c r="A116" s="5" t="s">
        <v>112</v>
      </c>
      <c r="B116" s="9">
        <v>2260</v>
      </c>
      <c r="C116" s="172">
        <v>0.14000000000000001</v>
      </c>
      <c r="D116" s="148">
        <v>0.28000000000000003</v>
      </c>
      <c r="E116" s="148">
        <v>0.4</v>
      </c>
      <c r="F116" s="148">
        <v>0.54</v>
      </c>
      <c r="G116" s="148">
        <v>0.68</v>
      </c>
      <c r="H116" s="148">
        <v>0.86</v>
      </c>
      <c r="I116" s="148">
        <v>0.93</v>
      </c>
      <c r="J116" s="148">
        <v>1</v>
      </c>
    </row>
    <row r="117" spans="1:10" x14ac:dyDescent="0.35">
      <c r="A117" s="5" t="s">
        <v>113</v>
      </c>
      <c r="B117" s="9">
        <v>2095</v>
      </c>
      <c r="C117" s="172">
        <v>0.11</v>
      </c>
      <c r="D117" s="148">
        <v>0.32</v>
      </c>
      <c r="E117" s="148">
        <v>0.49</v>
      </c>
      <c r="F117" s="148">
        <v>0.62</v>
      </c>
      <c r="G117" s="148">
        <v>0.73</v>
      </c>
      <c r="H117" s="148">
        <v>0.84</v>
      </c>
      <c r="I117" s="148">
        <v>0.93</v>
      </c>
      <c r="J117" s="148">
        <v>1</v>
      </c>
    </row>
    <row r="118" spans="1:10" x14ac:dyDescent="0.35">
      <c r="A118" s="5" t="s">
        <v>114</v>
      </c>
      <c r="B118" s="9">
        <v>2205</v>
      </c>
      <c r="C118" s="172">
        <v>0.14000000000000001</v>
      </c>
      <c r="D118" s="148">
        <v>0.27</v>
      </c>
      <c r="E118" s="148">
        <v>0.4</v>
      </c>
      <c r="F118" s="148">
        <v>0.52</v>
      </c>
      <c r="G118" s="148">
        <v>0.63</v>
      </c>
      <c r="H118" s="148">
        <v>0.75</v>
      </c>
      <c r="I118" s="148">
        <v>0.85</v>
      </c>
      <c r="J118" s="148">
        <v>1</v>
      </c>
    </row>
    <row r="119" spans="1:10" x14ac:dyDescent="0.35">
      <c r="A119" s="221" t="s">
        <v>246</v>
      </c>
      <c r="B119" s="89">
        <v>2810</v>
      </c>
      <c r="C119" s="90">
        <v>0.17</v>
      </c>
      <c r="D119" s="90">
        <v>0.69</v>
      </c>
      <c r="E119" s="90">
        <v>0.92</v>
      </c>
      <c r="F119" s="170">
        <v>0.98</v>
      </c>
      <c r="G119" s="170">
        <v>0.99</v>
      </c>
      <c r="H119" s="170">
        <v>1</v>
      </c>
      <c r="I119" s="170">
        <v>1</v>
      </c>
      <c r="J119" s="170">
        <v>1</v>
      </c>
    </row>
    <row r="120" spans="1:10" x14ac:dyDescent="0.35">
      <c r="A120" s="7" t="s">
        <v>247</v>
      </c>
      <c r="B120" s="8">
        <v>13710</v>
      </c>
      <c r="C120" s="10">
        <v>0.01</v>
      </c>
      <c r="D120" s="10">
        <v>0.1</v>
      </c>
      <c r="E120" s="10">
        <v>0.3</v>
      </c>
      <c r="F120" s="160">
        <v>0.54</v>
      </c>
      <c r="G120" s="160">
        <v>0.75</v>
      </c>
      <c r="H120" s="160">
        <v>0.88</v>
      </c>
      <c r="I120" s="160">
        <v>0.94</v>
      </c>
      <c r="J120" s="160">
        <v>1</v>
      </c>
    </row>
    <row r="121" spans="1:10" x14ac:dyDescent="0.35">
      <c r="A121" s="7" t="s">
        <v>248</v>
      </c>
      <c r="B121" s="8">
        <v>23075</v>
      </c>
      <c r="C121" s="10">
        <v>7.0000000000000007E-2</v>
      </c>
      <c r="D121" s="10">
        <v>0.15</v>
      </c>
      <c r="E121" s="10">
        <v>0.23</v>
      </c>
      <c r="F121" s="160">
        <v>0.35</v>
      </c>
      <c r="G121" s="160">
        <v>0.51</v>
      </c>
      <c r="H121" s="160">
        <v>0.7</v>
      </c>
      <c r="I121" s="160">
        <v>0.82</v>
      </c>
      <c r="J121" s="160">
        <v>1</v>
      </c>
    </row>
    <row r="122" spans="1:10" x14ac:dyDescent="0.35">
      <c r="A122" s="7" t="s">
        <v>249</v>
      </c>
      <c r="B122" s="8">
        <v>19480</v>
      </c>
      <c r="C122" s="10">
        <v>0.1</v>
      </c>
      <c r="D122" s="10">
        <v>0.28999999999999998</v>
      </c>
      <c r="E122" s="10">
        <v>0.51</v>
      </c>
      <c r="F122" s="160">
        <v>0.71</v>
      </c>
      <c r="G122" s="160">
        <v>0.84</v>
      </c>
      <c r="H122" s="160">
        <v>0.91</v>
      </c>
      <c r="I122" s="160">
        <v>0.94</v>
      </c>
      <c r="J122" s="160">
        <v>1</v>
      </c>
    </row>
    <row r="123" spans="1:10" x14ac:dyDescent="0.35">
      <c r="A123" s="7" t="s">
        <v>541</v>
      </c>
      <c r="B123" s="8">
        <v>11385</v>
      </c>
      <c r="C123" s="10">
        <v>0.13</v>
      </c>
      <c r="D123" s="10">
        <v>0.3</v>
      </c>
      <c r="E123" s="10">
        <v>0.42</v>
      </c>
      <c r="F123" s="160">
        <v>0.52</v>
      </c>
      <c r="G123" s="160">
        <v>0.64</v>
      </c>
      <c r="H123" s="160">
        <v>0.81</v>
      </c>
      <c r="I123" s="160">
        <v>0.91</v>
      </c>
      <c r="J123" s="160">
        <v>1</v>
      </c>
    </row>
    <row r="124" spans="1:10" x14ac:dyDescent="0.35">
      <c r="A124" t="s">
        <v>29</v>
      </c>
      <c r="B124" t="s">
        <v>424</v>
      </c>
    </row>
    <row r="125" spans="1:10" x14ac:dyDescent="0.35">
      <c r="A125" t="s">
        <v>30</v>
      </c>
      <c r="B125" t="s">
        <v>426</v>
      </c>
    </row>
    <row r="126" spans="1:10" x14ac:dyDescent="0.35">
      <c r="A126" t="s">
        <v>31</v>
      </c>
      <c r="B126" t="s">
        <v>425</v>
      </c>
    </row>
    <row r="127" spans="1:10" x14ac:dyDescent="0.35">
      <c r="A127" t="s">
        <v>32</v>
      </c>
      <c r="B127" t="s">
        <v>432</v>
      </c>
    </row>
    <row r="128" spans="1:10" x14ac:dyDescent="0.35">
      <c r="A128" t="s">
        <v>33</v>
      </c>
      <c r="B128" t="s">
        <v>533</v>
      </c>
    </row>
    <row r="129" spans="1:2" x14ac:dyDescent="0.35">
      <c r="A129" t="s">
        <v>34</v>
      </c>
      <c r="B129" t="s">
        <v>444</v>
      </c>
    </row>
    <row r="130" spans="1:2" x14ac:dyDescent="0.35">
      <c r="A130" t="s">
        <v>35</v>
      </c>
      <c r="B130" s="4" t="s">
        <v>535</v>
      </c>
    </row>
    <row r="131" spans="1:2" x14ac:dyDescent="0.35">
      <c r="A131" t="s">
        <v>36</v>
      </c>
      <c r="B131" t="s">
        <v>445</v>
      </c>
    </row>
    <row r="132" spans="1:2" x14ac:dyDescent="0.35">
      <c r="A132" t="s">
        <v>37</v>
      </c>
      <c r="B132" t="s">
        <v>446</v>
      </c>
    </row>
    <row r="133" spans="1:2" x14ac:dyDescent="0.35">
      <c r="A133" t="s">
        <v>38</v>
      </c>
      <c r="B133" t="s">
        <v>511</v>
      </c>
    </row>
    <row r="134" spans="1:2" x14ac:dyDescent="0.35">
      <c r="A134" t="s">
        <v>39</v>
      </c>
      <c r="B134" t="s">
        <v>447</v>
      </c>
    </row>
    <row r="135" spans="1:2" x14ac:dyDescent="0.35">
      <c r="A135" t="s">
        <v>40</v>
      </c>
      <c r="B135" t="s">
        <v>448</v>
      </c>
    </row>
    <row r="136" spans="1:2" x14ac:dyDescent="0.35">
      <c r="A136" t="s">
        <v>41</v>
      </c>
      <c r="B136" t="s">
        <v>449</v>
      </c>
    </row>
    <row r="137" spans="1:2" x14ac:dyDescent="0.35">
      <c r="A137" t="s">
        <v>42</v>
      </c>
      <c r="B137" t="s">
        <v>450</v>
      </c>
    </row>
    <row r="138" spans="1:2" x14ac:dyDescent="0.35">
      <c r="A138" t="s">
        <v>43</v>
      </c>
      <c r="B138" t="s">
        <v>451</v>
      </c>
    </row>
    <row r="139" spans="1:2" x14ac:dyDescent="0.35">
      <c r="A139" t="s">
        <v>44</v>
      </c>
      <c r="B139" t="s">
        <v>452</v>
      </c>
    </row>
    <row r="140" spans="1:2" x14ac:dyDescent="0.35">
      <c r="A140" t="s">
        <v>261</v>
      </c>
      <c r="B140" t="s">
        <v>453</v>
      </c>
    </row>
    <row r="141" spans="1:2" x14ac:dyDescent="0.35">
      <c r="A141" t="s">
        <v>455</v>
      </c>
      <c r="B141" t="s">
        <v>454</v>
      </c>
    </row>
  </sheetData>
  <conditionalFormatting sqref="B9:K9">
    <cfRule type="dataBar" priority="7">
      <dataBar>
        <cfvo type="num" val="0"/>
        <cfvo type="num" val="1"/>
        <color rgb="FFB1A0C7"/>
      </dataBar>
      <extLst>
        <ext xmlns:x14="http://schemas.microsoft.com/office/spreadsheetml/2009/9/main" uri="{B025F937-C7B1-47D3-B67F-A62EFF666E3E}">
          <x14:id>{D7B61846-3310-4F7C-958D-F0F6358A959D}</x14:id>
        </ext>
      </extLst>
    </cfRule>
  </conditionalFormatting>
  <conditionalFormatting sqref="C68:J68">
    <cfRule type="dataBar" priority="6">
      <dataBar>
        <cfvo type="num" val="0"/>
        <cfvo type="num" val="1"/>
        <color rgb="FFB1A0C7"/>
      </dataBar>
      <extLst>
        <ext xmlns:x14="http://schemas.microsoft.com/office/spreadsheetml/2009/9/main" uri="{B025F937-C7B1-47D3-B67F-A62EFF666E3E}">
          <x14:id>{9B3904E9-11F5-4C3B-A490-F7B1628D7F53}</x14:id>
        </ext>
      </extLst>
    </cfRule>
  </conditionalFormatting>
  <conditionalFormatting sqref="C69:J69">
    <cfRule type="dataBar" priority="5">
      <dataBar>
        <cfvo type="num" val="0"/>
        <cfvo type="num" val="1"/>
        <color rgb="FFB1A0C7"/>
      </dataBar>
      <extLst>
        <ext xmlns:x14="http://schemas.microsoft.com/office/spreadsheetml/2009/9/main" uri="{B025F937-C7B1-47D3-B67F-A62EFF666E3E}">
          <x14:id>{6F6230C6-8375-45D1-9C3B-65CA49A3DBEC}</x14:id>
        </ext>
      </extLst>
    </cfRule>
  </conditionalFormatting>
  <conditionalFormatting sqref="C70:J118">
    <cfRule type="dataBar" priority="4">
      <dataBar>
        <cfvo type="num" val="0"/>
        <cfvo type="num" val="1"/>
        <color rgb="FFB1A0C7"/>
      </dataBar>
      <extLst>
        <ext xmlns:x14="http://schemas.microsoft.com/office/spreadsheetml/2009/9/main" uri="{B025F937-C7B1-47D3-B67F-A62EFF666E3E}">
          <x14:id>{0441A0B6-F710-4295-A652-6766EBBB6CFE}</x14:id>
        </ext>
      </extLst>
    </cfRule>
  </conditionalFormatting>
  <conditionalFormatting sqref="F120:F123">
    <cfRule type="dataBar" priority="2">
      <dataBar>
        <cfvo type="num" val="0"/>
        <cfvo type="num" val="1"/>
        <color rgb="FFB1A0C7"/>
      </dataBar>
      <extLst>
        <ext xmlns:x14="http://schemas.microsoft.com/office/spreadsheetml/2009/9/main" uri="{B025F937-C7B1-47D3-B67F-A62EFF666E3E}">
          <x14:id>{82325DD6-FED4-4B10-A5F9-D0FEBA718538}</x14:id>
        </ext>
      </extLst>
    </cfRule>
  </conditionalFormatting>
  <conditionalFormatting sqref="F119:J119">
    <cfRule type="dataBar" priority="3">
      <dataBar>
        <cfvo type="num" val="0"/>
        <cfvo type="num" val="1"/>
        <color rgb="FFB1A0C7"/>
      </dataBar>
      <extLst>
        <ext xmlns:x14="http://schemas.microsoft.com/office/spreadsheetml/2009/9/main" uri="{B025F937-C7B1-47D3-B67F-A62EFF666E3E}">
          <x14:id>{18D88BA5-884A-4432-961D-8D2721B8DD9C}</x14:id>
        </ext>
      </extLst>
    </cfRule>
  </conditionalFormatting>
  <conditionalFormatting sqref="G120:J123">
    <cfRule type="dataBar" priority="1">
      <dataBar>
        <cfvo type="num" val="0"/>
        <cfvo type="num" val="1"/>
        <color rgb="FFB1A0C7"/>
      </dataBar>
      <extLst>
        <ext xmlns:x14="http://schemas.microsoft.com/office/spreadsheetml/2009/9/main" uri="{B025F937-C7B1-47D3-B67F-A62EFF666E3E}">
          <x14:id>{07A0D93F-181B-4F71-861C-F0F8C13C1E4C}</x14:id>
        </ext>
      </extLst>
    </cfRule>
  </conditionalFormatting>
  <pageMargins left="0.7" right="0.7" top="0.75" bottom="0.75" header="0.3" footer="0.3"/>
  <pageSetup paperSize="9" orientation="portrait" horizontalDpi="300" verticalDpi="300"/>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dataBar" id="{D7B61846-3310-4F7C-958D-F0F6358A959D}">
            <x14:dataBar minLength="0" maxLength="100" gradient="0">
              <x14:cfvo type="num">
                <xm:f>0</xm:f>
              </x14:cfvo>
              <x14:cfvo type="num">
                <xm:f>1</xm:f>
              </x14:cfvo>
              <x14:negativeFillColor rgb="FFFF0000"/>
              <x14:axisColor rgb="FF000000"/>
            </x14:dataBar>
          </x14:cfRule>
          <xm:sqref>B9:K9</xm:sqref>
        </x14:conditionalFormatting>
        <x14:conditionalFormatting xmlns:xm="http://schemas.microsoft.com/office/excel/2006/main">
          <x14:cfRule type="dataBar" id="{9B3904E9-11F5-4C3B-A490-F7B1628D7F53}">
            <x14:dataBar minLength="0" maxLength="100" gradient="0">
              <x14:cfvo type="num">
                <xm:f>0</xm:f>
              </x14:cfvo>
              <x14:cfvo type="num">
                <xm:f>1</xm:f>
              </x14:cfvo>
              <x14:negativeFillColor rgb="FFFF0000"/>
              <x14:axisColor rgb="FF000000"/>
            </x14:dataBar>
          </x14:cfRule>
          <xm:sqref>C68:J68</xm:sqref>
        </x14:conditionalFormatting>
        <x14:conditionalFormatting xmlns:xm="http://schemas.microsoft.com/office/excel/2006/main">
          <x14:cfRule type="dataBar" id="{6F6230C6-8375-45D1-9C3B-65CA49A3DBEC}">
            <x14:dataBar minLength="0" maxLength="100" gradient="0">
              <x14:cfvo type="num">
                <xm:f>0</xm:f>
              </x14:cfvo>
              <x14:cfvo type="num">
                <xm:f>1</xm:f>
              </x14:cfvo>
              <x14:negativeFillColor rgb="FFFF0000"/>
              <x14:axisColor rgb="FF000000"/>
            </x14:dataBar>
          </x14:cfRule>
          <xm:sqref>C69:J69</xm:sqref>
        </x14:conditionalFormatting>
        <x14:conditionalFormatting xmlns:xm="http://schemas.microsoft.com/office/excel/2006/main">
          <x14:cfRule type="dataBar" id="{0441A0B6-F710-4295-A652-6766EBBB6CFE}">
            <x14:dataBar minLength="0" maxLength="100" gradient="0">
              <x14:cfvo type="num">
                <xm:f>0</xm:f>
              </x14:cfvo>
              <x14:cfvo type="num">
                <xm:f>1</xm:f>
              </x14:cfvo>
              <x14:negativeFillColor rgb="FFFF0000"/>
              <x14:axisColor rgb="FF000000"/>
            </x14:dataBar>
          </x14:cfRule>
          <xm:sqref>C70:J118</xm:sqref>
        </x14:conditionalFormatting>
        <x14:conditionalFormatting xmlns:xm="http://schemas.microsoft.com/office/excel/2006/main">
          <x14:cfRule type="dataBar" id="{82325DD6-FED4-4B10-A5F9-D0FEBA718538}">
            <x14:dataBar minLength="0" maxLength="100" gradient="0">
              <x14:cfvo type="num">
                <xm:f>0</xm:f>
              </x14:cfvo>
              <x14:cfvo type="num">
                <xm:f>1</xm:f>
              </x14:cfvo>
              <x14:negativeFillColor rgb="FFFF0000"/>
              <x14:axisColor rgb="FF000000"/>
            </x14:dataBar>
          </x14:cfRule>
          <xm:sqref>F120:F123</xm:sqref>
        </x14:conditionalFormatting>
        <x14:conditionalFormatting xmlns:xm="http://schemas.microsoft.com/office/excel/2006/main">
          <x14:cfRule type="dataBar" id="{18D88BA5-884A-4432-961D-8D2721B8DD9C}">
            <x14:dataBar minLength="0" maxLength="100" gradient="0">
              <x14:cfvo type="num">
                <xm:f>0</xm:f>
              </x14:cfvo>
              <x14:cfvo type="num">
                <xm:f>1</xm:f>
              </x14:cfvo>
              <x14:negativeFillColor rgb="FFFF0000"/>
              <x14:axisColor rgb="FF000000"/>
            </x14:dataBar>
          </x14:cfRule>
          <xm:sqref>F119:J119</xm:sqref>
        </x14:conditionalFormatting>
        <x14:conditionalFormatting xmlns:xm="http://schemas.microsoft.com/office/excel/2006/main">
          <x14:cfRule type="dataBar" id="{07A0D93F-181B-4F71-861C-F0F8C13C1E4C}">
            <x14:dataBar minLength="0" maxLength="100" gradient="0">
              <x14:cfvo type="num">
                <xm:f>0</xm:f>
              </x14:cfvo>
              <x14:cfvo type="num">
                <xm:f>1</xm:f>
              </x14:cfvo>
              <x14:negativeFillColor rgb="FFFF0000"/>
              <x14:axisColor rgb="FF000000"/>
            </x14:dataBar>
          </x14:cfRule>
          <xm:sqref>G120:J123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5"/>
  <sheetViews>
    <sheetView showGridLines="0" zoomScaleNormal="100" workbookViewId="0"/>
  </sheetViews>
  <sheetFormatPr defaultColWidth="10.6640625" defaultRowHeight="15.5" x14ac:dyDescent="0.35"/>
  <cols>
    <col min="1" max="12" width="20.6640625" customWidth="1"/>
  </cols>
  <sheetData>
    <row r="1" spans="1:12" ht="19.5" x14ac:dyDescent="0.45">
      <c r="A1" s="1" t="s">
        <v>262</v>
      </c>
    </row>
    <row r="2" spans="1:12" x14ac:dyDescent="0.35">
      <c r="A2" t="s">
        <v>46</v>
      </c>
    </row>
    <row r="3" spans="1:12" x14ac:dyDescent="0.35">
      <c r="A3" t="s">
        <v>47</v>
      </c>
    </row>
    <row r="4" spans="1:12" x14ac:dyDescent="0.35">
      <c r="A4" t="s">
        <v>263</v>
      </c>
    </row>
    <row r="5" spans="1:12" x14ac:dyDescent="0.35">
      <c r="A5" t="s">
        <v>49</v>
      </c>
    </row>
    <row r="6" spans="1:12" s="182" customFormat="1" ht="77.5" x14ac:dyDescent="0.35">
      <c r="A6" s="205" t="s">
        <v>264</v>
      </c>
      <c r="B6" s="206" t="s">
        <v>265</v>
      </c>
      <c r="C6" s="206" t="s">
        <v>266</v>
      </c>
      <c r="D6" s="206" t="s">
        <v>267</v>
      </c>
      <c r="E6" s="206" t="s">
        <v>268</v>
      </c>
      <c r="F6" s="208" t="s">
        <v>269</v>
      </c>
      <c r="G6" s="209" t="s">
        <v>270</v>
      </c>
      <c r="H6" s="209" t="s">
        <v>271</v>
      </c>
      <c r="I6" s="206" t="s">
        <v>272</v>
      </c>
      <c r="J6" s="206" t="s">
        <v>273</v>
      </c>
      <c r="K6" s="206" t="s">
        <v>274</v>
      </c>
      <c r="L6" s="210" t="s">
        <v>275</v>
      </c>
    </row>
    <row r="7" spans="1:12" x14ac:dyDescent="0.35">
      <c r="A7" s="15" t="s">
        <v>276</v>
      </c>
      <c r="B7" s="92" t="s">
        <v>62</v>
      </c>
      <c r="C7" s="16">
        <v>6432400</v>
      </c>
      <c r="D7" s="16">
        <v>3741515</v>
      </c>
      <c r="E7" s="16">
        <v>2690885</v>
      </c>
      <c r="F7" s="93">
        <v>1405703420</v>
      </c>
      <c r="G7" s="93">
        <v>1061582150</v>
      </c>
      <c r="H7" s="93">
        <v>344121280</v>
      </c>
      <c r="I7" s="17">
        <v>0.57999999999999996</v>
      </c>
      <c r="J7" s="17">
        <v>0.42</v>
      </c>
      <c r="K7" s="16">
        <v>207075</v>
      </c>
      <c r="L7" s="96">
        <v>53505730</v>
      </c>
    </row>
    <row r="8" spans="1:12" x14ac:dyDescent="0.35">
      <c r="A8" s="5" t="s">
        <v>276</v>
      </c>
      <c r="B8" s="6" t="s">
        <v>65</v>
      </c>
      <c r="C8" s="9">
        <v>15</v>
      </c>
      <c r="D8" s="9">
        <v>10</v>
      </c>
      <c r="E8" s="9">
        <v>5</v>
      </c>
      <c r="F8" s="94">
        <v>1770</v>
      </c>
      <c r="G8" s="94">
        <v>1300</v>
      </c>
      <c r="H8" s="94">
        <v>470</v>
      </c>
      <c r="I8" s="11">
        <v>0.6</v>
      </c>
      <c r="J8" s="11">
        <v>0.4</v>
      </c>
      <c r="K8" s="9">
        <v>0</v>
      </c>
      <c r="L8" s="97">
        <v>0</v>
      </c>
    </row>
    <row r="9" spans="1:12" x14ac:dyDescent="0.35">
      <c r="A9" s="5" t="s">
        <v>276</v>
      </c>
      <c r="B9" s="6" t="s">
        <v>66</v>
      </c>
      <c r="C9" s="9">
        <v>105</v>
      </c>
      <c r="D9" s="9">
        <v>70</v>
      </c>
      <c r="E9" s="9">
        <v>35</v>
      </c>
      <c r="F9" s="94">
        <v>16380</v>
      </c>
      <c r="G9" s="94">
        <v>12830</v>
      </c>
      <c r="H9" s="94">
        <v>3550</v>
      </c>
      <c r="I9" s="11">
        <v>0.66</v>
      </c>
      <c r="J9" s="11">
        <v>0.34</v>
      </c>
      <c r="K9" s="9">
        <v>0</v>
      </c>
      <c r="L9" s="97">
        <v>0</v>
      </c>
    </row>
    <row r="10" spans="1:12" x14ac:dyDescent="0.35">
      <c r="A10" s="5" t="s">
        <v>276</v>
      </c>
      <c r="B10" s="6" t="s">
        <v>67</v>
      </c>
      <c r="C10" s="9">
        <v>280</v>
      </c>
      <c r="D10" s="9">
        <v>175</v>
      </c>
      <c r="E10" s="9">
        <v>100</v>
      </c>
      <c r="F10" s="94">
        <v>48470</v>
      </c>
      <c r="G10" s="94">
        <v>38840</v>
      </c>
      <c r="H10" s="94">
        <v>9630</v>
      </c>
      <c r="I10" s="11">
        <v>0.63</v>
      </c>
      <c r="J10" s="11">
        <v>0.37</v>
      </c>
      <c r="K10" s="9" t="s">
        <v>120</v>
      </c>
      <c r="L10" s="97">
        <v>50</v>
      </c>
    </row>
    <row r="11" spans="1:12" x14ac:dyDescent="0.35">
      <c r="A11" s="5" t="s">
        <v>276</v>
      </c>
      <c r="B11" s="6" t="s">
        <v>68</v>
      </c>
      <c r="C11" s="9">
        <v>505</v>
      </c>
      <c r="D11" s="9">
        <v>335</v>
      </c>
      <c r="E11" s="9">
        <v>170</v>
      </c>
      <c r="F11" s="94">
        <v>93640</v>
      </c>
      <c r="G11" s="94">
        <v>75770</v>
      </c>
      <c r="H11" s="94">
        <v>17870</v>
      </c>
      <c r="I11" s="11">
        <v>0.66</v>
      </c>
      <c r="J11" s="11">
        <v>0.34</v>
      </c>
      <c r="K11" s="9" t="s">
        <v>120</v>
      </c>
      <c r="L11" s="97">
        <v>500</v>
      </c>
    </row>
    <row r="12" spans="1:12" x14ac:dyDescent="0.35">
      <c r="A12" s="5" t="s">
        <v>276</v>
      </c>
      <c r="B12" s="6" t="s">
        <v>69</v>
      </c>
      <c r="C12" s="9">
        <v>1010</v>
      </c>
      <c r="D12" s="9">
        <v>645</v>
      </c>
      <c r="E12" s="9">
        <v>365</v>
      </c>
      <c r="F12" s="94">
        <v>176140</v>
      </c>
      <c r="G12" s="94">
        <v>141930</v>
      </c>
      <c r="H12" s="94">
        <v>34210</v>
      </c>
      <c r="I12" s="11">
        <v>0.64</v>
      </c>
      <c r="J12" s="11">
        <v>0.36</v>
      </c>
      <c r="K12" s="9" t="s">
        <v>120</v>
      </c>
      <c r="L12" s="97">
        <v>270</v>
      </c>
    </row>
    <row r="13" spans="1:12" x14ac:dyDescent="0.35">
      <c r="A13" s="5" t="s">
        <v>276</v>
      </c>
      <c r="B13" s="6" t="s">
        <v>70</v>
      </c>
      <c r="C13" s="9">
        <v>2095</v>
      </c>
      <c r="D13" s="9">
        <v>1370</v>
      </c>
      <c r="E13" s="9">
        <v>725</v>
      </c>
      <c r="F13" s="94">
        <v>367110</v>
      </c>
      <c r="G13" s="94">
        <v>300780</v>
      </c>
      <c r="H13" s="94">
        <v>66330</v>
      </c>
      <c r="I13" s="11">
        <v>0.65</v>
      </c>
      <c r="J13" s="11">
        <v>0.35</v>
      </c>
      <c r="K13" s="9">
        <v>5</v>
      </c>
      <c r="L13" s="97">
        <v>860</v>
      </c>
    </row>
    <row r="14" spans="1:12" x14ac:dyDescent="0.35">
      <c r="A14" s="5" t="s">
        <v>276</v>
      </c>
      <c r="B14" s="6" t="s">
        <v>71</v>
      </c>
      <c r="C14" s="9">
        <v>4190</v>
      </c>
      <c r="D14" s="9">
        <v>2730</v>
      </c>
      <c r="E14" s="9">
        <v>1460</v>
      </c>
      <c r="F14" s="94">
        <v>769700</v>
      </c>
      <c r="G14" s="94">
        <v>626750</v>
      </c>
      <c r="H14" s="94">
        <v>142940</v>
      </c>
      <c r="I14" s="11">
        <v>0.65</v>
      </c>
      <c r="J14" s="11">
        <v>0.35</v>
      </c>
      <c r="K14" s="9">
        <v>10</v>
      </c>
      <c r="L14" s="97">
        <v>2480</v>
      </c>
    </row>
    <row r="15" spans="1:12" x14ac:dyDescent="0.35">
      <c r="A15" s="5" t="s">
        <v>276</v>
      </c>
      <c r="B15" s="6" t="s">
        <v>72</v>
      </c>
      <c r="C15" s="9">
        <v>9355</v>
      </c>
      <c r="D15" s="9">
        <v>5970</v>
      </c>
      <c r="E15" s="9">
        <v>3385</v>
      </c>
      <c r="F15" s="94">
        <v>1781290</v>
      </c>
      <c r="G15" s="94">
        <v>1427910</v>
      </c>
      <c r="H15" s="94">
        <v>353380</v>
      </c>
      <c r="I15" s="11">
        <v>0.64</v>
      </c>
      <c r="J15" s="11">
        <v>0.36</v>
      </c>
      <c r="K15" s="9">
        <v>45</v>
      </c>
      <c r="L15" s="97">
        <v>11510</v>
      </c>
    </row>
    <row r="16" spans="1:12" x14ac:dyDescent="0.35">
      <c r="A16" s="5" t="s">
        <v>276</v>
      </c>
      <c r="B16" s="6" t="s">
        <v>73</v>
      </c>
      <c r="C16" s="9">
        <v>22445</v>
      </c>
      <c r="D16" s="9">
        <v>13655</v>
      </c>
      <c r="E16" s="9">
        <v>8790</v>
      </c>
      <c r="F16" s="94">
        <v>2885530</v>
      </c>
      <c r="G16" s="94">
        <v>2275640</v>
      </c>
      <c r="H16" s="94">
        <v>609890</v>
      </c>
      <c r="I16" s="11">
        <v>0.61</v>
      </c>
      <c r="J16" s="11">
        <v>0.39</v>
      </c>
      <c r="K16" s="9">
        <v>360</v>
      </c>
      <c r="L16" s="97">
        <v>47330</v>
      </c>
    </row>
    <row r="17" spans="1:12" x14ac:dyDescent="0.35">
      <c r="A17" s="5" t="s">
        <v>276</v>
      </c>
      <c r="B17" s="6" t="s">
        <v>74</v>
      </c>
      <c r="C17" s="9">
        <v>29550</v>
      </c>
      <c r="D17" s="9">
        <v>17795</v>
      </c>
      <c r="E17" s="9">
        <v>11755</v>
      </c>
      <c r="F17" s="94">
        <v>4977740</v>
      </c>
      <c r="G17" s="94">
        <v>3857490</v>
      </c>
      <c r="H17" s="94">
        <v>1120240</v>
      </c>
      <c r="I17" s="11">
        <v>0.6</v>
      </c>
      <c r="J17" s="11">
        <v>0.4</v>
      </c>
      <c r="K17" s="9">
        <v>495</v>
      </c>
      <c r="L17" s="97">
        <v>108060</v>
      </c>
    </row>
    <row r="18" spans="1:12" x14ac:dyDescent="0.35">
      <c r="A18" s="5" t="s">
        <v>276</v>
      </c>
      <c r="B18" s="6" t="s">
        <v>75</v>
      </c>
      <c r="C18" s="9">
        <v>31400</v>
      </c>
      <c r="D18" s="9">
        <v>18980</v>
      </c>
      <c r="E18" s="9">
        <v>12420</v>
      </c>
      <c r="F18" s="94">
        <v>5952910</v>
      </c>
      <c r="G18" s="94">
        <v>4624350</v>
      </c>
      <c r="H18" s="94">
        <v>1328560</v>
      </c>
      <c r="I18" s="11">
        <v>0.6</v>
      </c>
      <c r="J18" s="11">
        <v>0.4</v>
      </c>
      <c r="K18" s="9">
        <v>380</v>
      </c>
      <c r="L18" s="97">
        <v>96460</v>
      </c>
    </row>
    <row r="19" spans="1:12" x14ac:dyDescent="0.35">
      <c r="A19" s="5" t="s">
        <v>276</v>
      </c>
      <c r="B19" s="6" t="s">
        <v>76</v>
      </c>
      <c r="C19" s="9">
        <v>46100</v>
      </c>
      <c r="D19" s="9">
        <v>26940</v>
      </c>
      <c r="E19" s="9">
        <v>19160</v>
      </c>
      <c r="F19" s="94">
        <v>8978020</v>
      </c>
      <c r="G19" s="94">
        <v>6828570</v>
      </c>
      <c r="H19" s="94">
        <v>2149450</v>
      </c>
      <c r="I19" s="11">
        <v>0.57999999999999996</v>
      </c>
      <c r="J19" s="11">
        <v>0.42</v>
      </c>
      <c r="K19" s="9">
        <v>955</v>
      </c>
      <c r="L19" s="97">
        <v>242810</v>
      </c>
    </row>
    <row r="20" spans="1:12" x14ac:dyDescent="0.35">
      <c r="A20" s="5" t="s">
        <v>276</v>
      </c>
      <c r="B20" s="6" t="s">
        <v>77</v>
      </c>
      <c r="C20" s="9">
        <v>78725</v>
      </c>
      <c r="D20" s="9">
        <v>44850</v>
      </c>
      <c r="E20" s="9">
        <v>33875</v>
      </c>
      <c r="F20" s="94">
        <v>15911130</v>
      </c>
      <c r="G20" s="94">
        <v>11973830</v>
      </c>
      <c r="H20" s="94">
        <v>3937300</v>
      </c>
      <c r="I20" s="11">
        <v>0.56999999999999995</v>
      </c>
      <c r="J20" s="11">
        <v>0.43</v>
      </c>
      <c r="K20" s="9">
        <v>2185</v>
      </c>
      <c r="L20" s="97">
        <v>554000</v>
      </c>
    </row>
    <row r="21" spans="1:12" x14ac:dyDescent="0.35">
      <c r="A21" s="5" t="s">
        <v>276</v>
      </c>
      <c r="B21" s="6" t="s">
        <v>78</v>
      </c>
      <c r="C21" s="9">
        <v>87900</v>
      </c>
      <c r="D21" s="9">
        <v>50300</v>
      </c>
      <c r="E21" s="9">
        <v>37600</v>
      </c>
      <c r="F21" s="94">
        <v>18039950</v>
      </c>
      <c r="G21" s="94">
        <v>13633860</v>
      </c>
      <c r="H21" s="94">
        <v>4406090</v>
      </c>
      <c r="I21" s="11">
        <v>0.56999999999999995</v>
      </c>
      <c r="J21" s="11">
        <v>0.43</v>
      </c>
      <c r="K21" s="9">
        <v>2535</v>
      </c>
      <c r="L21" s="97">
        <v>641190</v>
      </c>
    </row>
    <row r="22" spans="1:12" x14ac:dyDescent="0.35">
      <c r="A22" s="5" t="s">
        <v>276</v>
      </c>
      <c r="B22" s="6" t="s">
        <v>79</v>
      </c>
      <c r="C22" s="9">
        <v>98400</v>
      </c>
      <c r="D22" s="9">
        <v>56145</v>
      </c>
      <c r="E22" s="9">
        <v>42250</v>
      </c>
      <c r="F22" s="94">
        <v>20328790</v>
      </c>
      <c r="G22" s="94">
        <v>15312730</v>
      </c>
      <c r="H22" s="94">
        <v>5016060</v>
      </c>
      <c r="I22" s="11">
        <v>0.56999999999999995</v>
      </c>
      <c r="J22" s="11">
        <v>0.43</v>
      </c>
      <c r="K22" s="9">
        <v>3070</v>
      </c>
      <c r="L22" s="97">
        <v>759190</v>
      </c>
    </row>
    <row r="23" spans="1:12" x14ac:dyDescent="0.35">
      <c r="A23" s="5" t="s">
        <v>276</v>
      </c>
      <c r="B23" s="6" t="s">
        <v>80</v>
      </c>
      <c r="C23" s="9">
        <v>123150</v>
      </c>
      <c r="D23" s="9">
        <v>69965</v>
      </c>
      <c r="E23" s="9">
        <v>53185</v>
      </c>
      <c r="F23" s="94">
        <v>25597320</v>
      </c>
      <c r="G23" s="94">
        <v>19251860</v>
      </c>
      <c r="H23" s="94">
        <v>6345460</v>
      </c>
      <c r="I23" s="11">
        <v>0.56999999999999995</v>
      </c>
      <c r="J23" s="11">
        <v>0.43</v>
      </c>
      <c r="K23" s="9">
        <v>3925</v>
      </c>
      <c r="L23" s="97">
        <v>970090</v>
      </c>
    </row>
    <row r="24" spans="1:12" x14ac:dyDescent="0.35">
      <c r="A24" s="5" t="s">
        <v>276</v>
      </c>
      <c r="B24" s="6" t="s">
        <v>81</v>
      </c>
      <c r="C24" s="9">
        <v>128115</v>
      </c>
      <c r="D24" s="9">
        <v>72970</v>
      </c>
      <c r="E24" s="9">
        <v>55145</v>
      </c>
      <c r="F24" s="94">
        <v>26706830</v>
      </c>
      <c r="G24" s="94">
        <v>20117190</v>
      </c>
      <c r="H24" s="94">
        <v>6589640</v>
      </c>
      <c r="I24" s="11">
        <v>0.56999999999999995</v>
      </c>
      <c r="J24" s="11">
        <v>0.43</v>
      </c>
      <c r="K24" s="9">
        <v>3975</v>
      </c>
      <c r="L24" s="97">
        <v>985780</v>
      </c>
    </row>
    <row r="25" spans="1:12" x14ac:dyDescent="0.35">
      <c r="A25" s="5" t="s">
        <v>276</v>
      </c>
      <c r="B25" s="6" t="s">
        <v>82</v>
      </c>
      <c r="C25" s="9">
        <v>88080</v>
      </c>
      <c r="D25" s="9">
        <v>50685</v>
      </c>
      <c r="E25" s="9">
        <v>37395</v>
      </c>
      <c r="F25" s="94">
        <v>18366800</v>
      </c>
      <c r="G25" s="94">
        <v>13895390</v>
      </c>
      <c r="H25" s="94">
        <v>4471420</v>
      </c>
      <c r="I25" s="11">
        <v>0.57999999999999996</v>
      </c>
      <c r="J25" s="11">
        <v>0.42</v>
      </c>
      <c r="K25" s="9">
        <v>2530</v>
      </c>
      <c r="L25" s="97">
        <v>627490</v>
      </c>
    </row>
    <row r="26" spans="1:12" x14ac:dyDescent="0.35">
      <c r="A26" s="5" t="s">
        <v>276</v>
      </c>
      <c r="B26" s="6" t="s">
        <v>83</v>
      </c>
      <c r="C26" s="9">
        <v>111200</v>
      </c>
      <c r="D26" s="9">
        <v>63585</v>
      </c>
      <c r="E26" s="9">
        <v>47615</v>
      </c>
      <c r="F26" s="94">
        <v>23288020</v>
      </c>
      <c r="G26" s="94">
        <v>17554030</v>
      </c>
      <c r="H26" s="94">
        <v>5734000</v>
      </c>
      <c r="I26" s="11">
        <v>0.56999999999999995</v>
      </c>
      <c r="J26" s="11">
        <v>0.43</v>
      </c>
      <c r="K26" s="9">
        <v>3645</v>
      </c>
      <c r="L26" s="97">
        <v>880090</v>
      </c>
    </row>
    <row r="27" spans="1:12" x14ac:dyDescent="0.35">
      <c r="A27" s="5" t="s">
        <v>276</v>
      </c>
      <c r="B27" s="6" t="s">
        <v>84</v>
      </c>
      <c r="C27" s="9">
        <v>146575</v>
      </c>
      <c r="D27" s="9">
        <v>84920</v>
      </c>
      <c r="E27" s="9">
        <v>61650</v>
      </c>
      <c r="F27" s="94">
        <v>30747770</v>
      </c>
      <c r="G27" s="94">
        <v>23332330</v>
      </c>
      <c r="H27" s="94">
        <v>7415440</v>
      </c>
      <c r="I27" s="11">
        <v>0.57999999999999996</v>
      </c>
      <c r="J27" s="11">
        <v>0.42</v>
      </c>
      <c r="K27" s="9">
        <v>4370</v>
      </c>
      <c r="L27" s="97">
        <v>1076400</v>
      </c>
    </row>
    <row r="28" spans="1:12" x14ac:dyDescent="0.35">
      <c r="A28" s="5" t="s">
        <v>276</v>
      </c>
      <c r="B28" s="6" t="s">
        <v>85</v>
      </c>
      <c r="C28" s="9">
        <v>204885</v>
      </c>
      <c r="D28" s="9">
        <v>118220</v>
      </c>
      <c r="E28" s="9">
        <v>86665</v>
      </c>
      <c r="F28" s="94">
        <v>26458060</v>
      </c>
      <c r="G28" s="94">
        <v>20058820</v>
      </c>
      <c r="H28" s="94">
        <v>6399240</v>
      </c>
      <c r="I28" s="11">
        <v>0.57999999999999996</v>
      </c>
      <c r="J28" s="11">
        <v>0.42</v>
      </c>
      <c r="K28" s="9">
        <v>6265</v>
      </c>
      <c r="L28" s="97">
        <v>923430</v>
      </c>
    </row>
    <row r="29" spans="1:12" x14ac:dyDescent="0.35">
      <c r="A29" s="5" t="s">
        <v>276</v>
      </c>
      <c r="B29" s="6" t="s">
        <v>86</v>
      </c>
      <c r="C29" s="9">
        <v>182615</v>
      </c>
      <c r="D29" s="9">
        <v>105480</v>
      </c>
      <c r="E29" s="9">
        <v>77135</v>
      </c>
      <c r="F29" s="94">
        <v>35097650</v>
      </c>
      <c r="G29" s="94">
        <v>26619580</v>
      </c>
      <c r="H29" s="94">
        <v>8478070</v>
      </c>
      <c r="I29" s="11">
        <v>0.57999999999999996</v>
      </c>
      <c r="J29" s="11">
        <v>0.42</v>
      </c>
      <c r="K29" s="9">
        <v>5390</v>
      </c>
      <c r="L29" s="97">
        <v>1233410</v>
      </c>
    </row>
    <row r="30" spans="1:12" x14ac:dyDescent="0.35">
      <c r="A30" s="5" t="s">
        <v>276</v>
      </c>
      <c r="B30" s="6" t="s">
        <v>87</v>
      </c>
      <c r="C30" s="9">
        <v>139790</v>
      </c>
      <c r="D30" s="9">
        <v>81340</v>
      </c>
      <c r="E30" s="9">
        <v>58450</v>
      </c>
      <c r="F30" s="94">
        <v>31551550</v>
      </c>
      <c r="G30" s="94">
        <v>23939020</v>
      </c>
      <c r="H30" s="94">
        <v>7612530</v>
      </c>
      <c r="I30" s="11">
        <v>0.57999999999999996</v>
      </c>
      <c r="J30" s="11">
        <v>0.42</v>
      </c>
      <c r="K30" s="9">
        <v>3825</v>
      </c>
      <c r="L30" s="97">
        <v>1027760</v>
      </c>
    </row>
    <row r="31" spans="1:12" x14ac:dyDescent="0.35">
      <c r="A31" s="5" t="s">
        <v>276</v>
      </c>
      <c r="B31" s="6" t="s">
        <v>88</v>
      </c>
      <c r="C31" s="9">
        <v>136945</v>
      </c>
      <c r="D31" s="9">
        <v>79595</v>
      </c>
      <c r="E31" s="9">
        <v>57350</v>
      </c>
      <c r="F31" s="94">
        <v>31173350</v>
      </c>
      <c r="G31" s="94">
        <v>23607260</v>
      </c>
      <c r="H31" s="94">
        <v>7566080</v>
      </c>
      <c r="I31" s="11">
        <v>0.57999999999999996</v>
      </c>
      <c r="J31" s="11">
        <v>0.42</v>
      </c>
      <c r="K31" s="9">
        <v>3885</v>
      </c>
      <c r="L31" s="97">
        <v>1049800</v>
      </c>
    </row>
    <row r="32" spans="1:12" x14ac:dyDescent="0.35">
      <c r="A32" s="5" t="s">
        <v>276</v>
      </c>
      <c r="B32" s="6" t="s">
        <v>89</v>
      </c>
      <c r="C32" s="9">
        <v>164640</v>
      </c>
      <c r="D32" s="9">
        <v>95560</v>
      </c>
      <c r="E32" s="9">
        <v>69080</v>
      </c>
      <c r="F32" s="94">
        <v>37685190</v>
      </c>
      <c r="G32" s="94">
        <v>28527890</v>
      </c>
      <c r="H32" s="94">
        <v>9157300</v>
      </c>
      <c r="I32" s="11">
        <v>0.57999999999999996</v>
      </c>
      <c r="J32" s="11">
        <v>0.42</v>
      </c>
      <c r="K32" s="9">
        <v>4935</v>
      </c>
      <c r="L32" s="97">
        <v>1333990</v>
      </c>
    </row>
    <row r="33" spans="1:12" x14ac:dyDescent="0.35">
      <c r="A33" s="5" t="s">
        <v>276</v>
      </c>
      <c r="B33" s="6" t="s">
        <v>90</v>
      </c>
      <c r="C33" s="9">
        <v>144805</v>
      </c>
      <c r="D33" s="9">
        <v>84445</v>
      </c>
      <c r="E33" s="9">
        <v>60360</v>
      </c>
      <c r="F33" s="94">
        <v>32958460</v>
      </c>
      <c r="G33" s="94">
        <v>24977630</v>
      </c>
      <c r="H33" s="94">
        <v>7980830</v>
      </c>
      <c r="I33" s="11">
        <v>0.57999999999999996</v>
      </c>
      <c r="J33" s="11">
        <v>0.42</v>
      </c>
      <c r="K33" s="9">
        <v>4045</v>
      </c>
      <c r="L33" s="97">
        <v>1098250</v>
      </c>
    </row>
    <row r="34" spans="1:12" x14ac:dyDescent="0.35">
      <c r="A34" s="5" t="s">
        <v>276</v>
      </c>
      <c r="B34" s="6" t="s">
        <v>91</v>
      </c>
      <c r="C34" s="9">
        <v>146140</v>
      </c>
      <c r="D34" s="9">
        <v>85140</v>
      </c>
      <c r="E34" s="9">
        <v>61000</v>
      </c>
      <c r="F34" s="94">
        <v>33437380</v>
      </c>
      <c r="G34" s="94">
        <v>25306750</v>
      </c>
      <c r="H34" s="94">
        <v>8130620</v>
      </c>
      <c r="I34" s="11">
        <v>0.57999999999999996</v>
      </c>
      <c r="J34" s="11">
        <v>0.42</v>
      </c>
      <c r="K34" s="9">
        <v>4190</v>
      </c>
      <c r="L34" s="97">
        <v>1135620</v>
      </c>
    </row>
    <row r="35" spans="1:12" x14ac:dyDescent="0.35">
      <c r="A35" s="5" t="s">
        <v>276</v>
      </c>
      <c r="B35" s="6" t="s">
        <v>92</v>
      </c>
      <c r="C35" s="9">
        <v>171405</v>
      </c>
      <c r="D35" s="9">
        <v>98970</v>
      </c>
      <c r="E35" s="9">
        <v>72435</v>
      </c>
      <c r="F35" s="94">
        <v>39422030</v>
      </c>
      <c r="G35" s="94">
        <v>29686630</v>
      </c>
      <c r="H35" s="94">
        <v>9735400</v>
      </c>
      <c r="I35" s="11">
        <v>0.57999999999999996</v>
      </c>
      <c r="J35" s="11">
        <v>0.42</v>
      </c>
      <c r="K35" s="9">
        <v>5180</v>
      </c>
      <c r="L35" s="97">
        <v>1403660</v>
      </c>
    </row>
    <row r="36" spans="1:12" x14ac:dyDescent="0.35">
      <c r="A36" s="5" t="s">
        <v>276</v>
      </c>
      <c r="B36" s="6" t="s">
        <v>93</v>
      </c>
      <c r="C36" s="9">
        <v>179105</v>
      </c>
      <c r="D36" s="9">
        <v>104385</v>
      </c>
      <c r="E36" s="9">
        <v>74720</v>
      </c>
      <c r="F36" s="94">
        <v>41437720</v>
      </c>
      <c r="G36" s="94">
        <v>31383990</v>
      </c>
      <c r="H36" s="94">
        <v>10053740</v>
      </c>
      <c r="I36" s="11">
        <v>0.57999999999999996</v>
      </c>
      <c r="J36" s="11">
        <v>0.42</v>
      </c>
      <c r="K36" s="9">
        <v>5415</v>
      </c>
      <c r="L36" s="97">
        <v>1472960</v>
      </c>
    </row>
    <row r="37" spans="1:12" x14ac:dyDescent="0.35">
      <c r="A37" s="5" t="s">
        <v>276</v>
      </c>
      <c r="B37" s="6" t="s">
        <v>94</v>
      </c>
      <c r="C37" s="9">
        <v>146595</v>
      </c>
      <c r="D37" s="9">
        <v>85475</v>
      </c>
      <c r="E37" s="9">
        <v>61120</v>
      </c>
      <c r="F37" s="94">
        <v>33698660</v>
      </c>
      <c r="G37" s="94">
        <v>25499600</v>
      </c>
      <c r="H37" s="94">
        <v>8199070</v>
      </c>
      <c r="I37" s="11">
        <v>0.57999999999999996</v>
      </c>
      <c r="J37" s="11">
        <v>0.42</v>
      </c>
      <c r="K37" s="9">
        <v>4390</v>
      </c>
      <c r="L37" s="97">
        <v>1197110</v>
      </c>
    </row>
    <row r="38" spans="1:12" x14ac:dyDescent="0.35">
      <c r="A38" s="5" t="s">
        <v>276</v>
      </c>
      <c r="B38" s="6" t="s">
        <v>95</v>
      </c>
      <c r="C38" s="9">
        <v>157480</v>
      </c>
      <c r="D38" s="9">
        <v>92525</v>
      </c>
      <c r="E38" s="9">
        <v>64955</v>
      </c>
      <c r="F38" s="94">
        <v>36151670</v>
      </c>
      <c r="G38" s="94">
        <v>27414460</v>
      </c>
      <c r="H38" s="94">
        <v>8737220</v>
      </c>
      <c r="I38" s="11">
        <v>0.59</v>
      </c>
      <c r="J38" s="11">
        <v>0.41</v>
      </c>
      <c r="K38" s="9">
        <v>4610</v>
      </c>
      <c r="L38" s="97">
        <v>1249470</v>
      </c>
    </row>
    <row r="39" spans="1:12" x14ac:dyDescent="0.35">
      <c r="A39" s="5" t="s">
        <v>276</v>
      </c>
      <c r="B39" s="6" t="s">
        <v>96</v>
      </c>
      <c r="C39" s="9">
        <v>160285</v>
      </c>
      <c r="D39" s="9">
        <v>94290</v>
      </c>
      <c r="E39" s="9">
        <v>66000</v>
      </c>
      <c r="F39" s="94">
        <v>36921250</v>
      </c>
      <c r="G39" s="94">
        <v>28026600</v>
      </c>
      <c r="H39" s="94">
        <v>8894650</v>
      </c>
      <c r="I39" s="11">
        <v>0.59</v>
      </c>
      <c r="J39" s="11">
        <v>0.41</v>
      </c>
      <c r="K39" s="9">
        <v>4820</v>
      </c>
      <c r="L39" s="97">
        <v>1302090</v>
      </c>
    </row>
    <row r="40" spans="1:12" x14ac:dyDescent="0.35">
      <c r="A40" s="5" t="s">
        <v>276</v>
      </c>
      <c r="B40" s="6" t="s">
        <v>97</v>
      </c>
      <c r="C40" s="9">
        <v>265045</v>
      </c>
      <c r="D40" s="9">
        <v>155565</v>
      </c>
      <c r="E40" s="9">
        <v>109480</v>
      </c>
      <c r="F40" s="94">
        <v>37000070</v>
      </c>
      <c r="G40" s="94">
        <v>28056070</v>
      </c>
      <c r="H40" s="94">
        <v>8944000</v>
      </c>
      <c r="I40" s="11">
        <v>0.59</v>
      </c>
      <c r="J40" s="11">
        <v>0.41</v>
      </c>
      <c r="K40" s="9">
        <v>8410</v>
      </c>
      <c r="L40" s="97">
        <v>1339830</v>
      </c>
    </row>
    <row r="41" spans="1:12" x14ac:dyDescent="0.35">
      <c r="A41" s="5" t="s">
        <v>276</v>
      </c>
      <c r="B41" s="6" t="s">
        <v>98</v>
      </c>
      <c r="C41" s="9">
        <v>218695</v>
      </c>
      <c r="D41" s="9">
        <v>127750</v>
      </c>
      <c r="E41" s="9">
        <v>90945</v>
      </c>
      <c r="F41" s="94">
        <v>45533920</v>
      </c>
      <c r="G41" s="94">
        <v>34477090</v>
      </c>
      <c r="H41" s="94">
        <v>11056840</v>
      </c>
      <c r="I41" s="11">
        <v>0.57999999999999996</v>
      </c>
      <c r="J41" s="11">
        <v>0.42</v>
      </c>
      <c r="K41" s="9">
        <v>7060</v>
      </c>
      <c r="L41" s="97">
        <v>1736450</v>
      </c>
    </row>
    <row r="42" spans="1:12" x14ac:dyDescent="0.35">
      <c r="A42" s="5" t="s">
        <v>276</v>
      </c>
      <c r="B42" s="6" t="s">
        <v>99</v>
      </c>
      <c r="C42" s="9">
        <v>158515</v>
      </c>
      <c r="D42" s="9">
        <v>93285</v>
      </c>
      <c r="E42" s="9">
        <v>65230</v>
      </c>
      <c r="F42" s="94">
        <v>38340160</v>
      </c>
      <c r="G42" s="94">
        <v>29064820</v>
      </c>
      <c r="H42" s="94">
        <v>9275340</v>
      </c>
      <c r="I42" s="11">
        <v>0.59</v>
      </c>
      <c r="J42" s="11">
        <v>0.41</v>
      </c>
      <c r="K42" s="9">
        <v>5105</v>
      </c>
      <c r="L42" s="97">
        <v>1457350</v>
      </c>
    </row>
    <row r="43" spans="1:12" x14ac:dyDescent="0.35">
      <c r="A43" s="5" t="s">
        <v>276</v>
      </c>
      <c r="B43" s="6" t="s">
        <v>100</v>
      </c>
      <c r="C43" s="9">
        <v>187405</v>
      </c>
      <c r="D43" s="9">
        <v>109475</v>
      </c>
      <c r="E43" s="9">
        <v>77930</v>
      </c>
      <c r="F43" s="94">
        <v>45827400</v>
      </c>
      <c r="G43" s="94">
        <v>34642080</v>
      </c>
      <c r="H43" s="94">
        <v>11185320</v>
      </c>
      <c r="I43" s="11">
        <v>0.57999999999999996</v>
      </c>
      <c r="J43" s="11">
        <v>0.42</v>
      </c>
      <c r="K43" s="9">
        <v>6370</v>
      </c>
      <c r="L43" s="97">
        <v>1830180</v>
      </c>
    </row>
    <row r="44" spans="1:12" x14ac:dyDescent="0.35">
      <c r="A44" s="5" t="s">
        <v>276</v>
      </c>
      <c r="B44" s="6" t="s">
        <v>101</v>
      </c>
      <c r="C44" s="9">
        <v>166980</v>
      </c>
      <c r="D44" s="9">
        <v>98045</v>
      </c>
      <c r="E44" s="9">
        <v>68935</v>
      </c>
      <c r="F44" s="94">
        <v>40852510</v>
      </c>
      <c r="G44" s="94">
        <v>30945830</v>
      </c>
      <c r="H44" s="94">
        <v>9906680</v>
      </c>
      <c r="I44" s="11">
        <v>0.59</v>
      </c>
      <c r="J44" s="11">
        <v>0.41</v>
      </c>
      <c r="K44" s="9">
        <v>5480</v>
      </c>
      <c r="L44" s="97">
        <v>1569820</v>
      </c>
    </row>
    <row r="45" spans="1:12" x14ac:dyDescent="0.35">
      <c r="A45" s="5" t="s">
        <v>276</v>
      </c>
      <c r="B45" s="6" t="s">
        <v>102</v>
      </c>
      <c r="C45" s="9">
        <v>161550</v>
      </c>
      <c r="D45" s="9">
        <v>94650</v>
      </c>
      <c r="E45" s="9">
        <v>66900</v>
      </c>
      <c r="F45" s="94">
        <v>39637180</v>
      </c>
      <c r="G45" s="94">
        <v>30006710</v>
      </c>
      <c r="H45" s="94">
        <v>9630470</v>
      </c>
      <c r="I45" s="11">
        <v>0.59</v>
      </c>
      <c r="J45" s="11">
        <v>0.41</v>
      </c>
      <c r="K45" s="9">
        <v>5470</v>
      </c>
      <c r="L45" s="97">
        <v>1567980</v>
      </c>
    </row>
    <row r="46" spans="1:12" x14ac:dyDescent="0.35">
      <c r="A46" s="5" t="s">
        <v>276</v>
      </c>
      <c r="B46" s="6" t="s">
        <v>103</v>
      </c>
      <c r="C46" s="9">
        <v>187580</v>
      </c>
      <c r="D46" s="9">
        <v>109085</v>
      </c>
      <c r="E46" s="9">
        <v>78495</v>
      </c>
      <c r="F46" s="94">
        <v>46197730</v>
      </c>
      <c r="G46" s="94">
        <v>34799200</v>
      </c>
      <c r="H46" s="94">
        <v>11398530</v>
      </c>
      <c r="I46" s="11">
        <v>0.57999999999999996</v>
      </c>
      <c r="J46" s="11">
        <v>0.42</v>
      </c>
      <c r="K46" s="9">
        <v>6775</v>
      </c>
      <c r="L46" s="97">
        <v>1939850</v>
      </c>
    </row>
    <row r="47" spans="1:12" x14ac:dyDescent="0.35">
      <c r="A47" s="5" t="s">
        <v>276</v>
      </c>
      <c r="B47" s="6" t="s">
        <v>104</v>
      </c>
      <c r="C47" s="9">
        <v>164840</v>
      </c>
      <c r="D47" s="9">
        <v>96105</v>
      </c>
      <c r="E47" s="9">
        <v>68740</v>
      </c>
      <c r="F47" s="94">
        <v>40460940</v>
      </c>
      <c r="G47" s="94">
        <v>30532330</v>
      </c>
      <c r="H47" s="94">
        <v>9928620</v>
      </c>
      <c r="I47" s="11">
        <v>0.57999999999999996</v>
      </c>
      <c r="J47" s="11">
        <v>0.42</v>
      </c>
      <c r="K47" s="9">
        <v>5710</v>
      </c>
      <c r="L47" s="97">
        <v>1633480</v>
      </c>
    </row>
    <row r="48" spans="1:12" x14ac:dyDescent="0.35">
      <c r="A48" s="5" t="s">
        <v>276</v>
      </c>
      <c r="B48" s="6" t="s">
        <v>105</v>
      </c>
      <c r="C48" s="9">
        <v>191350</v>
      </c>
      <c r="D48" s="9">
        <v>111245</v>
      </c>
      <c r="E48" s="9">
        <v>80105</v>
      </c>
      <c r="F48" s="94">
        <v>47222310</v>
      </c>
      <c r="G48" s="94">
        <v>35581460</v>
      </c>
      <c r="H48" s="94">
        <v>11640850</v>
      </c>
      <c r="I48" s="11">
        <v>0.57999999999999996</v>
      </c>
      <c r="J48" s="11">
        <v>0.42</v>
      </c>
      <c r="K48" s="9">
        <v>7010</v>
      </c>
      <c r="L48" s="97">
        <v>2011140</v>
      </c>
    </row>
    <row r="49" spans="1:12" x14ac:dyDescent="0.35">
      <c r="A49" s="5" t="s">
        <v>276</v>
      </c>
      <c r="B49" s="6" t="s">
        <v>106</v>
      </c>
      <c r="C49" s="9">
        <v>166860</v>
      </c>
      <c r="D49" s="9">
        <v>96970</v>
      </c>
      <c r="E49" s="9">
        <v>69885</v>
      </c>
      <c r="F49" s="94">
        <v>41047030</v>
      </c>
      <c r="G49" s="94">
        <v>30887800</v>
      </c>
      <c r="H49" s="94">
        <v>10159230</v>
      </c>
      <c r="I49" s="11">
        <v>0.57999999999999996</v>
      </c>
      <c r="J49" s="11">
        <v>0.42</v>
      </c>
      <c r="K49" s="9">
        <v>5880</v>
      </c>
      <c r="L49" s="97">
        <v>1688950</v>
      </c>
    </row>
    <row r="50" spans="1:12" x14ac:dyDescent="0.35">
      <c r="A50" s="5" t="s">
        <v>276</v>
      </c>
      <c r="B50" s="6" t="s">
        <v>107</v>
      </c>
      <c r="C50" s="9">
        <v>165070</v>
      </c>
      <c r="D50" s="9">
        <v>95030</v>
      </c>
      <c r="E50" s="9">
        <v>70040</v>
      </c>
      <c r="F50" s="94">
        <v>40403950</v>
      </c>
      <c r="G50" s="94">
        <v>30243880</v>
      </c>
      <c r="H50" s="94">
        <v>10160070</v>
      </c>
      <c r="I50" s="11">
        <v>0.57999999999999996</v>
      </c>
      <c r="J50" s="11">
        <v>0.42</v>
      </c>
      <c r="K50" s="9">
        <v>5860</v>
      </c>
      <c r="L50" s="97">
        <v>1682570</v>
      </c>
    </row>
    <row r="51" spans="1:12" x14ac:dyDescent="0.35">
      <c r="A51" s="5" t="s">
        <v>276</v>
      </c>
      <c r="B51" s="6" t="s">
        <v>108</v>
      </c>
      <c r="C51" s="9">
        <v>172790</v>
      </c>
      <c r="D51" s="9">
        <v>99805</v>
      </c>
      <c r="E51" s="9">
        <v>72985</v>
      </c>
      <c r="F51" s="94">
        <v>42305170</v>
      </c>
      <c r="G51" s="94">
        <v>31666750</v>
      </c>
      <c r="H51" s="94">
        <v>10638420</v>
      </c>
      <c r="I51" s="11">
        <v>0.57999999999999996</v>
      </c>
      <c r="J51" s="11">
        <v>0.42</v>
      </c>
      <c r="K51" s="9">
        <v>6045</v>
      </c>
      <c r="L51" s="97">
        <v>1736520</v>
      </c>
    </row>
    <row r="52" spans="1:12" x14ac:dyDescent="0.35">
      <c r="A52" s="5" t="s">
        <v>276</v>
      </c>
      <c r="B52" s="6" t="s">
        <v>109</v>
      </c>
      <c r="C52" s="9">
        <v>334690</v>
      </c>
      <c r="D52" s="9">
        <v>194220</v>
      </c>
      <c r="E52" s="9">
        <v>140470</v>
      </c>
      <c r="F52" s="94">
        <v>48223310</v>
      </c>
      <c r="G52" s="94">
        <v>36222140</v>
      </c>
      <c r="H52" s="94">
        <v>12001170</v>
      </c>
      <c r="I52" s="11">
        <v>0.57999999999999996</v>
      </c>
      <c r="J52" s="11">
        <v>0.42</v>
      </c>
      <c r="K52" s="9">
        <v>12640</v>
      </c>
      <c r="L52" s="97">
        <v>2084080</v>
      </c>
    </row>
    <row r="53" spans="1:12" x14ac:dyDescent="0.35">
      <c r="A53" s="5" t="s">
        <v>276</v>
      </c>
      <c r="B53" s="6" t="s">
        <v>110</v>
      </c>
      <c r="C53" s="9">
        <v>190005</v>
      </c>
      <c r="D53" s="9">
        <v>111515</v>
      </c>
      <c r="E53" s="9">
        <v>78490</v>
      </c>
      <c r="F53" s="94">
        <v>44482650</v>
      </c>
      <c r="G53" s="94">
        <v>33561250</v>
      </c>
      <c r="H53" s="94">
        <v>10921400</v>
      </c>
      <c r="I53" s="11">
        <v>0.59</v>
      </c>
      <c r="J53" s="11">
        <v>0.41</v>
      </c>
      <c r="K53" s="9">
        <v>6485</v>
      </c>
      <c r="L53" s="97">
        <v>1843680</v>
      </c>
    </row>
    <row r="54" spans="1:12" x14ac:dyDescent="0.35">
      <c r="A54" s="5" t="s">
        <v>276</v>
      </c>
      <c r="B54" s="6" t="s">
        <v>111</v>
      </c>
      <c r="C54" s="9">
        <v>176905</v>
      </c>
      <c r="D54" s="9">
        <v>102835</v>
      </c>
      <c r="E54" s="9">
        <v>74070</v>
      </c>
      <c r="F54" s="94">
        <v>43719490</v>
      </c>
      <c r="G54" s="94">
        <v>32830290</v>
      </c>
      <c r="H54" s="94">
        <v>10889210</v>
      </c>
      <c r="I54" s="11">
        <v>0.57999999999999996</v>
      </c>
      <c r="J54" s="11">
        <v>0.42</v>
      </c>
      <c r="K54" s="9">
        <v>6360</v>
      </c>
      <c r="L54" s="97">
        <v>1844660</v>
      </c>
    </row>
    <row r="55" spans="1:12" x14ac:dyDescent="0.35">
      <c r="A55" s="5" t="s">
        <v>276</v>
      </c>
      <c r="B55" s="6" t="s">
        <v>112</v>
      </c>
      <c r="C55" s="9">
        <v>207465</v>
      </c>
      <c r="D55" s="9">
        <v>120635</v>
      </c>
      <c r="E55" s="9">
        <v>86825</v>
      </c>
      <c r="F55" s="94">
        <v>51288810</v>
      </c>
      <c r="G55" s="94">
        <v>38501890</v>
      </c>
      <c r="H55" s="94">
        <v>12786920</v>
      </c>
      <c r="I55" s="11">
        <v>0.57999999999999996</v>
      </c>
      <c r="J55" s="11">
        <v>0.42</v>
      </c>
      <c r="K55" s="9">
        <v>7645</v>
      </c>
      <c r="L55" s="97">
        <v>2226300</v>
      </c>
    </row>
    <row r="56" spans="1:12" x14ac:dyDescent="0.35">
      <c r="A56" s="5" t="s">
        <v>276</v>
      </c>
      <c r="B56" s="6" t="s">
        <v>113</v>
      </c>
      <c r="C56" s="9">
        <v>184090</v>
      </c>
      <c r="D56" s="9">
        <v>107255</v>
      </c>
      <c r="E56" s="9">
        <v>76835</v>
      </c>
      <c r="F56" s="94">
        <v>45492070</v>
      </c>
      <c r="G56" s="94">
        <v>34161710</v>
      </c>
      <c r="H56" s="94">
        <v>11330360</v>
      </c>
      <c r="I56" s="11">
        <v>0.57999999999999996</v>
      </c>
      <c r="J56" s="11">
        <v>0.42</v>
      </c>
      <c r="K56" s="9">
        <v>6585</v>
      </c>
      <c r="L56" s="97">
        <v>1919700</v>
      </c>
    </row>
    <row r="57" spans="1:12" x14ac:dyDescent="0.35">
      <c r="A57" s="5" t="s">
        <v>276</v>
      </c>
      <c r="B57" s="6" t="s">
        <v>114</v>
      </c>
      <c r="C57" s="9">
        <v>188695</v>
      </c>
      <c r="D57" s="9">
        <v>110530</v>
      </c>
      <c r="E57" s="9">
        <v>78165</v>
      </c>
      <c r="F57" s="94">
        <v>46640430</v>
      </c>
      <c r="G57" s="94">
        <v>35069270</v>
      </c>
      <c r="H57" s="94">
        <v>11571170</v>
      </c>
      <c r="I57" s="11">
        <v>0.59</v>
      </c>
      <c r="J57" s="11">
        <v>0.41</v>
      </c>
      <c r="K57" s="9">
        <v>6740</v>
      </c>
      <c r="L57" s="97">
        <v>1961090</v>
      </c>
    </row>
    <row r="58" spans="1:12" x14ac:dyDescent="0.35">
      <c r="A58" s="99" t="s">
        <v>277</v>
      </c>
      <c r="B58" s="100" t="s">
        <v>62</v>
      </c>
      <c r="C58" s="101">
        <v>3002185</v>
      </c>
      <c r="D58" s="101">
        <v>1873405</v>
      </c>
      <c r="E58" s="101">
        <v>1128780</v>
      </c>
      <c r="F58" s="102">
        <v>651683760</v>
      </c>
      <c r="G58" s="102">
        <v>509248810</v>
      </c>
      <c r="H58" s="102">
        <v>142434940</v>
      </c>
      <c r="I58" s="103">
        <v>0.62</v>
      </c>
      <c r="J58" s="103">
        <v>0.38</v>
      </c>
      <c r="K58" s="101">
        <v>43095</v>
      </c>
      <c r="L58" s="104">
        <v>11170140</v>
      </c>
    </row>
    <row r="59" spans="1:12" x14ac:dyDescent="0.35">
      <c r="A59" s="5" t="s">
        <v>277</v>
      </c>
      <c r="B59" s="6" t="s">
        <v>65</v>
      </c>
      <c r="C59" s="9">
        <v>15</v>
      </c>
      <c r="D59" s="9">
        <v>10</v>
      </c>
      <c r="E59" s="9">
        <v>5</v>
      </c>
      <c r="F59" s="94">
        <v>1770</v>
      </c>
      <c r="G59" s="94">
        <v>1300</v>
      </c>
      <c r="H59" s="94">
        <v>470</v>
      </c>
      <c r="I59" s="11">
        <v>0.6</v>
      </c>
      <c r="J59" s="11">
        <v>0.4</v>
      </c>
      <c r="K59" s="9">
        <v>0</v>
      </c>
      <c r="L59" s="97">
        <v>0</v>
      </c>
    </row>
    <row r="60" spans="1:12" x14ac:dyDescent="0.35">
      <c r="A60" s="5" t="s">
        <v>277</v>
      </c>
      <c r="B60" s="6" t="s">
        <v>66</v>
      </c>
      <c r="C60" s="9">
        <v>105</v>
      </c>
      <c r="D60" s="9">
        <v>70</v>
      </c>
      <c r="E60" s="9">
        <v>35</v>
      </c>
      <c r="F60" s="94">
        <v>16380</v>
      </c>
      <c r="G60" s="94">
        <v>12830</v>
      </c>
      <c r="H60" s="94">
        <v>3550</v>
      </c>
      <c r="I60" s="11">
        <v>0.66</v>
      </c>
      <c r="J60" s="11">
        <v>0.34</v>
      </c>
      <c r="K60" s="9">
        <v>0</v>
      </c>
      <c r="L60" s="97">
        <v>0</v>
      </c>
    </row>
    <row r="61" spans="1:12" x14ac:dyDescent="0.35">
      <c r="A61" s="5" t="s">
        <v>277</v>
      </c>
      <c r="B61" s="6" t="s">
        <v>67</v>
      </c>
      <c r="C61" s="9">
        <v>280</v>
      </c>
      <c r="D61" s="9">
        <v>175</v>
      </c>
      <c r="E61" s="9">
        <v>100</v>
      </c>
      <c r="F61" s="94">
        <v>48470</v>
      </c>
      <c r="G61" s="94">
        <v>38840</v>
      </c>
      <c r="H61" s="94">
        <v>9630</v>
      </c>
      <c r="I61" s="11">
        <v>0.63</v>
      </c>
      <c r="J61" s="11">
        <v>0.37</v>
      </c>
      <c r="K61" s="9" t="s">
        <v>120</v>
      </c>
      <c r="L61" s="97">
        <v>50</v>
      </c>
    </row>
    <row r="62" spans="1:12" x14ac:dyDescent="0.35">
      <c r="A62" s="5" t="s">
        <v>277</v>
      </c>
      <c r="B62" s="6" t="s">
        <v>68</v>
      </c>
      <c r="C62" s="9">
        <v>505</v>
      </c>
      <c r="D62" s="9">
        <v>335</v>
      </c>
      <c r="E62" s="9">
        <v>170</v>
      </c>
      <c r="F62" s="94">
        <v>93640</v>
      </c>
      <c r="G62" s="94">
        <v>75770</v>
      </c>
      <c r="H62" s="94">
        <v>17870</v>
      </c>
      <c r="I62" s="11">
        <v>0.66</v>
      </c>
      <c r="J62" s="11">
        <v>0.34</v>
      </c>
      <c r="K62" s="9" t="s">
        <v>120</v>
      </c>
      <c r="L62" s="97">
        <v>500</v>
      </c>
    </row>
    <row r="63" spans="1:12" x14ac:dyDescent="0.35">
      <c r="A63" s="5" t="s">
        <v>277</v>
      </c>
      <c r="B63" s="6" t="s">
        <v>69</v>
      </c>
      <c r="C63" s="9">
        <v>1010</v>
      </c>
      <c r="D63" s="9">
        <v>645</v>
      </c>
      <c r="E63" s="9">
        <v>365</v>
      </c>
      <c r="F63" s="94">
        <v>176140</v>
      </c>
      <c r="G63" s="94">
        <v>141930</v>
      </c>
      <c r="H63" s="94">
        <v>34210</v>
      </c>
      <c r="I63" s="11">
        <v>0.64</v>
      </c>
      <c r="J63" s="11">
        <v>0.36</v>
      </c>
      <c r="K63" s="9" t="s">
        <v>120</v>
      </c>
      <c r="L63" s="97">
        <v>270</v>
      </c>
    </row>
    <row r="64" spans="1:12" x14ac:dyDescent="0.35">
      <c r="A64" s="5" t="s">
        <v>277</v>
      </c>
      <c r="B64" s="6" t="s">
        <v>70</v>
      </c>
      <c r="C64" s="9">
        <v>2095</v>
      </c>
      <c r="D64" s="9">
        <v>1370</v>
      </c>
      <c r="E64" s="9">
        <v>725</v>
      </c>
      <c r="F64" s="94">
        <v>367110</v>
      </c>
      <c r="G64" s="94">
        <v>300780</v>
      </c>
      <c r="H64" s="94">
        <v>66330</v>
      </c>
      <c r="I64" s="11">
        <v>0.65</v>
      </c>
      <c r="J64" s="11">
        <v>0.35</v>
      </c>
      <c r="K64" s="9">
        <v>5</v>
      </c>
      <c r="L64" s="97">
        <v>860</v>
      </c>
    </row>
    <row r="65" spans="1:12" x14ac:dyDescent="0.35">
      <c r="A65" s="5" t="s">
        <v>277</v>
      </c>
      <c r="B65" s="6" t="s">
        <v>71</v>
      </c>
      <c r="C65" s="9">
        <v>4040</v>
      </c>
      <c r="D65" s="9">
        <v>2650</v>
      </c>
      <c r="E65" s="9">
        <v>1385</v>
      </c>
      <c r="F65" s="94">
        <v>740750</v>
      </c>
      <c r="G65" s="94">
        <v>605610</v>
      </c>
      <c r="H65" s="94">
        <v>135140</v>
      </c>
      <c r="I65" s="11">
        <v>0.66</v>
      </c>
      <c r="J65" s="11">
        <v>0.34</v>
      </c>
      <c r="K65" s="9">
        <v>5</v>
      </c>
      <c r="L65" s="97">
        <v>750</v>
      </c>
    </row>
    <row r="66" spans="1:12" x14ac:dyDescent="0.35">
      <c r="A66" s="5" t="s">
        <v>277</v>
      </c>
      <c r="B66" s="6" t="s">
        <v>72</v>
      </c>
      <c r="C66" s="9">
        <v>8205</v>
      </c>
      <c r="D66" s="9">
        <v>5350</v>
      </c>
      <c r="E66" s="9">
        <v>2855</v>
      </c>
      <c r="F66" s="94">
        <v>1556840</v>
      </c>
      <c r="G66" s="94">
        <v>1263430</v>
      </c>
      <c r="H66" s="94">
        <v>293400</v>
      </c>
      <c r="I66" s="11">
        <v>0.65</v>
      </c>
      <c r="J66" s="11">
        <v>0.35</v>
      </c>
      <c r="K66" s="9">
        <v>5</v>
      </c>
      <c r="L66" s="97">
        <v>750</v>
      </c>
    </row>
    <row r="67" spans="1:12" x14ac:dyDescent="0.35">
      <c r="A67" s="5" t="s">
        <v>277</v>
      </c>
      <c r="B67" s="6" t="s">
        <v>73</v>
      </c>
      <c r="C67" s="9">
        <v>13715</v>
      </c>
      <c r="D67" s="9">
        <v>8935</v>
      </c>
      <c r="E67" s="9">
        <v>4775</v>
      </c>
      <c r="F67" s="94">
        <v>1980720</v>
      </c>
      <c r="G67" s="94">
        <v>1614260</v>
      </c>
      <c r="H67" s="94">
        <v>366460</v>
      </c>
      <c r="I67" s="11">
        <v>0.65</v>
      </c>
      <c r="J67" s="11">
        <v>0.35</v>
      </c>
      <c r="K67" s="9">
        <v>10</v>
      </c>
      <c r="L67" s="97">
        <v>1340</v>
      </c>
    </row>
    <row r="68" spans="1:12" x14ac:dyDescent="0.35">
      <c r="A68" s="5" t="s">
        <v>277</v>
      </c>
      <c r="B68" s="6" t="s">
        <v>74</v>
      </c>
      <c r="C68" s="9">
        <v>18085</v>
      </c>
      <c r="D68" s="9">
        <v>11615</v>
      </c>
      <c r="E68" s="9">
        <v>6470</v>
      </c>
      <c r="F68" s="94">
        <v>3010720</v>
      </c>
      <c r="G68" s="94">
        <v>2423110</v>
      </c>
      <c r="H68" s="94">
        <v>587600</v>
      </c>
      <c r="I68" s="11">
        <v>0.64</v>
      </c>
      <c r="J68" s="11">
        <v>0.36</v>
      </c>
      <c r="K68" s="9">
        <v>20</v>
      </c>
      <c r="L68" s="97">
        <v>4080</v>
      </c>
    </row>
    <row r="69" spans="1:12" x14ac:dyDescent="0.35">
      <c r="A69" s="5" t="s">
        <v>277</v>
      </c>
      <c r="B69" s="6" t="s">
        <v>75</v>
      </c>
      <c r="C69" s="9">
        <v>18195</v>
      </c>
      <c r="D69" s="9">
        <v>11770</v>
      </c>
      <c r="E69" s="9">
        <v>6420</v>
      </c>
      <c r="F69" s="94">
        <v>3315300</v>
      </c>
      <c r="G69" s="94">
        <v>2670020</v>
      </c>
      <c r="H69" s="94">
        <v>645280</v>
      </c>
      <c r="I69" s="11">
        <v>0.65</v>
      </c>
      <c r="J69" s="11">
        <v>0.35</v>
      </c>
      <c r="K69" s="9">
        <v>20</v>
      </c>
      <c r="L69" s="97">
        <v>3720</v>
      </c>
    </row>
    <row r="70" spans="1:12" x14ac:dyDescent="0.35">
      <c r="A70" s="5" t="s">
        <v>277</v>
      </c>
      <c r="B70" s="6" t="s">
        <v>76</v>
      </c>
      <c r="C70" s="9">
        <v>22125</v>
      </c>
      <c r="D70" s="9">
        <v>14035</v>
      </c>
      <c r="E70" s="9">
        <v>8095</v>
      </c>
      <c r="F70" s="94">
        <v>4146150</v>
      </c>
      <c r="G70" s="94">
        <v>3300370</v>
      </c>
      <c r="H70" s="94">
        <v>845780</v>
      </c>
      <c r="I70" s="11">
        <v>0.63</v>
      </c>
      <c r="J70" s="11">
        <v>0.37</v>
      </c>
      <c r="K70" s="9">
        <v>30</v>
      </c>
      <c r="L70" s="97">
        <v>7260</v>
      </c>
    </row>
    <row r="71" spans="1:12" x14ac:dyDescent="0.35">
      <c r="A71" s="5" t="s">
        <v>277</v>
      </c>
      <c r="B71" s="6" t="s">
        <v>77</v>
      </c>
      <c r="C71" s="9">
        <v>24655</v>
      </c>
      <c r="D71" s="9">
        <v>15735</v>
      </c>
      <c r="E71" s="9">
        <v>8920</v>
      </c>
      <c r="F71" s="94">
        <v>4883660</v>
      </c>
      <c r="G71" s="94">
        <v>3892100</v>
      </c>
      <c r="H71" s="94">
        <v>991560</v>
      </c>
      <c r="I71" s="11">
        <v>0.64</v>
      </c>
      <c r="J71" s="11">
        <v>0.36</v>
      </c>
      <c r="K71" s="9">
        <v>55</v>
      </c>
      <c r="L71" s="97">
        <v>10940</v>
      </c>
    </row>
    <row r="72" spans="1:12" x14ac:dyDescent="0.35">
      <c r="A72" s="5" t="s">
        <v>277</v>
      </c>
      <c r="B72" s="6" t="s">
        <v>78</v>
      </c>
      <c r="C72" s="9">
        <v>25435</v>
      </c>
      <c r="D72" s="9">
        <v>16425</v>
      </c>
      <c r="E72" s="9">
        <v>9010</v>
      </c>
      <c r="F72" s="94">
        <v>5163970</v>
      </c>
      <c r="G72" s="94">
        <v>4152880</v>
      </c>
      <c r="H72" s="94">
        <v>1011090</v>
      </c>
      <c r="I72" s="11">
        <v>0.65</v>
      </c>
      <c r="J72" s="11">
        <v>0.35</v>
      </c>
      <c r="K72" s="9">
        <v>70</v>
      </c>
      <c r="L72" s="97">
        <v>12460</v>
      </c>
    </row>
    <row r="73" spans="1:12" x14ac:dyDescent="0.35">
      <c r="A73" s="5" t="s">
        <v>277</v>
      </c>
      <c r="B73" s="6" t="s">
        <v>79</v>
      </c>
      <c r="C73" s="9">
        <v>26165</v>
      </c>
      <c r="D73" s="9">
        <v>16695</v>
      </c>
      <c r="E73" s="9">
        <v>9465</v>
      </c>
      <c r="F73" s="94">
        <v>5349150</v>
      </c>
      <c r="G73" s="94">
        <v>4250400</v>
      </c>
      <c r="H73" s="94">
        <v>1098750</v>
      </c>
      <c r="I73" s="11">
        <v>0.64</v>
      </c>
      <c r="J73" s="11">
        <v>0.36</v>
      </c>
      <c r="K73" s="9">
        <v>105</v>
      </c>
      <c r="L73" s="97">
        <v>21310</v>
      </c>
    </row>
    <row r="74" spans="1:12" x14ac:dyDescent="0.35">
      <c r="A74" s="5" t="s">
        <v>277</v>
      </c>
      <c r="B74" s="6" t="s">
        <v>80</v>
      </c>
      <c r="C74" s="9">
        <v>30025</v>
      </c>
      <c r="D74" s="9">
        <v>19015</v>
      </c>
      <c r="E74" s="9">
        <v>11010</v>
      </c>
      <c r="F74" s="94">
        <v>6194760</v>
      </c>
      <c r="G74" s="94">
        <v>4915840</v>
      </c>
      <c r="H74" s="94">
        <v>1278920</v>
      </c>
      <c r="I74" s="11">
        <v>0.63</v>
      </c>
      <c r="J74" s="11">
        <v>0.37</v>
      </c>
      <c r="K74" s="9">
        <v>135</v>
      </c>
      <c r="L74" s="97">
        <v>27680</v>
      </c>
    </row>
    <row r="75" spans="1:12" x14ac:dyDescent="0.35">
      <c r="A75" s="5" t="s">
        <v>277</v>
      </c>
      <c r="B75" s="6" t="s">
        <v>81</v>
      </c>
      <c r="C75" s="9">
        <v>33545</v>
      </c>
      <c r="D75" s="9">
        <v>21195</v>
      </c>
      <c r="E75" s="9">
        <v>12350</v>
      </c>
      <c r="F75" s="94">
        <v>7000520</v>
      </c>
      <c r="G75" s="94">
        <v>5552500</v>
      </c>
      <c r="H75" s="94">
        <v>1448020</v>
      </c>
      <c r="I75" s="11">
        <v>0.63</v>
      </c>
      <c r="J75" s="11">
        <v>0.37</v>
      </c>
      <c r="K75" s="9">
        <v>145</v>
      </c>
      <c r="L75" s="97">
        <v>30250</v>
      </c>
    </row>
    <row r="76" spans="1:12" x14ac:dyDescent="0.35">
      <c r="A76" s="5" t="s">
        <v>277</v>
      </c>
      <c r="B76" s="6" t="s">
        <v>82</v>
      </c>
      <c r="C76" s="9">
        <v>29770</v>
      </c>
      <c r="D76" s="9">
        <v>18835</v>
      </c>
      <c r="E76" s="9">
        <v>10935</v>
      </c>
      <c r="F76" s="94">
        <v>6190950</v>
      </c>
      <c r="G76" s="94">
        <v>4913600</v>
      </c>
      <c r="H76" s="94">
        <v>1277350</v>
      </c>
      <c r="I76" s="11">
        <v>0.63</v>
      </c>
      <c r="J76" s="11">
        <v>0.37</v>
      </c>
      <c r="K76" s="9">
        <v>120</v>
      </c>
      <c r="L76" s="97">
        <v>25770</v>
      </c>
    </row>
    <row r="77" spans="1:12" x14ac:dyDescent="0.35">
      <c r="A77" s="5" t="s">
        <v>277</v>
      </c>
      <c r="B77" s="6" t="s">
        <v>83</v>
      </c>
      <c r="C77" s="9">
        <v>32080</v>
      </c>
      <c r="D77" s="9">
        <v>20150</v>
      </c>
      <c r="E77" s="9">
        <v>11930</v>
      </c>
      <c r="F77" s="94">
        <v>6699990</v>
      </c>
      <c r="G77" s="94">
        <v>5290660</v>
      </c>
      <c r="H77" s="94">
        <v>1409330</v>
      </c>
      <c r="I77" s="11">
        <v>0.63</v>
      </c>
      <c r="J77" s="11">
        <v>0.37</v>
      </c>
      <c r="K77" s="9">
        <v>285</v>
      </c>
      <c r="L77" s="97">
        <v>55800</v>
      </c>
    </row>
    <row r="78" spans="1:12" x14ac:dyDescent="0.35">
      <c r="A78" s="5" t="s">
        <v>277</v>
      </c>
      <c r="B78" s="6" t="s">
        <v>84</v>
      </c>
      <c r="C78" s="9">
        <v>44790</v>
      </c>
      <c r="D78" s="9">
        <v>28520</v>
      </c>
      <c r="E78" s="9">
        <v>16275</v>
      </c>
      <c r="F78" s="94">
        <v>9293880</v>
      </c>
      <c r="G78" s="94">
        <v>7391010</v>
      </c>
      <c r="H78" s="94">
        <v>1902870</v>
      </c>
      <c r="I78" s="11">
        <v>0.64</v>
      </c>
      <c r="J78" s="11">
        <v>0.36</v>
      </c>
      <c r="K78" s="9">
        <v>240</v>
      </c>
      <c r="L78" s="97">
        <v>52210</v>
      </c>
    </row>
    <row r="79" spans="1:12" x14ac:dyDescent="0.35">
      <c r="A79" s="5" t="s">
        <v>277</v>
      </c>
      <c r="B79" s="6" t="s">
        <v>85</v>
      </c>
      <c r="C79" s="9">
        <v>60635</v>
      </c>
      <c r="D79" s="9">
        <v>38315</v>
      </c>
      <c r="E79" s="9">
        <v>22320</v>
      </c>
      <c r="F79" s="94">
        <v>8539940</v>
      </c>
      <c r="G79" s="94">
        <v>6758440</v>
      </c>
      <c r="H79" s="94">
        <v>1781500</v>
      </c>
      <c r="I79" s="11">
        <v>0.63</v>
      </c>
      <c r="J79" s="11">
        <v>0.37</v>
      </c>
      <c r="K79" s="9">
        <v>405</v>
      </c>
      <c r="L79" s="97">
        <v>57010</v>
      </c>
    </row>
    <row r="80" spans="1:12" x14ac:dyDescent="0.35">
      <c r="A80" s="5" t="s">
        <v>277</v>
      </c>
      <c r="B80" s="6" t="s">
        <v>86</v>
      </c>
      <c r="C80" s="9">
        <v>57395</v>
      </c>
      <c r="D80" s="9">
        <v>36385</v>
      </c>
      <c r="E80" s="9">
        <v>21015</v>
      </c>
      <c r="F80" s="94">
        <v>10917390</v>
      </c>
      <c r="G80" s="94">
        <v>8682610</v>
      </c>
      <c r="H80" s="94">
        <v>2234790</v>
      </c>
      <c r="I80" s="11">
        <v>0.63</v>
      </c>
      <c r="J80" s="11">
        <v>0.37</v>
      </c>
      <c r="K80" s="9">
        <v>350</v>
      </c>
      <c r="L80" s="97">
        <v>77270</v>
      </c>
    </row>
    <row r="81" spans="1:12" x14ac:dyDescent="0.35">
      <c r="A81" s="5" t="s">
        <v>277</v>
      </c>
      <c r="B81" s="6" t="s">
        <v>87</v>
      </c>
      <c r="C81" s="9">
        <v>55405</v>
      </c>
      <c r="D81" s="9">
        <v>34935</v>
      </c>
      <c r="E81" s="9">
        <v>20470</v>
      </c>
      <c r="F81" s="94">
        <v>11976410</v>
      </c>
      <c r="G81" s="94">
        <v>9454390</v>
      </c>
      <c r="H81" s="94">
        <v>2522020</v>
      </c>
      <c r="I81" s="11">
        <v>0.63</v>
      </c>
      <c r="J81" s="11">
        <v>0.37</v>
      </c>
      <c r="K81" s="9">
        <v>375</v>
      </c>
      <c r="L81" s="97">
        <v>92390</v>
      </c>
    </row>
    <row r="82" spans="1:12" x14ac:dyDescent="0.35">
      <c r="A82" s="5" t="s">
        <v>277</v>
      </c>
      <c r="B82" s="6" t="s">
        <v>88</v>
      </c>
      <c r="C82" s="9">
        <v>52860</v>
      </c>
      <c r="D82" s="9">
        <v>33280</v>
      </c>
      <c r="E82" s="9">
        <v>19580</v>
      </c>
      <c r="F82" s="94">
        <v>11604300</v>
      </c>
      <c r="G82" s="94">
        <v>9137610</v>
      </c>
      <c r="H82" s="94">
        <v>2466690</v>
      </c>
      <c r="I82" s="11">
        <v>0.63</v>
      </c>
      <c r="J82" s="11">
        <v>0.37</v>
      </c>
      <c r="K82" s="9">
        <v>395</v>
      </c>
      <c r="L82" s="97">
        <v>100100</v>
      </c>
    </row>
    <row r="83" spans="1:12" x14ac:dyDescent="0.35">
      <c r="A83" s="5" t="s">
        <v>277</v>
      </c>
      <c r="B83" s="6" t="s">
        <v>89</v>
      </c>
      <c r="C83" s="9">
        <v>59350</v>
      </c>
      <c r="D83" s="9">
        <v>37580</v>
      </c>
      <c r="E83" s="9">
        <v>21770</v>
      </c>
      <c r="F83" s="94">
        <v>13139710</v>
      </c>
      <c r="G83" s="94">
        <v>10373540</v>
      </c>
      <c r="H83" s="94">
        <v>2766170</v>
      </c>
      <c r="I83" s="11">
        <v>0.63</v>
      </c>
      <c r="J83" s="11">
        <v>0.37</v>
      </c>
      <c r="K83" s="9">
        <v>495</v>
      </c>
      <c r="L83" s="97">
        <v>126210</v>
      </c>
    </row>
    <row r="84" spans="1:12" x14ac:dyDescent="0.35">
      <c r="A84" s="5" t="s">
        <v>277</v>
      </c>
      <c r="B84" s="6" t="s">
        <v>90</v>
      </c>
      <c r="C84" s="9">
        <v>60270</v>
      </c>
      <c r="D84" s="9">
        <v>38125</v>
      </c>
      <c r="E84" s="9">
        <v>22145</v>
      </c>
      <c r="F84" s="94">
        <v>13281170</v>
      </c>
      <c r="G84" s="94">
        <v>10483380</v>
      </c>
      <c r="H84" s="94">
        <v>2797780</v>
      </c>
      <c r="I84" s="11">
        <v>0.63</v>
      </c>
      <c r="J84" s="11">
        <v>0.37</v>
      </c>
      <c r="K84" s="9">
        <v>495</v>
      </c>
      <c r="L84" s="97">
        <v>130750</v>
      </c>
    </row>
    <row r="85" spans="1:12" x14ac:dyDescent="0.35">
      <c r="A85" s="5" t="s">
        <v>277</v>
      </c>
      <c r="B85" s="6" t="s">
        <v>91</v>
      </c>
      <c r="C85" s="9">
        <v>62000</v>
      </c>
      <c r="D85" s="9">
        <v>38955</v>
      </c>
      <c r="E85" s="9">
        <v>23045</v>
      </c>
      <c r="F85" s="94">
        <v>13821480</v>
      </c>
      <c r="G85" s="94">
        <v>10851810</v>
      </c>
      <c r="H85" s="94">
        <v>2969680</v>
      </c>
      <c r="I85" s="11">
        <v>0.63</v>
      </c>
      <c r="J85" s="11">
        <v>0.37</v>
      </c>
      <c r="K85" s="9">
        <v>550</v>
      </c>
      <c r="L85" s="97">
        <v>143080</v>
      </c>
    </row>
    <row r="86" spans="1:12" x14ac:dyDescent="0.35">
      <c r="A86" s="5" t="s">
        <v>277</v>
      </c>
      <c r="B86" s="6" t="s">
        <v>92</v>
      </c>
      <c r="C86" s="9">
        <v>66585</v>
      </c>
      <c r="D86" s="9">
        <v>41630</v>
      </c>
      <c r="E86" s="9">
        <v>24955</v>
      </c>
      <c r="F86" s="94">
        <v>14959690</v>
      </c>
      <c r="G86" s="94">
        <v>11706430</v>
      </c>
      <c r="H86" s="94">
        <v>3253270</v>
      </c>
      <c r="I86" s="11">
        <v>0.63</v>
      </c>
      <c r="J86" s="11">
        <v>0.37</v>
      </c>
      <c r="K86" s="9">
        <v>610</v>
      </c>
      <c r="L86" s="97">
        <v>159650</v>
      </c>
    </row>
    <row r="87" spans="1:12" x14ac:dyDescent="0.35">
      <c r="A87" s="5" t="s">
        <v>277</v>
      </c>
      <c r="B87" s="6" t="s">
        <v>93</v>
      </c>
      <c r="C87" s="9">
        <v>75570</v>
      </c>
      <c r="D87" s="9">
        <v>47595</v>
      </c>
      <c r="E87" s="9">
        <v>27980</v>
      </c>
      <c r="F87" s="94">
        <v>17208250</v>
      </c>
      <c r="G87" s="94">
        <v>13548550</v>
      </c>
      <c r="H87" s="94">
        <v>3659700</v>
      </c>
      <c r="I87" s="11">
        <v>0.63</v>
      </c>
      <c r="J87" s="11">
        <v>0.37</v>
      </c>
      <c r="K87" s="9">
        <v>795</v>
      </c>
      <c r="L87" s="97">
        <v>209770</v>
      </c>
    </row>
    <row r="88" spans="1:12" x14ac:dyDescent="0.35">
      <c r="A88" s="5" t="s">
        <v>277</v>
      </c>
      <c r="B88" s="6" t="s">
        <v>94</v>
      </c>
      <c r="C88" s="9">
        <v>63520</v>
      </c>
      <c r="D88" s="9">
        <v>40085</v>
      </c>
      <c r="E88" s="9">
        <v>23435</v>
      </c>
      <c r="F88" s="94">
        <v>14289230</v>
      </c>
      <c r="G88" s="94">
        <v>11237200</v>
      </c>
      <c r="H88" s="94">
        <v>3052030</v>
      </c>
      <c r="I88" s="11">
        <v>0.63</v>
      </c>
      <c r="J88" s="11">
        <v>0.37</v>
      </c>
      <c r="K88" s="9">
        <v>670</v>
      </c>
      <c r="L88" s="97">
        <v>177980</v>
      </c>
    </row>
    <row r="89" spans="1:12" x14ac:dyDescent="0.35">
      <c r="A89" s="5" t="s">
        <v>277</v>
      </c>
      <c r="B89" s="6" t="s">
        <v>95</v>
      </c>
      <c r="C89" s="9">
        <v>75050</v>
      </c>
      <c r="D89" s="9">
        <v>47485</v>
      </c>
      <c r="E89" s="9">
        <v>27565</v>
      </c>
      <c r="F89" s="94">
        <v>16870740</v>
      </c>
      <c r="G89" s="94">
        <v>13269200</v>
      </c>
      <c r="H89" s="94">
        <v>3601540</v>
      </c>
      <c r="I89" s="11">
        <v>0.63</v>
      </c>
      <c r="J89" s="11">
        <v>0.37</v>
      </c>
      <c r="K89" s="9">
        <v>825</v>
      </c>
      <c r="L89" s="97">
        <v>216270</v>
      </c>
    </row>
    <row r="90" spans="1:12" x14ac:dyDescent="0.35">
      <c r="A90" s="5" t="s">
        <v>277</v>
      </c>
      <c r="B90" s="6" t="s">
        <v>96</v>
      </c>
      <c r="C90" s="9">
        <v>78655</v>
      </c>
      <c r="D90" s="9">
        <v>49700</v>
      </c>
      <c r="E90" s="9">
        <v>28960</v>
      </c>
      <c r="F90" s="94">
        <v>17807480</v>
      </c>
      <c r="G90" s="94">
        <v>14007870</v>
      </c>
      <c r="H90" s="94">
        <v>3799600</v>
      </c>
      <c r="I90" s="11">
        <v>0.63</v>
      </c>
      <c r="J90" s="11">
        <v>0.37</v>
      </c>
      <c r="K90" s="9">
        <v>970</v>
      </c>
      <c r="L90" s="97">
        <v>255260</v>
      </c>
    </row>
    <row r="91" spans="1:12" x14ac:dyDescent="0.35">
      <c r="A91" s="5" t="s">
        <v>277</v>
      </c>
      <c r="B91" s="6" t="s">
        <v>97</v>
      </c>
      <c r="C91" s="9">
        <v>125080</v>
      </c>
      <c r="D91" s="9">
        <v>78960</v>
      </c>
      <c r="E91" s="9">
        <v>46120</v>
      </c>
      <c r="F91" s="94">
        <v>17732430</v>
      </c>
      <c r="G91" s="94">
        <v>13930570</v>
      </c>
      <c r="H91" s="94">
        <v>3801860</v>
      </c>
      <c r="I91" s="11">
        <v>0.63</v>
      </c>
      <c r="J91" s="11">
        <v>0.37</v>
      </c>
      <c r="K91" s="9">
        <v>1705</v>
      </c>
      <c r="L91" s="97">
        <v>268440</v>
      </c>
    </row>
    <row r="92" spans="1:12" x14ac:dyDescent="0.35">
      <c r="A92" s="5" t="s">
        <v>277</v>
      </c>
      <c r="B92" s="6" t="s">
        <v>98</v>
      </c>
      <c r="C92" s="9">
        <v>98985</v>
      </c>
      <c r="D92" s="9">
        <v>62370</v>
      </c>
      <c r="E92" s="9">
        <v>36615</v>
      </c>
      <c r="F92" s="94">
        <v>20600600</v>
      </c>
      <c r="G92" s="94">
        <v>16174550</v>
      </c>
      <c r="H92" s="94">
        <v>4426050</v>
      </c>
      <c r="I92" s="11">
        <v>0.63</v>
      </c>
      <c r="J92" s="11">
        <v>0.37</v>
      </c>
      <c r="K92" s="9">
        <v>1335</v>
      </c>
      <c r="L92" s="97">
        <v>335600</v>
      </c>
    </row>
    <row r="93" spans="1:12" x14ac:dyDescent="0.35">
      <c r="A93" s="5" t="s">
        <v>277</v>
      </c>
      <c r="B93" s="6" t="s">
        <v>99</v>
      </c>
      <c r="C93" s="9">
        <v>79005</v>
      </c>
      <c r="D93" s="9">
        <v>49960</v>
      </c>
      <c r="E93" s="9">
        <v>29045</v>
      </c>
      <c r="F93" s="94">
        <v>18471770</v>
      </c>
      <c r="G93" s="94">
        <v>14508100</v>
      </c>
      <c r="H93" s="94">
        <v>3963670</v>
      </c>
      <c r="I93" s="11">
        <v>0.63</v>
      </c>
      <c r="J93" s="11">
        <v>0.37</v>
      </c>
      <c r="K93" s="9">
        <v>1140</v>
      </c>
      <c r="L93" s="97">
        <v>314560</v>
      </c>
    </row>
    <row r="94" spans="1:12" x14ac:dyDescent="0.35">
      <c r="A94" s="5" t="s">
        <v>277</v>
      </c>
      <c r="B94" s="6" t="s">
        <v>100</v>
      </c>
      <c r="C94" s="9">
        <v>88990</v>
      </c>
      <c r="D94" s="9">
        <v>55895</v>
      </c>
      <c r="E94" s="9">
        <v>33100</v>
      </c>
      <c r="F94" s="94">
        <v>21211290</v>
      </c>
      <c r="G94" s="94">
        <v>16620090</v>
      </c>
      <c r="H94" s="94">
        <v>4591200</v>
      </c>
      <c r="I94" s="11">
        <v>0.63</v>
      </c>
      <c r="J94" s="11">
        <v>0.37</v>
      </c>
      <c r="K94" s="9">
        <v>1395</v>
      </c>
      <c r="L94" s="97">
        <v>391260</v>
      </c>
    </row>
    <row r="95" spans="1:12" x14ac:dyDescent="0.35">
      <c r="A95" s="5" t="s">
        <v>277</v>
      </c>
      <c r="B95" s="6" t="s">
        <v>101</v>
      </c>
      <c r="C95" s="9">
        <v>89140</v>
      </c>
      <c r="D95" s="9">
        <v>55720</v>
      </c>
      <c r="E95" s="9">
        <v>33415</v>
      </c>
      <c r="F95" s="94">
        <v>21371690</v>
      </c>
      <c r="G95" s="94">
        <v>16706640</v>
      </c>
      <c r="H95" s="94">
        <v>4665050</v>
      </c>
      <c r="I95" s="11">
        <v>0.63</v>
      </c>
      <c r="J95" s="11">
        <v>0.37</v>
      </c>
      <c r="K95" s="9">
        <v>1465</v>
      </c>
      <c r="L95" s="97">
        <v>409620</v>
      </c>
    </row>
    <row r="96" spans="1:12" x14ac:dyDescent="0.35">
      <c r="A96" s="5" t="s">
        <v>277</v>
      </c>
      <c r="B96" s="6" t="s">
        <v>102</v>
      </c>
      <c r="C96" s="9">
        <v>84845</v>
      </c>
      <c r="D96" s="9">
        <v>53075</v>
      </c>
      <c r="E96" s="9">
        <v>31770</v>
      </c>
      <c r="F96" s="94">
        <v>20413220</v>
      </c>
      <c r="G96" s="94">
        <v>15974670</v>
      </c>
      <c r="H96" s="94">
        <v>4438550</v>
      </c>
      <c r="I96" s="11">
        <v>0.63</v>
      </c>
      <c r="J96" s="11">
        <v>0.37</v>
      </c>
      <c r="K96" s="9">
        <v>1445</v>
      </c>
      <c r="L96" s="97">
        <v>404870</v>
      </c>
    </row>
    <row r="97" spans="1:12" x14ac:dyDescent="0.35">
      <c r="A97" s="5" t="s">
        <v>277</v>
      </c>
      <c r="B97" s="6" t="s">
        <v>103</v>
      </c>
      <c r="C97" s="9">
        <v>93245</v>
      </c>
      <c r="D97" s="9">
        <v>58005</v>
      </c>
      <c r="E97" s="9">
        <v>35240</v>
      </c>
      <c r="F97" s="94">
        <v>22534290</v>
      </c>
      <c r="G97" s="94">
        <v>17561940</v>
      </c>
      <c r="H97" s="94">
        <v>4972340</v>
      </c>
      <c r="I97" s="11">
        <v>0.62</v>
      </c>
      <c r="J97" s="11">
        <v>0.38</v>
      </c>
      <c r="K97" s="9">
        <v>1700</v>
      </c>
      <c r="L97" s="97">
        <v>474160</v>
      </c>
    </row>
    <row r="98" spans="1:12" x14ac:dyDescent="0.35">
      <c r="A98" s="5" t="s">
        <v>277</v>
      </c>
      <c r="B98" s="6" t="s">
        <v>104</v>
      </c>
      <c r="C98" s="9">
        <v>89800</v>
      </c>
      <c r="D98" s="9">
        <v>55690</v>
      </c>
      <c r="E98" s="9">
        <v>34110</v>
      </c>
      <c r="F98" s="94">
        <v>21653360</v>
      </c>
      <c r="G98" s="94">
        <v>16858400</v>
      </c>
      <c r="H98" s="94">
        <v>4794960</v>
      </c>
      <c r="I98" s="11">
        <v>0.62</v>
      </c>
      <c r="J98" s="11">
        <v>0.38</v>
      </c>
      <c r="K98" s="9">
        <v>1650</v>
      </c>
      <c r="L98" s="97">
        <v>462590</v>
      </c>
    </row>
    <row r="99" spans="1:12" x14ac:dyDescent="0.35">
      <c r="A99" s="5" t="s">
        <v>277</v>
      </c>
      <c r="B99" s="6" t="s">
        <v>105</v>
      </c>
      <c r="C99" s="9">
        <v>99910</v>
      </c>
      <c r="D99" s="9">
        <v>61890</v>
      </c>
      <c r="E99" s="9">
        <v>38025</v>
      </c>
      <c r="F99" s="94">
        <v>24215000</v>
      </c>
      <c r="G99" s="94">
        <v>18845970</v>
      </c>
      <c r="H99" s="94">
        <v>5369030</v>
      </c>
      <c r="I99" s="11">
        <v>0.62</v>
      </c>
      <c r="J99" s="11">
        <v>0.38</v>
      </c>
      <c r="K99" s="9">
        <v>1945</v>
      </c>
      <c r="L99" s="97">
        <v>547480</v>
      </c>
    </row>
    <row r="100" spans="1:12" x14ac:dyDescent="0.35">
      <c r="A100" s="5" t="s">
        <v>277</v>
      </c>
      <c r="B100" s="6" t="s">
        <v>106</v>
      </c>
      <c r="C100" s="9">
        <v>93705</v>
      </c>
      <c r="D100" s="9">
        <v>57650</v>
      </c>
      <c r="E100" s="9">
        <v>36050</v>
      </c>
      <c r="F100" s="94">
        <v>22635980</v>
      </c>
      <c r="G100" s="94">
        <v>17545450</v>
      </c>
      <c r="H100" s="94">
        <v>5090530</v>
      </c>
      <c r="I100" s="11">
        <v>0.62</v>
      </c>
      <c r="J100" s="11">
        <v>0.38</v>
      </c>
      <c r="K100" s="9">
        <v>1820</v>
      </c>
      <c r="L100" s="97">
        <v>515910</v>
      </c>
    </row>
    <row r="101" spans="1:12" x14ac:dyDescent="0.35">
      <c r="A101" s="5" t="s">
        <v>277</v>
      </c>
      <c r="B101" s="6" t="s">
        <v>107</v>
      </c>
      <c r="C101" s="9">
        <v>91940</v>
      </c>
      <c r="D101" s="9">
        <v>56185</v>
      </c>
      <c r="E101" s="9">
        <v>35755</v>
      </c>
      <c r="F101" s="94">
        <v>22060970</v>
      </c>
      <c r="G101" s="94">
        <v>17022130</v>
      </c>
      <c r="H101" s="94">
        <v>5038830</v>
      </c>
      <c r="I101" s="11">
        <v>0.61</v>
      </c>
      <c r="J101" s="11">
        <v>0.39</v>
      </c>
      <c r="K101" s="9">
        <v>1770</v>
      </c>
      <c r="L101" s="97">
        <v>501220</v>
      </c>
    </row>
    <row r="102" spans="1:12" x14ac:dyDescent="0.35">
      <c r="A102" s="5" t="s">
        <v>277</v>
      </c>
      <c r="B102" s="6" t="s">
        <v>108</v>
      </c>
      <c r="C102" s="9">
        <v>100475</v>
      </c>
      <c r="D102" s="9">
        <v>61330</v>
      </c>
      <c r="E102" s="9">
        <v>39145</v>
      </c>
      <c r="F102" s="94">
        <v>24073360</v>
      </c>
      <c r="G102" s="94">
        <v>18545890</v>
      </c>
      <c r="H102" s="94">
        <v>5527470</v>
      </c>
      <c r="I102" s="11">
        <v>0.61</v>
      </c>
      <c r="J102" s="11">
        <v>0.39</v>
      </c>
      <c r="K102" s="9">
        <v>1930</v>
      </c>
      <c r="L102" s="97">
        <v>546610</v>
      </c>
    </row>
    <row r="103" spans="1:12" x14ac:dyDescent="0.35">
      <c r="A103" s="5" t="s">
        <v>277</v>
      </c>
      <c r="B103" s="6" t="s">
        <v>109</v>
      </c>
      <c r="C103" s="9">
        <v>178345</v>
      </c>
      <c r="D103" s="9">
        <v>109835</v>
      </c>
      <c r="E103" s="9">
        <v>68510</v>
      </c>
      <c r="F103" s="94">
        <v>25711570</v>
      </c>
      <c r="G103" s="94">
        <v>19905050</v>
      </c>
      <c r="H103" s="94">
        <v>5806520</v>
      </c>
      <c r="I103" s="11">
        <v>0.62</v>
      </c>
      <c r="J103" s="11">
        <v>0.38</v>
      </c>
      <c r="K103" s="9">
        <v>3640</v>
      </c>
      <c r="L103" s="97">
        <v>599590</v>
      </c>
    </row>
    <row r="104" spans="1:12" x14ac:dyDescent="0.35">
      <c r="A104" s="5" t="s">
        <v>277</v>
      </c>
      <c r="B104" s="6" t="s">
        <v>110</v>
      </c>
      <c r="C104" s="9">
        <v>120170</v>
      </c>
      <c r="D104" s="9">
        <v>73835</v>
      </c>
      <c r="E104" s="9">
        <v>46335</v>
      </c>
      <c r="F104" s="94">
        <v>26464450</v>
      </c>
      <c r="G104" s="94">
        <v>20492480</v>
      </c>
      <c r="H104" s="94">
        <v>5971980</v>
      </c>
      <c r="I104" s="11">
        <v>0.61</v>
      </c>
      <c r="J104" s="11">
        <v>0.39</v>
      </c>
      <c r="K104" s="9">
        <v>2385</v>
      </c>
      <c r="L104" s="97">
        <v>635390</v>
      </c>
    </row>
    <row r="105" spans="1:12" x14ac:dyDescent="0.35">
      <c r="A105" s="5" t="s">
        <v>277</v>
      </c>
      <c r="B105" s="6" t="s">
        <v>111</v>
      </c>
      <c r="C105" s="9">
        <v>107675</v>
      </c>
      <c r="D105" s="9">
        <v>65720</v>
      </c>
      <c r="E105" s="9">
        <v>41955</v>
      </c>
      <c r="F105" s="94">
        <v>25859110</v>
      </c>
      <c r="G105" s="94">
        <v>19925880</v>
      </c>
      <c r="H105" s="94">
        <v>5933230</v>
      </c>
      <c r="I105" s="11">
        <v>0.61</v>
      </c>
      <c r="J105" s="11">
        <v>0.39</v>
      </c>
      <c r="K105" s="9">
        <v>2190</v>
      </c>
      <c r="L105" s="97">
        <v>631730</v>
      </c>
    </row>
    <row r="106" spans="1:12" x14ac:dyDescent="0.35">
      <c r="A106" s="5" t="s">
        <v>277</v>
      </c>
      <c r="B106" s="6" t="s">
        <v>112</v>
      </c>
      <c r="C106" s="9">
        <v>121915</v>
      </c>
      <c r="D106" s="9">
        <v>74725</v>
      </c>
      <c r="E106" s="9">
        <v>47195</v>
      </c>
      <c r="F106" s="94">
        <v>29138890</v>
      </c>
      <c r="G106" s="94">
        <v>22497650</v>
      </c>
      <c r="H106" s="94">
        <v>6641240</v>
      </c>
      <c r="I106" s="11">
        <v>0.61</v>
      </c>
      <c r="J106" s="11">
        <v>0.39</v>
      </c>
      <c r="K106" s="9">
        <v>2465</v>
      </c>
      <c r="L106" s="97">
        <v>708640</v>
      </c>
    </row>
    <row r="107" spans="1:12" x14ac:dyDescent="0.35">
      <c r="A107" s="5" t="s">
        <v>277</v>
      </c>
      <c r="B107" s="6" t="s">
        <v>113</v>
      </c>
      <c r="C107" s="9">
        <v>115995</v>
      </c>
      <c r="D107" s="9">
        <v>70825</v>
      </c>
      <c r="E107" s="9">
        <v>45170</v>
      </c>
      <c r="F107" s="94">
        <v>27837200</v>
      </c>
      <c r="G107" s="94">
        <v>21434790</v>
      </c>
      <c r="H107" s="94">
        <v>6402420</v>
      </c>
      <c r="I107" s="11">
        <v>0.61</v>
      </c>
      <c r="J107" s="11">
        <v>0.39</v>
      </c>
      <c r="K107" s="9">
        <v>2410</v>
      </c>
      <c r="L107" s="97">
        <v>697240</v>
      </c>
    </row>
    <row r="108" spans="1:12" x14ac:dyDescent="0.35">
      <c r="A108" s="5" t="s">
        <v>277</v>
      </c>
      <c r="B108" s="6" t="s">
        <v>114</v>
      </c>
      <c r="C108" s="9">
        <v>120825</v>
      </c>
      <c r="D108" s="9">
        <v>74130</v>
      </c>
      <c r="E108" s="9">
        <v>46700</v>
      </c>
      <c r="F108" s="94">
        <v>29051920</v>
      </c>
      <c r="G108" s="94">
        <v>22380290</v>
      </c>
      <c r="H108" s="94">
        <v>6671630</v>
      </c>
      <c r="I108" s="11">
        <v>0.61</v>
      </c>
      <c r="J108" s="11">
        <v>0.39</v>
      </c>
      <c r="K108" s="9">
        <v>2505</v>
      </c>
      <c r="L108" s="97">
        <v>723510</v>
      </c>
    </row>
    <row r="109" spans="1:12" x14ac:dyDescent="0.35">
      <c r="A109" s="15" t="s">
        <v>278</v>
      </c>
      <c r="B109" s="92" t="s">
        <v>62</v>
      </c>
      <c r="C109" s="16">
        <v>3430215</v>
      </c>
      <c r="D109" s="16">
        <v>1868110</v>
      </c>
      <c r="E109" s="16">
        <v>1562100</v>
      </c>
      <c r="F109" s="93">
        <v>754019670</v>
      </c>
      <c r="G109" s="93">
        <v>552333340</v>
      </c>
      <c r="H109" s="93">
        <v>201686330</v>
      </c>
      <c r="I109" s="17">
        <v>0.54</v>
      </c>
      <c r="J109" s="17">
        <v>0.46</v>
      </c>
      <c r="K109" s="16">
        <v>163980</v>
      </c>
      <c r="L109" s="96">
        <v>42335600</v>
      </c>
    </row>
    <row r="110" spans="1:12" x14ac:dyDescent="0.35">
      <c r="A110" s="5" t="s">
        <v>278</v>
      </c>
      <c r="B110" s="6" t="s">
        <v>65</v>
      </c>
      <c r="C110" s="9">
        <v>0</v>
      </c>
      <c r="D110" s="9">
        <v>0</v>
      </c>
      <c r="E110" s="9">
        <v>0</v>
      </c>
      <c r="F110" s="94">
        <v>0</v>
      </c>
      <c r="G110" s="94">
        <v>0</v>
      </c>
      <c r="H110" s="94">
        <v>0</v>
      </c>
      <c r="I110" s="11" t="s">
        <v>64</v>
      </c>
      <c r="J110" s="11" t="s">
        <v>64</v>
      </c>
      <c r="K110" s="9">
        <v>0</v>
      </c>
      <c r="L110" s="97">
        <v>0</v>
      </c>
    </row>
    <row r="111" spans="1:12" x14ac:dyDescent="0.35">
      <c r="A111" s="5" t="s">
        <v>278</v>
      </c>
      <c r="B111" s="6" t="s">
        <v>66</v>
      </c>
      <c r="C111" s="9">
        <v>0</v>
      </c>
      <c r="D111" s="9">
        <v>0</v>
      </c>
      <c r="E111" s="9">
        <v>0</v>
      </c>
      <c r="F111" s="94">
        <v>0</v>
      </c>
      <c r="G111" s="94">
        <v>0</v>
      </c>
      <c r="H111" s="94">
        <v>0</v>
      </c>
      <c r="I111" s="11" t="s">
        <v>64</v>
      </c>
      <c r="J111" s="11" t="s">
        <v>64</v>
      </c>
      <c r="K111" s="9">
        <v>0</v>
      </c>
      <c r="L111" s="97">
        <v>0</v>
      </c>
    </row>
    <row r="112" spans="1:12" x14ac:dyDescent="0.35">
      <c r="A112" s="5" t="s">
        <v>278</v>
      </c>
      <c r="B112" s="6" t="s">
        <v>67</v>
      </c>
      <c r="C112" s="9">
        <v>0</v>
      </c>
      <c r="D112" s="9">
        <v>0</v>
      </c>
      <c r="E112" s="9">
        <v>0</v>
      </c>
      <c r="F112" s="94">
        <v>0</v>
      </c>
      <c r="G112" s="94">
        <v>0</v>
      </c>
      <c r="H112" s="94">
        <v>0</v>
      </c>
      <c r="I112" s="11" t="s">
        <v>64</v>
      </c>
      <c r="J112" s="11" t="s">
        <v>64</v>
      </c>
      <c r="K112" s="9">
        <v>0</v>
      </c>
      <c r="L112" s="97">
        <v>0</v>
      </c>
    </row>
    <row r="113" spans="1:12" x14ac:dyDescent="0.35">
      <c r="A113" s="5" t="s">
        <v>278</v>
      </c>
      <c r="B113" s="6" t="s">
        <v>68</v>
      </c>
      <c r="C113" s="9">
        <v>0</v>
      </c>
      <c r="D113" s="9">
        <v>0</v>
      </c>
      <c r="E113" s="9">
        <v>0</v>
      </c>
      <c r="F113" s="94">
        <v>0</v>
      </c>
      <c r="G113" s="94">
        <v>0</v>
      </c>
      <c r="H113" s="94">
        <v>0</v>
      </c>
      <c r="I113" s="11" t="s">
        <v>64</v>
      </c>
      <c r="J113" s="11" t="s">
        <v>64</v>
      </c>
      <c r="K113" s="9">
        <v>0</v>
      </c>
      <c r="L113" s="97">
        <v>0</v>
      </c>
    </row>
    <row r="114" spans="1:12" x14ac:dyDescent="0.35">
      <c r="A114" s="5" t="s">
        <v>278</v>
      </c>
      <c r="B114" s="6" t="s">
        <v>69</v>
      </c>
      <c r="C114" s="9">
        <v>0</v>
      </c>
      <c r="D114" s="9">
        <v>0</v>
      </c>
      <c r="E114" s="9">
        <v>0</v>
      </c>
      <c r="F114" s="94">
        <v>0</v>
      </c>
      <c r="G114" s="94">
        <v>0</v>
      </c>
      <c r="H114" s="94">
        <v>0</v>
      </c>
      <c r="I114" s="11" t="s">
        <v>64</v>
      </c>
      <c r="J114" s="11" t="s">
        <v>64</v>
      </c>
      <c r="K114" s="9">
        <v>0</v>
      </c>
      <c r="L114" s="97">
        <v>0</v>
      </c>
    </row>
    <row r="115" spans="1:12" x14ac:dyDescent="0.35">
      <c r="A115" s="5" t="s">
        <v>278</v>
      </c>
      <c r="B115" s="6" t="s">
        <v>70</v>
      </c>
      <c r="C115" s="9">
        <v>0</v>
      </c>
      <c r="D115" s="9">
        <v>0</v>
      </c>
      <c r="E115" s="9">
        <v>0</v>
      </c>
      <c r="F115" s="94">
        <v>0</v>
      </c>
      <c r="G115" s="94">
        <v>0</v>
      </c>
      <c r="H115" s="94">
        <v>0</v>
      </c>
      <c r="I115" s="11" t="s">
        <v>64</v>
      </c>
      <c r="J115" s="11" t="s">
        <v>64</v>
      </c>
      <c r="K115" s="9">
        <v>0</v>
      </c>
      <c r="L115" s="97">
        <v>0</v>
      </c>
    </row>
    <row r="116" spans="1:12" x14ac:dyDescent="0.35">
      <c r="A116" s="5" t="s">
        <v>278</v>
      </c>
      <c r="B116" s="6" t="s">
        <v>71</v>
      </c>
      <c r="C116" s="9">
        <v>150</v>
      </c>
      <c r="D116" s="9">
        <v>80</v>
      </c>
      <c r="E116" s="9">
        <v>70</v>
      </c>
      <c r="F116" s="94">
        <v>28940</v>
      </c>
      <c r="G116" s="94">
        <v>21140</v>
      </c>
      <c r="H116" s="94">
        <v>7800</v>
      </c>
      <c r="I116" s="11">
        <v>0.53</v>
      </c>
      <c r="J116" s="11">
        <v>0.47</v>
      </c>
      <c r="K116" s="9">
        <v>5</v>
      </c>
      <c r="L116" s="97">
        <v>1730</v>
      </c>
    </row>
    <row r="117" spans="1:12" x14ac:dyDescent="0.35">
      <c r="A117" s="5" t="s">
        <v>278</v>
      </c>
      <c r="B117" s="6" t="s">
        <v>72</v>
      </c>
      <c r="C117" s="9">
        <v>1150</v>
      </c>
      <c r="D117" s="9">
        <v>620</v>
      </c>
      <c r="E117" s="9">
        <v>530</v>
      </c>
      <c r="F117" s="94">
        <v>224450</v>
      </c>
      <c r="G117" s="94">
        <v>164480</v>
      </c>
      <c r="H117" s="94">
        <v>59980</v>
      </c>
      <c r="I117" s="11">
        <v>0.54</v>
      </c>
      <c r="J117" s="11">
        <v>0.46</v>
      </c>
      <c r="K117" s="9">
        <v>45</v>
      </c>
      <c r="L117" s="97">
        <v>10760</v>
      </c>
    </row>
    <row r="118" spans="1:12" x14ac:dyDescent="0.35">
      <c r="A118" s="5" t="s">
        <v>278</v>
      </c>
      <c r="B118" s="6" t="s">
        <v>73</v>
      </c>
      <c r="C118" s="9">
        <v>8730</v>
      </c>
      <c r="D118" s="9">
        <v>4720</v>
      </c>
      <c r="E118" s="9">
        <v>4015</v>
      </c>
      <c r="F118" s="94">
        <v>904810</v>
      </c>
      <c r="G118" s="94">
        <v>661380</v>
      </c>
      <c r="H118" s="94">
        <v>243430</v>
      </c>
      <c r="I118" s="11">
        <v>0.54</v>
      </c>
      <c r="J118" s="11">
        <v>0.46</v>
      </c>
      <c r="K118" s="9">
        <v>350</v>
      </c>
      <c r="L118" s="97">
        <v>45990</v>
      </c>
    </row>
    <row r="119" spans="1:12" x14ac:dyDescent="0.35">
      <c r="A119" s="5" t="s">
        <v>278</v>
      </c>
      <c r="B119" s="6" t="s">
        <v>74</v>
      </c>
      <c r="C119" s="9">
        <v>11465</v>
      </c>
      <c r="D119" s="9">
        <v>6180</v>
      </c>
      <c r="E119" s="9">
        <v>5285</v>
      </c>
      <c r="F119" s="94">
        <v>1967020</v>
      </c>
      <c r="G119" s="94">
        <v>1434380</v>
      </c>
      <c r="H119" s="94">
        <v>532640</v>
      </c>
      <c r="I119" s="11">
        <v>0.54</v>
      </c>
      <c r="J119" s="11">
        <v>0.46</v>
      </c>
      <c r="K119" s="9">
        <v>475</v>
      </c>
      <c r="L119" s="97">
        <v>103980</v>
      </c>
    </row>
    <row r="120" spans="1:12" x14ac:dyDescent="0.35">
      <c r="A120" s="5" t="s">
        <v>278</v>
      </c>
      <c r="B120" s="6" t="s">
        <v>75</v>
      </c>
      <c r="C120" s="9">
        <v>13205</v>
      </c>
      <c r="D120" s="9">
        <v>7205</v>
      </c>
      <c r="E120" s="9">
        <v>5995</v>
      </c>
      <c r="F120" s="94">
        <v>2637620</v>
      </c>
      <c r="G120" s="94">
        <v>1954340</v>
      </c>
      <c r="H120" s="94">
        <v>683280</v>
      </c>
      <c r="I120" s="11">
        <v>0.55000000000000004</v>
      </c>
      <c r="J120" s="11">
        <v>0.45</v>
      </c>
      <c r="K120" s="9">
        <v>360</v>
      </c>
      <c r="L120" s="97">
        <v>92740</v>
      </c>
    </row>
    <row r="121" spans="1:12" x14ac:dyDescent="0.35">
      <c r="A121" s="5" t="s">
        <v>278</v>
      </c>
      <c r="B121" s="6" t="s">
        <v>76</v>
      </c>
      <c r="C121" s="9">
        <v>23975</v>
      </c>
      <c r="D121" s="9">
        <v>12905</v>
      </c>
      <c r="E121" s="9">
        <v>11070</v>
      </c>
      <c r="F121" s="94">
        <v>4831870</v>
      </c>
      <c r="G121" s="94">
        <v>3528200</v>
      </c>
      <c r="H121" s="94">
        <v>1303670</v>
      </c>
      <c r="I121" s="11">
        <v>0.54</v>
      </c>
      <c r="J121" s="11">
        <v>0.46</v>
      </c>
      <c r="K121" s="9">
        <v>925</v>
      </c>
      <c r="L121" s="97">
        <v>235550</v>
      </c>
    </row>
    <row r="122" spans="1:12" x14ac:dyDescent="0.35">
      <c r="A122" s="5" t="s">
        <v>278</v>
      </c>
      <c r="B122" s="6" t="s">
        <v>77</v>
      </c>
      <c r="C122" s="9">
        <v>54070</v>
      </c>
      <c r="D122" s="9">
        <v>29115</v>
      </c>
      <c r="E122" s="9">
        <v>24955</v>
      </c>
      <c r="F122" s="94">
        <v>11027470</v>
      </c>
      <c r="G122" s="94">
        <v>8081730</v>
      </c>
      <c r="H122" s="94">
        <v>2945750</v>
      </c>
      <c r="I122" s="11">
        <v>0.54</v>
      </c>
      <c r="J122" s="11">
        <v>0.46</v>
      </c>
      <c r="K122" s="9">
        <v>2130</v>
      </c>
      <c r="L122" s="97">
        <v>543070</v>
      </c>
    </row>
    <row r="123" spans="1:12" x14ac:dyDescent="0.35">
      <c r="A123" s="5" t="s">
        <v>278</v>
      </c>
      <c r="B123" s="6" t="s">
        <v>78</v>
      </c>
      <c r="C123" s="9">
        <v>62465</v>
      </c>
      <c r="D123" s="9">
        <v>33875</v>
      </c>
      <c r="E123" s="9">
        <v>28590</v>
      </c>
      <c r="F123" s="94">
        <v>12875980</v>
      </c>
      <c r="G123" s="94">
        <v>9480980</v>
      </c>
      <c r="H123" s="94">
        <v>3395000</v>
      </c>
      <c r="I123" s="11">
        <v>0.54</v>
      </c>
      <c r="J123" s="11">
        <v>0.46</v>
      </c>
      <c r="K123" s="9">
        <v>2465</v>
      </c>
      <c r="L123" s="97">
        <v>628730</v>
      </c>
    </row>
    <row r="124" spans="1:12" x14ac:dyDescent="0.35">
      <c r="A124" s="5" t="s">
        <v>278</v>
      </c>
      <c r="B124" s="6" t="s">
        <v>79</v>
      </c>
      <c r="C124" s="9">
        <v>72235</v>
      </c>
      <c r="D124" s="9">
        <v>39450</v>
      </c>
      <c r="E124" s="9">
        <v>32785</v>
      </c>
      <c r="F124" s="94">
        <v>14979640</v>
      </c>
      <c r="G124" s="94">
        <v>11062320</v>
      </c>
      <c r="H124" s="94">
        <v>3917310</v>
      </c>
      <c r="I124" s="11">
        <v>0.55000000000000004</v>
      </c>
      <c r="J124" s="11">
        <v>0.45</v>
      </c>
      <c r="K124" s="9">
        <v>2965</v>
      </c>
      <c r="L124" s="97">
        <v>737880</v>
      </c>
    </row>
    <row r="125" spans="1:12" x14ac:dyDescent="0.35">
      <c r="A125" s="5" t="s">
        <v>278</v>
      </c>
      <c r="B125" s="6" t="s">
        <v>80</v>
      </c>
      <c r="C125" s="9">
        <v>93125</v>
      </c>
      <c r="D125" s="9">
        <v>50950</v>
      </c>
      <c r="E125" s="9">
        <v>42175</v>
      </c>
      <c r="F125" s="94">
        <v>19402560</v>
      </c>
      <c r="G125" s="94">
        <v>14336020</v>
      </c>
      <c r="H125" s="94">
        <v>5066540</v>
      </c>
      <c r="I125" s="11">
        <v>0.55000000000000004</v>
      </c>
      <c r="J125" s="11">
        <v>0.45</v>
      </c>
      <c r="K125" s="9">
        <v>3790</v>
      </c>
      <c r="L125" s="97">
        <v>942410</v>
      </c>
    </row>
    <row r="126" spans="1:12" x14ac:dyDescent="0.35">
      <c r="A126" s="5" t="s">
        <v>278</v>
      </c>
      <c r="B126" s="6" t="s">
        <v>81</v>
      </c>
      <c r="C126" s="9">
        <v>94570</v>
      </c>
      <c r="D126" s="9">
        <v>51775</v>
      </c>
      <c r="E126" s="9">
        <v>42800</v>
      </c>
      <c r="F126" s="94">
        <v>19706320</v>
      </c>
      <c r="G126" s="94">
        <v>14564690</v>
      </c>
      <c r="H126" s="94">
        <v>5141630</v>
      </c>
      <c r="I126" s="11">
        <v>0.55000000000000004</v>
      </c>
      <c r="J126" s="11">
        <v>0.45</v>
      </c>
      <c r="K126" s="9">
        <v>3830</v>
      </c>
      <c r="L126" s="97">
        <v>955540</v>
      </c>
    </row>
    <row r="127" spans="1:12" x14ac:dyDescent="0.35">
      <c r="A127" s="5" t="s">
        <v>278</v>
      </c>
      <c r="B127" s="6" t="s">
        <v>82</v>
      </c>
      <c r="C127" s="9">
        <v>58310</v>
      </c>
      <c r="D127" s="9">
        <v>31850</v>
      </c>
      <c r="E127" s="9">
        <v>26460</v>
      </c>
      <c r="F127" s="94">
        <v>12175850</v>
      </c>
      <c r="G127" s="94">
        <v>8981790</v>
      </c>
      <c r="H127" s="94">
        <v>3194060</v>
      </c>
      <c r="I127" s="11">
        <v>0.55000000000000004</v>
      </c>
      <c r="J127" s="11">
        <v>0.45</v>
      </c>
      <c r="K127" s="9">
        <v>2410</v>
      </c>
      <c r="L127" s="97">
        <v>601710</v>
      </c>
    </row>
    <row r="128" spans="1:12" x14ac:dyDescent="0.35">
      <c r="A128" s="5" t="s">
        <v>278</v>
      </c>
      <c r="B128" s="6" t="s">
        <v>83</v>
      </c>
      <c r="C128" s="9">
        <v>79125</v>
      </c>
      <c r="D128" s="9">
        <v>43435</v>
      </c>
      <c r="E128" s="9">
        <v>35690</v>
      </c>
      <c r="F128" s="94">
        <v>16588040</v>
      </c>
      <c r="G128" s="94">
        <v>12263370</v>
      </c>
      <c r="H128" s="94">
        <v>4324670</v>
      </c>
      <c r="I128" s="11">
        <v>0.55000000000000004</v>
      </c>
      <c r="J128" s="11">
        <v>0.45</v>
      </c>
      <c r="K128" s="9">
        <v>3365</v>
      </c>
      <c r="L128" s="97">
        <v>824290</v>
      </c>
    </row>
    <row r="129" spans="1:12" x14ac:dyDescent="0.35">
      <c r="A129" s="5" t="s">
        <v>278</v>
      </c>
      <c r="B129" s="6" t="s">
        <v>84</v>
      </c>
      <c r="C129" s="9">
        <v>101780</v>
      </c>
      <c r="D129" s="9">
        <v>56405</v>
      </c>
      <c r="E129" s="9">
        <v>45380</v>
      </c>
      <c r="F129" s="94">
        <v>21453900</v>
      </c>
      <c r="G129" s="94">
        <v>15941320</v>
      </c>
      <c r="H129" s="94">
        <v>5512570</v>
      </c>
      <c r="I129" s="11">
        <v>0.55000000000000004</v>
      </c>
      <c r="J129" s="11">
        <v>0.45</v>
      </c>
      <c r="K129" s="9">
        <v>4130</v>
      </c>
      <c r="L129" s="97">
        <v>1024190</v>
      </c>
    </row>
    <row r="130" spans="1:12" x14ac:dyDescent="0.35">
      <c r="A130" s="5" t="s">
        <v>278</v>
      </c>
      <c r="B130" s="6" t="s">
        <v>85</v>
      </c>
      <c r="C130" s="9">
        <v>144250</v>
      </c>
      <c r="D130" s="9">
        <v>79905</v>
      </c>
      <c r="E130" s="9">
        <v>64345</v>
      </c>
      <c r="F130" s="94">
        <v>17918120</v>
      </c>
      <c r="G130" s="94">
        <v>13300380</v>
      </c>
      <c r="H130" s="94">
        <v>4617740</v>
      </c>
      <c r="I130" s="11">
        <v>0.55000000000000004</v>
      </c>
      <c r="J130" s="11">
        <v>0.45</v>
      </c>
      <c r="K130" s="9">
        <v>5860</v>
      </c>
      <c r="L130" s="97">
        <v>866420</v>
      </c>
    </row>
    <row r="131" spans="1:12" x14ac:dyDescent="0.35">
      <c r="A131" s="5" t="s">
        <v>278</v>
      </c>
      <c r="B131" s="6" t="s">
        <v>86</v>
      </c>
      <c r="C131" s="9">
        <v>125220</v>
      </c>
      <c r="D131" s="9">
        <v>69095</v>
      </c>
      <c r="E131" s="9">
        <v>56125</v>
      </c>
      <c r="F131" s="94">
        <v>24180260</v>
      </c>
      <c r="G131" s="94">
        <v>17936970</v>
      </c>
      <c r="H131" s="94">
        <v>6243290</v>
      </c>
      <c r="I131" s="11">
        <v>0.55000000000000004</v>
      </c>
      <c r="J131" s="11">
        <v>0.45</v>
      </c>
      <c r="K131" s="9">
        <v>5040</v>
      </c>
      <c r="L131" s="97">
        <v>1156150</v>
      </c>
    </row>
    <row r="132" spans="1:12" x14ac:dyDescent="0.35">
      <c r="A132" s="5" t="s">
        <v>278</v>
      </c>
      <c r="B132" s="6" t="s">
        <v>87</v>
      </c>
      <c r="C132" s="9">
        <v>84385</v>
      </c>
      <c r="D132" s="9">
        <v>46405</v>
      </c>
      <c r="E132" s="9">
        <v>37980</v>
      </c>
      <c r="F132" s="94">
        <v>19575140</v>
      </c>
      <c r="G132" s="94">
        <v>14484630</v>
      </c>
      <c r="H132" s="94">
        <v>5090510</v>
      </c>
      <c r="I132" s="11">
        <v>0.55000000000000004</v>
      </c>
      <c r="J132" s="11">
        <v>0.45</v>
      </c>
      <c r="K132" s="9">
        <v>3450</v>
      </c>
      <c r="L132" s="97">
        <v>935360</v>
      </c>
    </row>
    <row r="133" spans="1:12" x14ac:dyDescent="0.35">
      <c r="A133" s="5" t="s">
        <v>278</v>
      </c>
      <c r="B133" s="6" t="s">
        <v>88</v>
      </c>
      <c r="C133" s="9">
        <v>84085</v>
      </c>
      <c r="D133" s="9">
        <v>46320</v>
      </c>
      <c r="E133" s="9">
        <v>37770</v>
      </c>
      <c r="F133" s="94">
        <v>19569040</v>
      </c>
      <c r="G133" s="94">
        <v>14469650</v>
      </c>
      <c r="H133" s="94">
        <v>5099390</v>
      </c>
      <c r="I133" s="11">
        <v>0.55000000000000004</v>
      </c>
      <c r="J133" s="11">
        <v>0.45</v>
      </c>
      <c r="K133" s="9">
        <v>3490</v>
      </c>
      <c r="L133" s="97">
        <v>949700</v>
      </c>
    </row>
    <row r="134" spans="1:12" x14ac:dyDescent="0.35">
      <c r="A134" s="5" t="s">
        <v>278</v>
      </c>
      <c r="B134" s="6" t="s">
        <v>89</v>
      </c>
      <c r="C134" s="9">
        <v>105285</v>
      </c>
      <c r="D134" s="9">
        <v>57980</v>
      </c>
      <c r="E134" s="9">
        <v>47305</v>
      </c>
      <c r="F134" s="94">
        <v>24545480</v>
      </c>
      <c r="G134" s="94">
        <v>18154350</v>
      </c>
      <c r="H134" s="94">
        <v>6391130</v>
      </c>
      <c r="I134" s="11">
        <v>0.55000000000000004</v>
      </c>
      <c r="J134" s="11">
        <v>0.45</v>
      </c>
      <c r="K134" s="9">
        <v>4440</v>
      </c>
      <c r="L134" s="97">
        <v>1207780</v>
      </c>
    </row>
    <row r="135" spans="1:12" x14ac:dyDescent="0.35">
      <c r="A135" s="5" t="s">
        <v>278</v>
      </c>
      <c r="B135" s="6" t="s">
        <v>90</v>
      </c>
      <c r="C135" s="9">
        <v>84535</v>
      </c>
      <c r="D135" s="9">
        <v>46320</v>
      </c>
      <c r="E135" s="9">
        <v>38215</v>
      </c>
      <c r="F135" s="94">
        <v>19677290</v>
      </c>
      <c r="G135" s="94">
        <v>14494240</v>
      </c>
      <c r="H135" s="94">
        <v>5183050</v>
      </c>
      <c r="I135" s="11">
        <v>0.55000000000000004</v>
      </c>
      <c r="J135" s="11">
        <v>0.45</v>
      </c>
      <c r="K135" s="9">
        <v>3550</v>
      </c>
      <c r="L135" s="97">
        <v>967510</v>
      </c>
    </row>
    <row r="136" spans="1:12" x14ac:dyDescent="0.35">
      <c r="A136" s="5" t="s">
        <v>278</v>
      </c>
      <c r="B136" s="6" t="s">
        <v>91</v>
      </c>
      <c r="C136" s="9">
        <v>84140</v>
      </c>
      <c r="D136" s="9">
        <v>46185</v>
      </c>
      <c r="E136" s="9">
        <v>37955</v>
      </c>
      <c r="F136" s="94">
        <v>19615890</v>
      </c>
      <c r="G136" s="94">
        <v>14454950</v>
      </c>
      <c r="H136" s="94">
        <v>5160940</v>
      </c>
      <c r="I136" s="11">
        <v>0.55000000000000004</v>
      </c>
      <c r="J136" s="11">
        <v>0.45</v>
      </c>
      <c r="K136" s="9">
        <v>3640</v>
      </c>
      <c r="L136" s="97">
        <v>992540</v>
      </c>
    </row>
    <row r="137" spans="1:12" x14ac:dyDescent="0.35">
      <c r="A137" s="5" t="s">
        <v>278</v>
      </c>
      <c r="B137" s="6" t="s">
        <v>92</v>
      </c>
      <c r="C137" s="9">
        <v>104820</v>
      </c>
      <c r="D137" s="9">
        <v>57340</v>
      </c>
      <c r="E137" s="9">
        <v>47480</v>
      </c>
      <c r="F137" s="94">
        <v>24462340</v>
      </c>
      <c r="G137" s="94">
        <v>17980200</v>
      </c>
      <c r="H137" s="94">
        <v>6482130</v>
      </c>
      <c r="I137" s="11">
        <v>0.55000000000000004</v>
      </c>
      <c r="J137" s="11">
        <v>0.45</v>
      </c>
      <c r="K137" s="9">
        <v>4570</v>
      </c>
      <c r="L137" s="97">
        <v>1244010</v>
      </c>
    </row>
    <row r="138" spans="1:12" x14ac:dyDescent="0.35">
      <c r="A138" s="5" t="s">
        <v>278</v>
      </c>
      <c r="B138" s="6" t="s">
        <v>93</v>
      </c>
      <c r="C138" s="9">
        <v>103530</v>
      </c>
      <c r="D138" s="9">
        <v>56790</v>
      </c>
      <c r="E138" s="9">
        <v>46740</v>
      </c>
      <c r="F138" s="94">
        <v>24229470</v>
      </c>
      <c r="G138" s="94">
        <v>17835430</v>
      </c>
      <c r="H138" s="94">
        <v>6394040</v>
      </c>
      <c r="I138" s="11">
        <v>0.55000000000000004</v>
      </c>
      <c r="J138" s="11">
        <v>0.45</v>
      </c>
      <c r="K138" s="9">
        <v>4620</v>
      </c>
      <c r="L138" s="97">
        <v>1263190</v>
      </c>
    </row>
    <row r="139" spans="1:12" x14ac:dyDescent="0.35">
      <c r="A139" s="5" t="s">
        <v>278</v>
      </c>
      <c r="B139" s="6" t="s">
        <v>94</v>
      </c>
      <c r="C139" s="9">
        <v>83075</v>
      </c>
      <c r="D139" s="9">
        <v>45390</v>
      </c>
      <c r="E139" s="9">
        <v>37685</v>
      </c>
      <c r="F139" s="94">
        <v>19409430</v>
      </c>
      <c r="G139" s="94">
        <v>14262400</v>
      </c>
      <c r="H139" s="94">
        <v>5147040</v>
      </c>
      <c r="I139" s="11">
        <v>0.55000000000000004</v>
      </c>
      <c r="J139" s="11">
        <v>0.45</v>
      </c>
      <c r="K139" s="9">
        <v>3720</v>
      </c>
      <c r="L139" s="97">
        <v>1019130</v>
      </c>
    </row>
    <row r="140" spans="1:12" x14ac:dyDescent="0.35">
      <c r="A140" s="5" t="s">
        <v>278</v>
      </c>
      <c r="B140" s="6" t="s">
        <v>95</v>
      </c>
      <c r="C140" s="9">
        <v>82430</v>
      </c>
      <c r="D140" s="9">
        <v>45040</v>
      </c>
      <c r="E140" s="9">
        <v>37390</v>
      </c>
      <c r="F140" s="94">
        <v>19280940</v>
      </c>
      <c r="G140" s="94">
        <v>14145260</v>
      </c>
      <c r="H140" s="94">
        <v>5135680</v>
      </c>
      <c r="I140" s="11">
        <v>0.55000000000000004</v>
      </c>
      <c r="J140" s="11">
        <v>0.45</v>
      </c>
      <c r="K140" s="9">
        <v>3785</v>
      </c>
      <c r="L140" s="97">
        <v>1033200</v>
      </c>
    </row>
    <row r="141" spans="1:12" x14ac:dyDescent="0.35">
      <c r="A141" s="5" t="s">
        <v>278</v>
      </c>
      <c r="B141" s="6" t="s">
        <v>96</v>
      </c>
      <c r="C141" s="9">
        <v>81630</v>
      </c>
      <c r="D141" s="9">
        <v>44590</v>
      </c>
      <c r="E141" s="9">
        <v>37040</v>
      </c>
      <c r="F141" s="94">
        <v>19113770</v>
      </c>
      <c r="G141" s="94">
        <v>14018730</v>
      </c>
      <c r="H141" s="94">
        <v>5095040</v>
      </c>
      <c r="I141" s="11">
        <v>0.55000000000000004</v>
      </c>
      <c r="J141" s="11">
        <v>0.45</v>
      </c>
      <c r="K141" s="9">
        <v>3855</v>
      </c>
      <c r="L141" s="97">
        <v>1046830</v>
      </c>
    </row>
    <row r="142" spans="1:12" x14ac:dyDescent="0.35">
      <c r="A142" s="5" t="s">
        <v>278</v>
      </c>
      <c r="B142" s="6" t="s">
        <v>97</v>
      </c>
      <c r="C142" s="9">
        <v>139965</v>
      </c>
      <c r="D142" s="9">
        <v>76610</v>
      </c>
      <c r="E142" s="9">
        <v>63360</v>
      </c>
      <c r="F142" s="94">
        <v>19267640</v>
      </c>
      <c r="G142" s="94">
        <v>14125510</v>
      </c>
      <c r="H142" s="94">
        <v>5142140</v>
      </c>
      <c r="I142" s="11">
        <v>0.55000000000000004</v>
      </c>
      <c r="J142" s="11">
        <v>0.45</v>
      </c>
      <c r="K142" s="9">
        <v>6705</v>
      </c>
      <c r="L142" s="97">
        <v>1071390</v>
      </c>
    </row>
    <row r="143" spans="1:12" x14ac:dyDescent="0.35">
      <c r="A143" s="5" t="s">
        <v>278</v>
      </c>
      <c r="B143" s="6" t="s">
        <v>98</v>
      </c>
      <c r="C143" s="9">
        <v>119705</v>
      </c>
      <c r="D143" s="9">
        <v>65380</v>
      </c>
      <c r="E143" s="9">
        <v>54325</v>
      </c>
      <c r="F143" s="94">
        <v>24933320</v>
      </c>
      <c r="G143" s="94">
        <v>18302530</v>
      </c>
      <c r="H143" s="94">
        <v>6630790</v>
      </c>
      <c r="I143" s="11">
        <v>0.55000000000000004</v>
      </c>
      <c r="J143" s="11">
        <v>0.45</v>
      </c>
      <c r="K143" s="9">
        <v>5725</v>
      </c>
      <c r="L143" s="97">
        <v>1400840</v>
      </c>
    </row>
    <row r="144" spans="1:12" x14ac:dyDescent="0.35">
      <c r="A144" s="5" t="s">
        <v>278</v>
      </c>
      <c r="B144" s="6" t="s">
        <v>99</v>
      </c>
      <c r="C144" s="9">
        <v>79510</v>
      </c>
      <c r="D144" s="9">
        <v>43325</v>
      </c>
      <c r="E144" s="9">
        <v>36185</v>
      </c>
      <c r="F144" s="94">
        <v>19868390</v>
      </c>
      <c r="G144" s="94">
        <v>14556720</v>
      </c>
      <c r="H144" s="94">
        <v>5311670</v>
      </c>
      <c r="I144" s="11">
        <v>0.54</v>
      </c>
      <c r="J144" s="11">
        <v>0.46</v>
      </c>
      <c r="K144" s="9">
        <v>3970</v>
      </c>
      <c r="L144" s="97">
        <v>1142790</v>
      </c>
    </row>
    <row r="145" spans="1:12" x14ac:dyDescent="0.35">
      <c r="A145" s="5" t="s">
        <v>278</v>
      </c>
      <c r="B145" s="6" t="s">
        <v>100</v>
      </c>
      <c r="C145" s="9">
        <v>98410</v>
      </c>
      <c r="D145" s="9">
        <v>53580</v>
      </c>
      <c r="E145" s="9">
        <v>44830</v>
      </c>
      <c r="F145" s="94">
        <v>24616110</v>
      </c>
      <c r="G145" s="94">
        <v>18021990</v>
      </c>
      <c r="H145" s="94">
        <v>6594120</v>
      </c>
      <c r="I145" s="11">
        <v>0.54</v>
      </c>
      <c r="J145" s="11">
        <v>0.46</v>
      </c>
      <c r="K145" s="9">
        <v>4970</v>
      </c>
      <c r="L145" s="97">
        <v>1438920</v>
      </c>
    </row>
    <row r="146" spans="1:12" x14ac:dyDescent="0.35">
      <c r="A146" s="5" t="s">
        <v>278</v>
      </c>
      <c r="B146" s="6" t="s">
        <v>101</v>
      </c>
      <c r="C146" s="9">
        <v>77840</v>
      </c>
      <c r="D146" s="9">
        <v>42320</v>
      </c>
      <c r="E146" s="9">
        <v>35520</v>
      </c>
      <c r="F146" s="94">
        <v>19480820</v>
      </c>
      <c r="G146" s="94">
        <v>14239190</v>
      </c>
      <c r="H146" s="94">
        <v>5241630</v>
      </c>
      <c r="I146" s="11">
        <v>0.54</v>
      </c>
      <c r="J146" s="11">
        <v>0.46</v>
      </c>
      <c r="K146" s="9">
        <v>4015</v>
      </c>
      <c r="L146" s="97">
        <v>1160200</v>
      </c>
    </row>
    <row r="147" spans="1:12" x14ac:dyDescent="0.35">
      <c r="A147" s="5" t="s">
        <v>278</v>
      </c>
      <c r="B147" s="6" t="s">
        <v>102</v>
      </c>
      <c r="C147" s="9">
        <v>76705</v>
      </c>
      <c r="D147" s="9">
        <v>41575</v>
      </c>
      <c r="E147" s="9">
        <v>35130</v>
      </c>
      <c r="F147" s="94">
        <v>19223960</v>
      </c>
      <c r="G147" s="94">
        <v>14032040</v>
      </c>
      <c r="H147" s="94">
        <v>5191920</v>
      </c>
      <c r="I147" s="11">
        <v>0.54</v>
      </c>
      <c r="J147" s="11">
        <v>0.46</v>
      </c>
      <c r="K147" s="9">
        <v>4025</v>
      </c>
      <c r="L147" s="97">
        <v>1163110</v>
      </c>
    </row>
    <row r="148" spans="1:12" x14ac:dyDescent="0.35">
      <c r="A148" s="5" t="s">
        <v>278</v>
      </c>
      <c r="B148" s="6" t="s">
        <v>103</v>
      </c>
      <c r="C148" s="9">
        <v>94335</v>
      </c>
      <c r="D148" s="9">
        <v>51080</v>
      </c>
      <c r="E148" s="9">
        <v>43260</v>
      </c>
      <c r="F148" s="94">
        <v>23663440</v>
      </c>
      <c r="G148" s="94">
        <v>17237260</v>
      </c>
      <c r="H148" s="94">
        <v>6426180</v>
      </c>
      <c r="I148" s="11">
        <v>0.54</v>
      </c>
      <c r="J148" s="11">
        <v>0.46</v>
      </c>
      <c r="K148" s="9">
        <v>5075</v>
      </c>
      <c r="L148" s="97">
        <v>1465690</v>
      </c>
    </row>
    <row r="149" spans="1:12" x14ac:dyDescent="0.35">
      <c r="A149" s="5" t="s">
        <v>278</v>
      </c>
      <c r="B149" s="6" t="s">
        <v>104</v>
      </c>
      <c r="C149" s="9">
        <v>75040</v>
      </c>
      <c r="D149" s="9">
        <v>40410</v>
      </c>
      <c r="E149" s="9">
        <v>34630</v>
      </c>
      <c r="F149" s="94">
        <v>18807580</v>
      </c>
      <c r="G149" s="94">
        <v>13673920</v>
      </c>
      <c r="H149" s="94">
        <v>5133660</v>
      </c>
      <c r="I149" s="11">
        <v>0.54</v>
      </c>
      <c r="J149" s="11">
        <v>0.46</v>
      </c>
      <c r="K149" s="9">
        <v>4060</v>
      </c>
      <c r="L149" s="97">
        <v>1170890</v>
      </c>
    </row>
    <row r="150" spans="1:12" x14ac:dyDescent="0.35">
      <c r="A150" s="5" t="s">
        <v>278</v>
      </c>
      <c r="B150" s="6" t="s">
        <v>105</v>
      </c>
      <c r="C150" s="9">
        <v>91435</v>
      </c>
      <c r="D150" s="9">
        <v>49355</v>
      </c>
      <c r="E150" s="9">
        <v>42080</v>
      </c>
      <c r="F150" s="94">
        <v>23007310</v>
      </c>
      <c r="G150" s="94">
        <v>16735490</v>
      </c>
      <c r="H150" s="94">
        <v>6271820</v>
      </c>
      <c r="I150" s="11">
        <v>0.54</v>
      </c>
      <c r="J150" s="11">
        <v>0.46</v>
      </c>
      <c r="K150" s="9">
        <v>5065</v>
      </c>
      <c r="L150" s="97">
        <v>1463660</v>
      </c>
    </row>
    <row r="151" spans="1:12" x14ac:dyDescent="0.35">
      <c r="A151" s="5" t="s">
        <v>278</v>
      </c>
      <c r="B151" s="6" t="s">
        <v>106</v>
      </c>
      <c r="C151" s="9">
        <v>73155</v>
      </c>
      <c r="D151" s="9">
        <v>39320</v>
      </c>
      <c r="E151" s="9">
        <v>33835</v>
      </c>
      <c r="F151" s="94">
        <v>18411050</v>
      </c>
      <c r="G151" s="94">
        <v>13342350</v>
      </c>
      <c r="H151" s="94">
        <v>5068710</v>
      </c>
      <c r="I151" s="11">
        <v>0.54</v>
      </c>
      <c r="J151" s="11">
        <v>0.46</v>
      </c>
      <c r="K151" s="9">
        <v>4060</v>
      </c>
      <c r="L151" s="97">
        <v>1173030</v>
      </c>
    </row>
    <row r="152" spans="1:12" x14ac:dyDescent="0.35">
      <c r="A152" s="5" t="s">
        <v>278</v>
      </c>
      <c r="B152" s="6" t="s">
        <v>107</v>
      </c>
      <c r="C152" s="9">
        <v>73125</v>
      </c>
      <c r="D152" s="9">
        <v>38840</v>
      </c>
      <c r="E152" s="9">
        <v>34285</v>
      </c>
      <c r="F152" s="94">
        <v>18342980</v>
      </c>
      <c r="G152" s="94">
        <v>13221740</v>
      </c>
      <c r="H152" s="94">
        <v>5121230</v>
      </c>
      <c r="I152" s="11">
        <v>0.53</v>
      </c>
      <c r="J152" s="11">
        <v>0.47</v>
      </c>
      <c r="K152" s="9">
        <v>4085</v>
      </c>
      <c r="L152" s="97">
        <v>1181350</v>
      </c>
    </row>
    <row r="153" spans="1:12" x14ac:dyDescent="0.35">
      <c r="A153" s="5" t="s">
        <v>278</v>
      </c>
      <c r="B153" s="6" t="s">
        <v>108</v>
      </c>
      <c r="C153" s="9">
        <v>72315</v>
      </c>
      <c r="D153" s="9">
        <v>38475</v>
      </c>
      <c r="E153" s="9">
        <v>33840</v>
      </c>
      <c r="F153" s="94">
        <v>18231810</v>
      </c>
      <c r="G153" s="94">
        <v>13120860</v>
      </c>
      <c r="H153" s="94">
        <v>5110950</v>
      </c>
      <c r="I153" s="11">
        <v>0.53</v>
      </c>
      <c r="J153" s="11">
        <v>0.47</v>
      </c>
      <c r="K153" s="9">
        <v>4115</v>
      </c>
      <c r="L153" s="97">
        <v>1189910</v>
      </c>
    </row>
    <row r="154" spans="1:12" x14ac:dyDescent="0.35">
      <c r="A154" s="5" t="s">
        <v>278</v>
      </c>
      <c r="B154" s="6" t="s">
        <v>109</v>
      </c>
      <c r="C154" s="9">
        <v>156345</v>
      </c>
      <c r="D154" s="9">
        <v>84385</v>
      </c>
      <c r="E154" s="9">
        <v>71960</v>
      </c>
      <c r="F154" s="94">
        <v>22511740</v>
      </c>
      <c r="G154" s="94">
        <v>16317090</v>
      </c>
      <c r="H154" s="94">
        <v>6194650</v>
      </c>
      <c r="I154" s="11">
        <v>0.54</v>
      </c>
      <c r="J154" s="11">
        <v>0.46</v>
      </c>
      <c r="K154" s="9">
        <v>9000</v>
      </c>
      <c r="L154" s="97">
        <v>1484490</v>
      </c>
    </row>
    <row r="155" spans="1:12" x14ac:dyDescent="0.35">
      <c r="A155" s="5" t="s">
        <v>278</v>
      </c>
      <c r="B155" s="6" t="s">
        <v>110</v>
      </c>
      <c r="C155" s="9">
        <v>69840</v>
      </c>
      <c r="D155" s="9">
        <v>37680</v>
      </c>
      <c r="E155" s="9">
        <v>32160</v>
      </c>
      <c r="F155" s="94">
        <v>18018190</v>
      </c>
      <c r="G155" s="94">
        <v>13068770</v>
      </c>
      <c r="H155" s="94">
        <v>4949420</v>
      </c>
      <c r="I155" s="11">
        <v>0.54</v>
      </c>
      <c r="J155" s="11">
        <v>0.46</v>
      </c>
      <c r="K155" s="9">
        <v>4100</v>
      </c>
      <c r="L155" s="97">
        <v>1208290</v>
      </c>
    </row>
    <row r="156" spans="1:12" x14ac:dyDescent="0.35">
      <c r="A156" s="5" t="s">
        <v>278</v>
      </c>
      <c r="B156" s="6" t="s">
        <v>111</v>
      </c>
      <c r="C156" s="9">
        <v>69230</v>
      </c>
      <c r="D156" s="9">
        <v>37115</v>
      </c>
      <c r="E156" s="9">
        <v>32120</v>
      </c>
      <c r="F156" s="94">
        <v>17860380</v>
      </c>
      <c r="G156" s="94">
        <v>12904410</v>
      </c>
      <c r="H156" s="94">
        <v>4955970</v>
      </c>
      <c r="I156" s="11">
        <v>0.54</v>
      </c>
      <c r="J156" s="11">
        <v>0.46</v>
      </c>
      <c r="K156" s="9">
        <v>4170</v>
      </c>
      <c r="L156" s="97">
        <v>1212930</v>
      </c>
    </row>
    <row r="157" spans="1:12" x14ac:dyDescent="0.35">
      <c r="A157" s="5" t="s">
        <v>278</v>
      </c>
      <c r="B157" s="6" t="s">
        <v>112</v>
      </c>
      <c r="C157" s="9">
        <v>85545</v>
      </c>
      <c r="D157" s="9">
        <v>45910</v>
      </c>
      <c r="E157" s="9">
        <v>39635</v>
      </c>
      <c r="F157" s="94">
        <v>22149920</v>
      </c>
      <c r="G157" s="94">
        <v>16004240</v>
      </c>
      <c r="H157" s="94">
        <v>6145680</v>
      </c>
      <c r="I157" s="11">
        <v>0.54</v>
      </c>
      <c r="J157" s="11">
        <v>0.46</v>
      </c>
      <c r="K157" s="9">
        <v>5175</v>
      </c>
      <c r="L157" s="97">
        <v>1517650</v>
      </c>
    </row>
    <row r="158" spans="1:12" x14ac:dyDescent="0.35">
      <c r="A158" s="5" t="s">
        <v>278</v>
      </c>
      <c r="B158" s="6" t="s">
        <v>113</v>
      </c>
      <c r="C158" s="9">
        <v>68090</v>
      </c>
      <c r="D158" s="9">
        <v>36430</v>
      </c>
      <c r="E158" s="9">
        <v>31660</v>
      </c>
      <c r="F158" s="94">
        <v>17654870</v>
      </c>
      <c r="G158" s="94">
        <v>12726920</v>
      </c>
      <c r="H158" s="94">
        <v>4927950</v>
      </c>
      <c r="I158" s="11">
        <v>0.54</v>
      </c>
      <c r="J158" s="11">
        <v>0.46</v>
      </c>
      <c r="K158" s="9">
        <v>4175</v>
      </c>
      <c r="L158" s="97">
        <v>1222460</v>
      </c>
    </row>
    <row r="159" spans="1:12" x14ac:dyDescent="0.35">
      <c r="A159" s="5" t="s">
        <v>278</v>
      </c>
      <c r="B159" s="6" t="s">
        <v>114</v>
      </c>
      <c r="C159" s="9">
        <v>67870</v>
      </c>
      <c r="D159" s="9">
        <v>36405</v>
      </c>
      <c r="E159" s="9">
        <v>31465</v>
      </c>
      <c r="F159" s="94">
        <v>17588520</v>
      </c>
      <c r="G159" s="94">
        <v>12688980</v>
      </c>
      <c r="H159" s="94">
        <v>4899540</v>
      </c>
      <c r="I159" s="11">
        <v>0.54</v>
      </c>
      <c r="J159" s="11">
        <v>0.46</v>
      </c>
      <c r="K159" s="9">
        <v>4240</v>
      </c>
      <c r="L159" s="97">
        <v>1237580</v>
      </c>
    </row>
    <row r="160" spans="1:12" x14ac:dyDescent="0.35">
      <c r="A160" s="88" t="s">
        <v>276</v>
      </c>
      <c r="B160" s="105" t="s">
        <v>115</v>
      </c>
      <c r="C160" s="89">
        <v>17550</v>
      </c>
      <c r="D160" s="89">
        <v>11305</v>
      </c>
      <c r="E160" s="89">
        <v>6245</v>
      </c>
      <c r="F160" s="106">
        <v>3254480</v>
      </c>
      <c r="G160" s="106">
        <v>2626100</v>
      </c>
      <c r="H160" s="106">
        <v>628380</v>
      </c>
      <c r="I160" s="90">
        <v>0.64</v>
      </c>
      <c r="J160" s="90">
        <v>0.36</v>
      </c>
      <c r="K160" s="89">
        <v>65</v>
      </c>
      <c r="L160" s="107">
        <v>15670</v>
      </c>
    </row>
    <row r="161" spans="1:12" x14ac:dyDescent="0.35">
      <c r="A161" s="7" t="s">
        <v>276</v>
      </c>
      <c r="B161" s="91" t="s">
        <v>116</v>
      </c>
      <c r="C161" s="8">
        <v>991635</v>
      </c>
      <c r="D161" s="8">
        <v>570785</v>
      </c>
      <c r="E161" s="8">
        <v>420850</v>
      </c>
      <c r="F161" s="95">
        <v>201780820</v>
      </c>
      <c r="G161" s="95">
        <v>152657260</v>
      </c>
      <c r="H161" s="95">
        <v>49123550</v>
      </c>
      <c r="I161" s="10">
        <v>0.57999999999999996</v>
      </c>
      <c r="J161" s="10">
        <v>0.42</v>
      </c>
      <c r="K161" s="8">
        <v>28425</v>
      </c>
      <c r="L161" s="98">
        <v>6988910</v>
      </c>
    </row>
    <row r="162" spans="1:12" x14ac:dyDescent="0.35">
      <c r="A162" s="7" t="s">
        <v>276</v>
      </c>
      <c r="B162" s="91" t="s">
        <v>117</v>
      </c>
      <c r="C162" s="8">
        <v>1934690</v>
      </c>
      <c r="D162" s="8">
        <v>1125425</v>
      </c>
      <c r="E162" s="8">
        <v>809265</v>
      </c>
      <c r="F162" s="95">
        <v>415992970</v>
      </c>
      <c r="G162" s="95">
        <v>315048230</v>
      </c>
      <c r="H162" s="95">
        <v>100944750</v>
      </c>
      <c r="I162" s="10">
        <v>0.57999999999999996</v>
      </c>
      <c r="J162" s="10">
        <v>0.42</v>
      </c>
      <c r="K162" s="8">
        <v>56950</v>
      </c>
      <c r="L162" s="98">
        <v>14427550</v>
      </c>
    </row>
    <row r="163" spans="1:12" x14ac:dyDescent="0.35">
      <c r="A163" s="7" t="s">
        <v>276</v>
      </c>
      <c r="B163" s="91" t="s">
        <v>118</v>
      </c>
      <c r="C163" s="8">
        <v>2206675</v>
      </c>
      <c r="D163" s="8">
        <v>1287005</v>
      </c>
      <c r="E163" s="8">
        <v>919670</v>
      </c>
      <c r="F163" s="95">
        <v>504828380</v>
      </c>
      <c r="G163" s="95">
        <v>380904020</v>
      </c>
      <c r="H163" s="95">
        <v>123924360</v>
      </c>
      <c r="I163" s="10">
        <v>0.57999999999999996</v>
      </c>
      <c r="J163" s="10">
        <v>0.42</v>
      </c>
      <c r="K163" s="8">
        <v>75170</v>
      </c>
      <c r="L163" s="98">
        <v>20194100</v>
      </c>
    </row>
    <row r="164" spans="1:12" x14ac:dyDescent="0.35">
      <c r="A164" s="12" t="s">
        <v>276</v>
      </c>
      <c r="B164" s="108" t="s">
        <v>119</v>
      </c>
      <c r="C164" s="13">
        <v>1281850</v>
      </c>
      <c r="D164" s="13">
        <v>746995</v>
      </c>
      <c r="E164" s="13">
        <v>534855</v>
      </c>
      <c r="F164" s="109">
        <v>279846770</v>
      </c>
      <c r="G164" s="109">
        <v>210346540</v>
      </c>
      <c r="H164" s="109">
        <v>69500230</v>
      </c>
      <c r="I164" s="14">
        <v>0.57999999999999996</v>
      </c>
      <c r="J164" s="14">
        <v>0.42</v>
      </c>
      <c r="K164" s="13">
        <v>46460</v>
      </c>
      <c r="L164" s="110">
        <v>11879510</v>
      </c>
    </row>
    <row r="165" spans="1:12" x14ac:dyDescent="0.35">
      <c r="A165" s="7" t="s">
        <v>277</v>
      </c>
      <c r="B165" s="91" t="s">
        <v>115</v>
      </c>
      <c r="C165" s="8">
        <v>16250</v>
      </c>
      <c r="D165" s="8">
        <v>10605</v>
      </c>
      <c r="E165" s="8">
        <v>5645</v>
      </c>
      <c r="F165" s="95">
        <v>3001090</v>
      </c>
      <c r="G165" s="95">
        <v>2440480</v>
      </c>
      <c r="H165" s="95">
        <v>560610</v>
      </c>
      <c r="I165" s="10">
        <v>0.65</v>
      </c>
      <c r="J165" s="10">
        <v>0.35</v>
      </c>
      <c r="K165" s="8">
        <v>15</v>
      </c>
      <c r="L165" s="98">
        <v>3180</v>
      </c>
    </row>
    <row r="166" spans="1:12" x14ac:dyDescent="0.35">
      <c r="A166" s="7" t="s">
        <v>277</v>
      </c>
      <c r="B166" s="91" t="s">
        <v>116</v>
      </c>
      <c r="C166" s="8">
        <v>318585</v>
      </c>
      <c r="D166" s="8">
        <v>202930</v>
      </c>
      <c r="E166" s="8">
        <v>115655</v>
      </c>
      <c r="F166" s="95">
        <v>63229760</v>
      </c>
      <c r="G166" s="95">
        <v>50366750</v>
      </c>
      <c r="H166" s="95">
        <v>12863010</v>
      </c>
      <c r="I166" s="10">
        <v>0.64</v>
      </c>
      <c r="J166" s="10">
        <v>0.36</v>
      </c>
      <c r="K166" s="8">
        <v>1235</v>
      </c>
      <c r="L166" s="98">
        <v>252820</v>
      </c>
    </row>
    <row r="167" spans="1:12" x14ac:dyDescent="0.35">
      <c r="A167" s="7" t="s">
        <v>277</v>
      </c>
      <c r="B167" s="91" t="s">
        <v>117</v>
      </c>
      <c r="C167" s="8">
        <v>767300</v>
      </c>
      <c r="D167" s="8">
        <v>484065</v>
      </c>
      <c r="E167" s="8">
        <v>283235</v>
      </c>
      <c r="F167" s="95">
        <v>164415790</v>
      </c>
      <c r="G167" s="95">
        <v>129511040</v>
      </c>
      <c r="H167" s="95">
        <v>34904760</v>
      </c>
      <c r="I167" s="10">
        <v>0.63</v>
      </c>
      <c r="J167" s="10">
        <v>0.37</v>
      </c>
      <c r="K167" s="8">
        <v>6930</v>
      </c>
      <c r="L167" s="98">
        <v>1745730</v>
      </c>
    </row>
    <row r="168" spans="1:12" x14ac:dyDescent="0.35">
      <c r="A168" s="7" t="s">
        <v>277</v>
      </c>
      <c r="B168" s="91" t="s">
        <v>118</v>
      </c>
      <c r="C168" s="8">
        <v>1135120</v>
      </c>
      <c r="D168" s="8">
        <v>706730</v>
      </c>
      <c r="E168" s="8">
        <v>428390</v>
      </c>
      <c r="F168" s="95">
        <v>256973960</v>
      </c>
      <c r="G168" s="95">
        <v>200294410</v>
      </c>
      <c r="H168" s="95">
        <v>56679550</v>
      </c>
      <c r="I168" s="10">
        <v>0.62</v>
      </c>
      <c r="J168" s="10">
        <v>0.38</v>
      </c>
      <c r="K168" s="8">
        <v>19310</v>
      </c>
      <c r="L168" s="98">
        <v>5172320</v>
      </c>
    </row>
    <row r="169" spans="1:12" x14ac:dyDescent="0.35">
      <c r="A169" s="12" t="s">
        <v>277</v>
      </c>
      <c r="B169" s="108" t="s">
        <v>119</v>
      </c>
      <c r="C169" s="13">
        <v>764930</v>
      </c>
      <c r="D169" s="13">
        <v>469070</v>
      </c>
      <c r="E169" s="13">
        <v>295860</v>
      </c>
      <c r="F169" s="109">
        <v>164063150</v>
      </c>
      <c r="G169" s="109">
        <v>126636130</v>
      </c>
      <c r="H169" s="109">
        <v>37427020</v>
      </c>
      <c r="I169" s="14">
        <v>0.61</v>
      </c>
      <c r="J169" s="14">
        <v>0.39</v>
      </c>
      <c r="K169" s="13">
        <v>15600</v>
      </c>
      <c r="L169" s="110">
        <v>3996100</v>
      </c>
    </row>
    <row r="170" spans="1:12" x14ac:dyDescent="0.35">
      <c r="A170" s="7" t="s">
        <v>278</v>
      </c>
      <c r="B170" s="91" t="s">
        <v>115</v>
      </c>
      <c r="C170" s="8">
        <v>1300</v>
      </c>
      <c r="D170" s="8">
        <v>700</v>
      </c>
      <c r="E170" s="8">
        <v>600</v>
      </c>
      <c r="F170" s="95">
        <v>253390</v>
      </c>
      <c r="G170" s="95">
        <v>185620</v>
      </c>
      <c r="H170" s="95">
        <v>67780</v>
      </c>
      <c r="I170" s="10">
        <v>0.54</v>
      </c>
      <c r="J170" s="10">
        <v>0.46</v>
      </c>
      <c r="K170" s="8">
        <v>50</v>
      </c>
      <c r="L170" s="98">
        <v>12490</v>
      </c>
    </row>
    <row r="171" spans="1:12" x14ac:dyDescent="0.35">
      <c r="A171" s="7" t="s">
        <v>278</v>
      </c>
      <c r="B171" s="91" t="s">
        <v>116</v>
      </c>
      <c r="C171" s="8">
        <v>673050</v>
      </c>
      <c r="D171" s="8">
        <v>367860</v>
      </c>
      <c r="E171" s="8">
        <v>305195</v>
      </c>
      <c r="F171" s="95">
        <v>138551060</v>
      </c>
      <c r="G171" s="95">
        <v>102290510</v>
      </c>
      <c r="H171" s="95">
        <v>36260550</v>
      </c>
      <c r="I171" s="10">
        <v>0.55000000000000004</v>
      </c>
      <c r="J171" s="10">
        <v>0.45</v>
      </c>
      <c r="K171" s="8">
        <v>27190</v>
      </c>
      <c r="L171" s="98">
        <v>6736090</v>
      </c>
    </row>
    <row r="172" spans="1:12" x14ac:dyDescent="0.35">
      <c r="A172" s="7" t="s">
        <v>278</v>
      </c>
      <c r="B172" s="91" t="s">
        <v>117</v>
      </c>
      <c r="C172" s="8">
        <v>1167390</v>
      </c>
      <c r="D172" s="8">
        <v>641360</v>
      </c>
      <c r="E172" s="8">
        <v>526030</v>
      </c>
      <c r="F172" s="95">
        <v>251577180</v>
      </c>
      <c r="G172" s="95">
        <v>185537190</v>
      </c>
      <c r="H172" s="95">
        <v>66039990</v>
      </c>
      <c r="I172" s="10">
        <v>0.55000000000000004</v>
      </c>
      <c r="J172" s="10">
        <v>0.45</v>
      </c>
      <c r="K172" s="8">
        <v>50020</v>
      </c>
      <c r="L172" s="98">
        <v>12681820</v>
      </c>
    </row>
    <row r="173" spans="1:12" x14ac:dyDescent="0.35">
      <c r="A173" s="7" t="s">
        <v>278</v>
      </c>
      <c r="B173" s="91" t="s">
        <v>118</v>
      </c>
      <c r="C173" s="8">
        <v>1071550</v>
      </c>
      <c r="D173" s="8">
        <v>580270</v>
      </c>
      <c r="E173" s="8">
        <v>491280</v>
      </c>
      <c r="F173" s="95">
        <v>247854420</v>
      </c>
      <c r="G173" s="95">
        <v>180609610</v>
      </c>
      <c r="H173" s="95">
        <v>67244810</v>
      </c>
      <c r="I173" s="10">
        <v>0.54</v>
      </c>
      <c r="J173" s="10">
        <v>0.46</v>
      </c>
      <c r="K173" s="8">
        <v>55865</v>
      </c>
      <c r="L173" s="98">
        <v>15021780</v>
      </c>
    </row>
    <row r="174" spans="1:12" x14ac:dyDescent="0.35">
      <c r="A174" s="7" t="s">
        <v>278</v>
      </c>
      <c r="B174" s="91" t="s">
        <v>119</v>
      </c>
      <c r="C174" s="8">
        <v>516920</v>
      </c>
      <c r="D174" s="8">
        <v>277920</v>
      </c>
      <c r="E174" s="8">
        <v>239000</v>
      </c>
      <c r="F174" s="95">
        <v>115783620</v>
      </c>
      <c r="G174" s="95">
        <v>83710410</v>
      </c>
      <c r="H174" s="95">
        <v>32073210</v>
      </c>
      <c r="I174" s="10">
        <v>0.54</v>
      </c>
      <c r="J174" s="10">
        <v>0.46</v>
      </c>
      <c r="K174" s="8">
        <v>30860</v>
      </c>
      <c r="L174" s="98">
        <v>7883410</v>
      </c>
    </row>
    <row r="175" spans="1:12" x14ac:dyDescent="0.35">
      <c r="A175" t="s">
        <v>29</v>
      </c>
      <c r="B175" t="s">
        <v>424</v>
      </c>
    </row>
    <row r="176" spans="1:12" x14ac:dyDescent="0.35">
      <c r="A176" t="s">
        <v>30</v>
      </c>
      <c r="B176" t="s">
        <v>426</v>
      </c>
    </row>
    <row r="177" spans="1:2" x14ac:dyDescent="0.35">
      <c r="A177" t="s">
        <v>31</v>
      </c>
      <c r="B177" t="s">
        <v>425</v>
      </c>
    </row>
    <row r="178" spans="1:2" x14ac:dyDescent="0.35">
      <c r="A178" t="s">
        <v>32</v>
      </c>
      <c r="B178" t="s">
        <v>432</v>
      </c>
    </row>
    <row r="179" spans="1:2" x14ac:dyDescent="0.35">
      <c r="A179" t="s">
        <v>33</v>
      </c>
      <c r="B179" s="4" t="s">
        <v>533</v>
      </c>
    </row>
    <row r="180" spans="1:2" x14ac:dyDescent="0.35">
      <c r="A180" t="s">
        <v>34</v>
      </c>
      <c r="B180" s="4" t="s">
        <v>536</v>
      </c>
    </row>
    <row r="181" spans="1:2" x14ac:dyDescent="0.35">
      <c r="A181" t="s">
        <v>35</v>
      </c>
      <c r="B181" t="s">
        <v>456</v>
      </c>
    </row>
    <row r="182" spans="1:2" x14ac:dyDescent="0.35">
      <c r="A182" t="s">
        <v>36</v>
      </c>
      <c r="B182" t="s">
        <v>457</v>
      </c>
    </row>
    <row r="183" spans="1:2" x14ac:dyDescent="0.35">
      <c r="A183" t="s">
        <v>37</v>
      </c>
      <c r="B183" t="s">
        <v>458</v>
      </c>
    </row>
    <row r="184" spans="1:2" x14ac:dyDescent="0.35">
      <c r="A184" t="s">
        <v>38</v>
      </c>
      <c r="B184" t="s">
        <v>459</v>
      </c>
    </row>
    <row r="185" spans="1:2" x14ac:dyDescent="0.35">
      <c r="A185" t="s">
        <v>39</v>
      </c>
      <c r="B185" t="s">
        <v>460</v>
      </c>
    </row>
  </sheetData>
  <conditionalFormatting sqref="I7:J174">
    <cfRule type="dataBar" priority="1">
      <dataBar>
        <cfvo type="num" val="0"/>
        <cfvo type="num" val="1"/>
        <color theme="7" tint="0.39997558519241921"/>
      </dataBar>
      <extLst>
        <ext xmlns:x14="http://schemas.microsoft.com/office/spreadsheetml/2009/9/main" uri="{B025F937-C7B1-47D3-B67F-A62EFF666E3E}">
          <x14:id>{B840B183-4EB7-4642-96A9-6303B022D32B}</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840B183-4EB7-4642-96A9-6303B022D32B}">
            <x14:dataBar minLength="0" maxLength="100" gradient="0">
              <x14:cfvo type="num">
                <xm:f>0</xm:f>
              </x14:cfvo>
              <x14:cfvo type="num">
                <xm:f>1</xm:f>
              </x14:cfvo>
              <x14:negativeFillColor rgb="FFFF0000"/>
              <x14:axisColor rgb="FF000000"/>
            </x14:dataBar>
          </x14:cfRule>
          <xm:sqref>I7:J174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7"/>
  <sheetViews>
    <sheetView showGridLines="0" workbookViewId="0"/>
  </sheetViews>
  <sheetFormatPr defaultColWidth="10.6640625" defaultRowHeight="15.5" x14ac:dyDescent="0.35"/>
  <cols>
    <col min="1" max="7" width="20.6640625" customWidth="1"/>
    <col min="8" max="8" width="20.6640625" style="145" customWidth="1"/>
    <col min="9" max="9" width="20.6640625" customWidth="1"/>
    <col min="10" max="10" width="20.6640625" style="145" customWidth="1"/>
    <col min="11" max="11" width="20.6640625" customWidth="1"/>
    <col min="12" max="12" width="20.6640625" style="145" customWidth="1"/>
    <col min="13" max="13" width="20.6640625" customWidth="1"/>
    <col min="14" max="14" width="20.6640625" style="145" customWidth="1"/>
  </cols>
  <sheetData>
    <row r="1" spans="1:14" ht="19.5" x14ac:dyDescent="0.45">
      <c r="A1" s="1" t="s">
        <v>462</v>
      </c>
    </row>
    <row r="2" spans="1:14" x14ac:dyDescent="0.35">
      <c r="A2" t="s">
        <v>46</v>
      </c>
    </row>
    <row r="3" spans="1:14" x14ac:dyDescent="0.35">
      <c r="A3" t="s">
        <v>47</v>
      </c>
    </row>
    <row r="4" spans="1:14" x14ac:dyDescent="0.35">
      <c r="A4" t="s">
        <v>197</v>
      </c>
    </row>
    <row r="5" spans="1:14" x14ac:dyDescent="0.35">
      <c r="A5" t="s">
        <v>49</v>
      </c>
    </row>
    <row r="6" spans="1:14" s="182" customFormat="1" ht="46.5" x14ac:dyDescent="0.35">
      <c r="A6" s="196" t="s">
        <v>279</v>
      </c>
      <c r="B6" s="197" t="s">
        <v>280</v>
      </c>
      <c r="C6" s="211" t="s">
        <v>269</v>
      </c>
      <c r="D6" s="197" t="s">
        <v>281</v>
      </c>
      <c r="E6" s="197" t="s">
        <v>282</v>
      </c>
      <c r="F6" s="212" t="s">
        <v>283</v>
      </c>
      <c r="G6" s="197" t="s">
        <v>284</v>
      </c>
      <c r="H6" s="212" t="s">
        <v>285</v>
      </c>
      <c r="I6" s="197" t="s">
        <v>286</v>
      </c>
      <c r="J6" s="212" t="s">
        <v>287</v>
      </c>
      <c r="K6" s="197" t="s">
        <v>288</v>
      </c>
      <c r="L6" s="212" t="s">
        <v>289</v>
      </c>
      <c r="M6" s="197" t="s">
        <v>290</v>
      </c>
      <c r="N6" s="213" t="s">
        <v>291</v>
      </c>
    </row>
    <row r="7" spans="1:14" x14ac:dyDescent="0.35">
      <c r="A7" s="56" t="s">
        <v>62</v>
      </c>
      <c r="B7" s="57">
        <v>6432400</v>
      </c>
      <c r="C7" s="143">
        <v>1405703420</v>
      </c>
      <c r="D7" s="58">
        <v>1</v>
      </c>
      <c r="E7" s="57">
        <v>17550</v>
      </c>
      <c r="F7" s="143">
        <v>3254480</v>
      </c>
      <c r="G7" s="57">
        <v>991635</v>
      </c>
      <c r="H7" s="143">
        <v>201780820</v>
      </c>
      <c r="I7" s="57">
        <v>1934690</v>
      </c>
      <c r="J7" s="143">
        <v>415992970</v>
      </c>
      <c r="K7" s="57">
        <v>2206675</v>
      </c>
      <c r="L7" s="143">
        <v>504828380</v>
      </c>
      <c r="M7" s="57">
        <v>1281850</v>
      </c>
      <c r="N7" s="146">
        <v>279846770</v>
      </c>
    </row>
    <row r="8" spans="1:14" x14ac:dyDescent="0.35">
      <c r="A8" s="22" t="s">
        <v>200</v>
      </c>
      <c r="B8" s="33">
        <v>188175</v>
      </c>
      <c r="C8" s="144">
        <v>40255410</v>
      </c>
      <c r="D8" s="28">
        <v>0.03</v>
      </c>
      <c r="E8" s="33">
        <v>415</v>
      </c>
      <c r="F8" s="144">
        <v>74480</v>
      </c>
      <c r="G8" s="33">
        <v>28570</v>
      </c>
      <c r="H8" s="144">
        <v>5712750</v>
      </c>
      <c r="I8" s="33">
        <v>55900</v>
      </c>
      <c r="J8" s="144">
        <v>11764390</v>
      </c>
      <c r="K8" s="33">
        <v>64550</v>
      </c>
      <c r="L8" s="144">
        <v>14455380</v>
      </c>
      <c r="M8" s="33">
        <v>38745</v>
      </c>
      <c r="N8" s="147">
        <v>8248400</v>
      </c>
    </row>
    <row r="9" spans="1:14" x14ac:dyDescent="0.35">
      <c r="A9" s="22" t="s">
        <v>201</v>
      </c>
      <c r="B9" s="33">
        <v>235850</v>
      </c>
      <c r="C9" s="144">
        <v>50420310</v>
      </c>
      <c r="D9" s="28">
        <v>0.04</v>
      </c>
      <c r="E9" s="33">
        <v>440</v>
      </c>
      <c r="F9" s="144">
        <v>75100</v>
      </c>
      <c r="G9" s="33">
        <v>35895</v>
      </c>
      <c r="H9" s="144">
        <v>7225630</v>
      </c>
      <c r="I9" s="33">
        <v>70200</v>
      </c>
      <c r="J9" s="144">
        <v>14859620</v>
      </c>
      <c r="K9" s="33">
        <v>81090</v>
      </c>
      <c r="L9" s="144">
        <v>18112900</v>
      </c>
      <c r="M9" s="33">
        <v>48225</v>
      </c>
      <c r="N9" s="147">
        <v>10147050</v>
      </c>
    </row>
    <row r="10" spans="1:14" x14ac:dyDescent="0.35">
      <c r="A10" s="22" t="s">
        <v>202</v>
      </c>
      <c r="B10" s="33">
        <v>129020</v>
      </c>
      <c r="C10" s="144">
        <v>27480010</v>
      </c>
      <c r="D10" s="28">
        <v>0.02</v>
      </c>
      <c r="E10" s="33">
        <v>370</v>
      </c>
      <c r="F10" s="144">
        <v>70480</v>
      </c>
      <c r="G10" s="33">
        <v>21835</v>
      </c>
      <c r="H10" s="144">
        <v>4362040</v>
      </c>
      <c r="I10" s="33">
        <v>39335</v>
      </c>
      <c r="J10" s="144">
        <v>8257310</v>
      </c>
      <c r="K10" s="33">
        <v>42965</v>
      </c>
      <c r="L10" s="144">
        <v>9562730</v>
      </c>
      <c r="M10" s="33">
        <v>24515</v>
      </c>
      <c r="N10" s="147">
        <v>5227450</v>
      </c>
    </row>
    <row r="11" spans="1:14" x14ac:dyDescent="0.35">
      <c r="A11" s="22" t="s">
        <v>203</v>
      </c>
      <c r="B11" s="33">
        <v>85430</v>
      </c>
      <c r="C11" s="144">
        <v>18833740</v>
      </c>
      <c r="D11" s="28">
        <v>0.01</v>
      </c>
      <c r="E11" s="33">
        <v>255</v>
      </c>
      <c r="F11" s="144">
        <v>48420</v>
      </c>
      <c r="G11" s="33">
        <v>13485</v>
      </c>
      <c r="H11" s="144">
        <v>2775640</v>
      </c>
      <c r="I11" s="33">
        <v>25670</v>
      </c>
      <c r="J11" s="144">
        <v>5570480</v>
      </c>
      <c r="K11" s="33">
        <v>29050</v>
      </c>
      <c r="L11" s="144">
        <v>6716240</v>
      </c>
      <c r="M11" s="33">
        <v>16970</v>
      </c>
      <c r="N11" s="147">
        <v>3722950</v>
      </c>
    </row>
    <row r="12" spans="1:14" x14ac:dyDescent="0.35">
      <c r="A12" s="22" t="s">
        <v>204</v>
      </c>
      <c r="B12" s="33">
        <v>70700</v>
      </c>
      <c r="C12" s="144">
        <v>15442170</v>
      </c>
      <c r="D12" s="28">
        <v>0.01</v>
      </c>
      <c r="E12" s="33">
        <v>150</v>
      </c>
      <c r="F12" s="144">
        <v>29240</v>
      </c>
      <c r="G12" s="33">
        <v>10635</v>
      </c>
      <c r="H12" s="144">
        <v>2148200</v>
      </c>
      <c r="I12" s="33">
        <v>20915</v>
      </c>
      <c r="J12" s="144">
        <v>4496060</v>
      </c>
      <c r="K12" s="33">
        <v>24490</v>
      </c>
      <c r="L12" s="144">
        <v>5594100</v>
      </c>
      <c r="M12" s="33">
        <v>14510</v>
      </c>
      <c r="N12" s="147">
        <v>3174570</v>
      </c>
    </row>
    <row r="13" spans="1:14" x14ac:dyDescent="0.35">
      <c r="A13" s="22" t="s">
        <v>205</v>
      </c>
      <c r="B13" s="33">
        <v>182210</v>
      </c>
      <c r="C13" s="144">
        <v>39275460</v>
      </c>
      <c r="D13" s="28">
        <v>0.03</v>
      </c>
      <c r="E13" s="33">
        <v>455</v>
      </c>
      <c r="F13" s="144">
        <v>81160</v>
      </c>
      <c r="G13" s="33">
        <v>27340</v>
      </c>
      <c r="H13" s="144">
        <v>5432600</v>
      </c>
      <c r="I13" s="33">
        <v>54840</v>
      </c>
      <c r="J13" s="144">
        <v>11616650</v>
      </c>
      <c r="K13" s="33">
        <v>63235</v>
      </c>
      <c r="L13" s="144">
        <v>14303850</v>
      </c>
      <c r="M13" s="33">
        <v>36335</v>
      </c>
      <c r="N13" s="147">
        <v>7841200</v>
      </c>
    </row>
    <row r="14" spans="1:14" x14ac:dyDescent="0.35">
      <c r="A14" s="22" t="s">
        <v>206</v>
      </c>
      <c r="B14" s="33">
        <v>204370</v>
      </c>
      <c r="C14" s="144">
        <v>43951860</v>
      </c>
      <c r="D14" s="28">
        <v>0.03</v>
      </c>
      <c r="E14" s="33">
        <v>2495</v>
      </c>
      <c r="F14" s="144">
        <v>469250</v>
      </c>
      <c r="G14" s="33">
        <v>35515</v>
      </c>
      <c r="H14" s="144">
        <v>6980560</v>
      </c>
      <c r="I14" s="33">
        <v>62340</v>
      </c>
      <c r="J14" s="144">
        <v>13189890</v>
      </c>
      <c r="K14" s="33">
        <v>67085</v>
      </c>
      <c r="L14" s="144">
        <v>15248650</v>
      </c>
      <c r="M14" s="33">
        <v>36935</v>
      </c>
      <c r="N14" s="147">
        <v>8063510</v>
      </c>
    </row>
    <row r="15" spans="1:14" x14ac:dyDescent="0.35">
      <c r="A15" s="22" t="s">
        <v>207</v>
      </c>
      <c r="B15" s="33">
        <v>151900</v>
      </c>
      <c r="C15" s="144">
        <v>33679360</v>
      </c>
      <c r="D15" s="28">
        <v>0.02</v>
      </c>
      <c r="E15" s="33">
        <v>345</v>
      </c>
      <c r="F15" s="144">
        <v>61690</v>
      </c>
      <c r="G15" s="33">
        <v>21980</v>
      </c>
      <c r="H15" s="144">
        <v>4567540</v>
      </c>
      <c r="I15" s="33">
        <v>45420</v>
      </c>
      <c r="J15" s="144">
        <v>9909100</v>
      </c>
      <c r="K15" s="33">
        <v>53300</v>
      </c>
      <c r="L15" s="144">
        <v>12318010</v>
      </c>
      <c r="M15" s="33">
        <v>30860</v>
      </c>
      <c r="N15" s="147">
        <v>6823020</v>
      </c>
    </row>
    <row r="16" spans="1:14" x14ac:dyDescent="0.35">
      <c r="A16" s="22" t="s">
        <v>208</v>
      </c>
      <c r="B16" s="33">
        <v>103540</v>
      </c>
      <c r="C16" s="144">
        <v>22674430</v>
      </c>
      <c r="D16" s="28">
        <v>0.02</v>
      </c>
      <c r="E16" s="33">
        <v>195</v>
      </c>
      <c r="F16" s="144">
        <v>35390</v>
      </c>
      <c r="G16" s="33">
        <v>15815</v>
      </c>
      <c r="H16" s="144">
        <v>3230180</v>
      </c>
      <c r="I16" s="33">
        <v>30885</v>
      </c>
      <c r="J16" s="144">
        <v>6653130</v>
      </c>
      <c r="K16" s="33">
        <v>35485</v>
      </c>
      <c r="L16" s="144">
        <v>8149770</v>
      </c>
      <c r="M16" s="33">
        <v>21165</v>
      </c>
      <c r="N16" s="147">
        <v>4605960</v>
      </c>
    </row>
    <row r="17" spans="1:14" x14ac:dyDescent="0.35">
      <c r="A17" s="22" t="s">
        <v>209</v>
      </c>
      <c r="B17" s="33">
        <v>121710</v>
      </c>
      <c r="C17" s="144">
        <v>26622300</v>
      </c>
      <c r="D17" s="28">
        <v>0.02</v>
      </c>
      <c r="E17" s="33">
        <v>315</v>
      </c>
      <c r="F17" s="144">
        <v>55910</v>
      </c>
      <c r="G17" s="33">
        <v>18155</v>
      </c>
      <c r="H17" s="144">
        <v>3727880</v>
      </c>
      <c r="I17" s="33">
        <v>35650</v>
      </c>
      <c r="J17" s="144">
        <v>7651060</v>
      </c>
      <c r="K17" s="33">
        <v>42050</v>
      </c>
      <c r="L17" s="144">
        <v>9603440</v>
      </c>
      <c r="M17" s="33">
        <v>25540</v>
      </c>
      <c r="N17" s="147">
        <v>5584010</v>
      </c>
    </row>
    <row r="18" spans="1:14" x14ac:dyDescent="0.35">
      <c r="A18" s="22" t="s">
        <v>210</v>
      </c>
      <c r="B18" s="33">
        <v>109905</v>
      </c>
      <c r="C18" s="144">
        <v>24131770</v>
      </c>
      <c r="D18" s="28">
        <v>0.02</v>
      </c>
      <c r="E18" s="33">
        <v>165</v>
      </c>
      <c r="F18" s="144">
        <v>36730</v>
      </c>
      <c r="G18" s="33">
        <v>17055</v>
      </c>
      <c r="H18" s="144">
        <v>3508720</v>
      </c>
      <c r="I18" s="33">
        <v>34150</v>
      </c>
      <c r="J18" s="144">
        <v>7358800</v>
      </c>
      <c r="K18" s="33">
        <v>37200</v>
      </c>
      <c r="L18" s="144">
        <v>8546570</v>
      </c>
      <c r="M18" s="33">
        <v>21330</v>
      </c>
      <c r="N18" s="147">
        <v>4680950</v>
      </c>
    </row>
    <row r="19" spans="1:14" x14ac:dyDescent="0.35">
      <c r="A19" s="22" t="s">
        <v>211</v>
      </c>
      <c r="B19" s="33">
        <v>408755</v>
      </c>
      <c r="C19" s="144">
        <v>88697040</v>
      </c>
      <c r="D19" s="28">
        <v>0.06</v>
      </c>
      <c r="E19" s="33">
        <v>730</v>
      </c>
      <c r="F19" s="144">
        <v>138220</v>
      </c>
      <c r="G19" s="33">
        <v>61665</v>
      </c>
      <c r="H19" s="144">
        <v>12472270</v>
      </c>
      <c r="I19" s="33">
        <v>123040</v>
      </c>
      <c r="J19" s="144">
        <v>26189430</v>
      </c>
      <c r="K19" s="33">
        <v>140730</v>
      </c>
      <c r="L19" s="144">
        <v>31936880</v>
      </c>
      <c r="M19" s="33">
        <v>82595</v>
      </c>
      <c r="N19" s="147">
        <v>17960240</v>
      </c>
    </row>
    <row r="20" spans="1:14" x14ac:dyDescent="0.35">
      <c r="A20" s="22" t="s">
        <v>212</v>
      </c>
      <c r="B20" s="33">
        <v>201280</v>
      </c>
      <c r="C20" s="144">
        <v>44334110</v>
      </c>
      <c r="D20" s="28">
        <v>0.03</v>
      </c>
      <c r="E20" s="33">
        <v>495</v>
      </c>
      <c r="F20" s="144">
        <v>90550</v>
      </c>
      <c r="G20" s="33">
        <v>31450</v>
      </c>
      <c r="H20" s="144">
        <v>6436250</v>
      </c>
      <c r="I20" s="33">
        <v>60435</v>
      </c>
      <c r="J20" s="144">
        <v>13063960</v>
      </c>
      <c r="K20" s="33">
        <v>69160</v>
      </c>
      <c r="L20" s="144">
        <v>15971250</v>
      </c>
      <c r="M20" s="33">
        <v>39735</v>
      </c>
      <c r="N20" s="147">
        <v>8772110</v>
      </c>
    </row>
    <row r="21" spans="1:14" x14ac:dyDescent="0.35">
      <c r="A21" s="22" t="s">
        <v>213</v>
      </c>
      <c r="B21" s="33">
        <v>482865</v>
      </c>
      <c r="C21" s="144">
        <v>104616970</v>
      </c>
      <c r="D21" s="28">
        <v>7.0000000000000007E-2</v>
      </c>
      <c r="E21" s="33">
        <v>935</v>
      </c>
      <c r="F21" s="144">
        <v>175130</v>
      </c>
      <c r="G21" s="33">
        <v>73935</v>
      </c>
      <c r="H21" s="144">
        <v>14946790</v>
      </c>
      <c r="I21" s="33">
        <v>145640</v>
      </c>
      <c r="J21" s="144">
        <v>31111420</v>
      </c>
      <c r="K21" s="33">
        <v>165840</v>
      </c>
      <c r="L21" s="144">
        <v>37563060</v>
      </c>
      <c r="M21" s="33">
        <v>96520</v>
      </c>
      <c r="N21" s="147">
        <v>20820560</v>
      </c>
    </row>
    <row r="22" spans="1:14" x14ac:dyDescent="0.35">
      <c r="A22" s="22" t="s">
        <v>214</v>
      </c>
      <c r="B22" s="33">
        <v>890665</v>
      </c>
      <c r="C22" s="144">
        <v>195294800</v>
      </c>
      <c r="D22" s="28">
        <v>0.14000000000000001</v>
      </c>
      <c r="E22" s="33">
        <v>1915</v>
      </c>
      <c r="F22" s="144">
        <v>339820</v>
      </c>
      <c r="G22" s="33">
        <v>134055</v>
      </c>
      <c r="H22" s="144">
        <v>27287390</v>
      </c>
      <c r="I22" s="33">
        <v>267765</v>
      </c>
      <c r="J22" s="144">
        <v>57770520</v>
      </c>
      <c r="K22" s="33">
        <v>308095</v>
      </c>
      <c r="L22" s="144">
        <v>70716680</v>
      </c>
      <c r="M22" s="33">
        <v>178835</v>
      </c>
      <c r="N22" s="147">
        <v>39180390</v>
      </c>
    </row>
    <row r="23" spans="1:14" x14ac:dyDescent="0.35">
      <c r="A23" s="22" t="s">
        <v>215</v>
      </c>
      <c r="B23" s="33">
        <v>240635</v>
      </c>
      <c r="C23" s="144">
        <v>52355370</v>
      </c>
      <c r="D23" s="28">
        <v>0.04</v>
      </c>
      <c r="E23" s="33">
        <v>610</v>
      </c>
      <c r="F23" s="144">
        <v>104970</v>
      </c>
      <c r="G23" s="33">
        <v>39465</v>
      </c>
      <c r="H23" s="144">
        <v>8003080</v>
      </c>
      <c r="I23" s="33">
        <v>74535</v>
      </c>
      <c r="J23" s="144">
        <v>15970700</v>
      </c>
      <c r="K23" s="33">
        <v>80660</v>
      </c>
      <c r="L23" s="144">
        <v>18367860</v>
      </c>
      <c r="M23" s="33">
        <v>45365</v>
      </c>
      <c r="N23" s="147">
        <v>9908760</v>
      </c>
    </row>
    <row r="24" spans="1:14" x14ac:dyDescent="0.35">
      <c r="A24" s="22" t="s">
        <v>216</v>
      </c>
      <c r="B24" s="33">
        <v>110715</v>
      </c>
      <c r="C24" s="144">
        <v>23875790</v>
      </c>
      <c r="D24" s="28">
        <v>0.02</v>
      </c>
      <c r="E24" s="33">
        <v>210</v>
      </c>
      <c r="F24" s="144">
        <v>38590</v>
      </c>
      <c r="G24" s="33">
        <v>17520</v>
      </c>
      <c r="H24" s="144">
        <v>3504860</v>
      </c>
      <c r="I24" s="33">
        <v>33225</v>
      </c>
      <c r="J24" s="144">
        <v>7071010</v>
      </c>
      <c r="K24" s="33">
        <v>37670</v>
      </c>
      <c r="L24" s="144">
        <v>8510410</v>
      </c>
      <c r="M24" s="33">
        <v>22090</v>
      </c>
      <c r="N24" s="147">
        <v>4750920</v>
      </c>
    </row>
    <row r="25" spans="1:14" x14ac:dyDescent="0.35">
      <c r="A25" s="22" t="s">
        <v>217</v>
      </c>
      <c r="B25" s="33">
        <v>159240</v>
      </c>
      <c r="C25" s="144">
        <v>34771360</v>
      </c>
      <c r="D25" s="28">
        <v>0.02</v>
      </c>
      <c r="E25" s="33">
        <v>345</v>
      </c>
      <c r="F25" s="144">
        <v>64530</v>
      </c>
      <c r="G25" s="33">
        <v>23920</v>
      </c>
      <c r="H25" s="144">
        <v>4901340</v>
      </c>
      <c r="I25" s="33">
        <v>47675</v>
      </c>
      <c r="J25" s="144">
        <v>10242110</v>
      </c>
      <c r="K25" s="33">
        <v>54920</v>
      </c>
      <c r="L25" s="144">
        <v>12540350</v>
      </c>
      <c r="M25" s="33">
        <v>32380</v>
      </c>
      <c r="N25" s="147">
        <v>7023030</v>
      </c>
    </row>
    <row r="26" spans="1:14" x14ac:dyDescent="0.35">
      <c r="A26" s="22" t="s">
        <v>218</v>
      </c>
      <c r="B26" s="33">
        <v>100760</v>
      </c>
      <c r="C26" s="144">
        <v>21647050</v>
      </c>
      <c r="D26" s="28">
        <v>0.02</v>
      </c>
      <c r="E26" s="33">
        <v>360</v>
      </c>
      <c r="F26" s="144">
        <v>58080</v>
      </c>
      <c r="G26" s="33">
        <v>15685</v>
      </c>
      <c r="H26" s="144">
        <v>3115380</v>
      </c>
      <c r="I26" s="33">
        <v>30050</v>
      </c>
      <c r="J26" s="144">
        <v>6332370</v>
      </c>
      <c r="K26" s="33">
        <v>34295</v>
      </c>
      <c r="L26" s="144">
        <v>7743940</v>
      </c>
      <c r="M26" s="33">
        <v>20365</v>
      </c>
      <c r="N26" s="147">
        <v>4397270</v>
      </c>
    </row>
    <row r="27" spans="1:14" x14ac:dyDescent="0.35">
      <c r="A27" s="22" t="s">
        <v>219</v>
      </c>
      <c r="B27" s="33">
        <v>13780</v>
      </c>
      <c r="C27" s="144">
        <v>3059560</v>
      </c>
      <c r="D27" s="28">
        <v>0</v>
      </c>
      <c r="E27" s="33">
        <v>130</v>
      </c>
      <c r="F27" s="144">
        <v>27250</v>
      </c>
      <c r="G27" s="33">
        <v>2185</v>
      </c>
      <c r="H27" s="144">
        <v>453560</v>
      </c>
      <c r="I27" s="33">
        <v>4055</v>
      </c>
      <c r="J27" s="144">
        <v>885410</v>
      </c>
      <c r="K27" s="33">
        <v>4675</v>
      </c>
      <c r="L27" s="144">
        <v>1081620</v>
      </c>
      <c r="M27" s="33">
        <v>2735</v>
      </c>
      <c r="N27" s="147">
        <v>611730</v>
      </c>
    </row>
    <row r="28" spans="1:14" x14ac:dyDescent="0.35">
      <c r="A28" s="22" t="s">
        <v>220</v>
      </c>
      <c r="B28" s="33">
        <v>169675</v>
      </c>
      <c r="C28" s="144">
        <v>37869010</v>
      </c>
      <c r="D28" s="28">
        <v>0.03</v>
      </c>
      <c r="E28" s="33">
        <v>360</v>
      </c>
      <c r="F28" s="144">
        <v>68700</v>
      </c>
      <c r="G28" s="33">
        <v>24655</v>
      </c>
      <c r="H28" s="144">
        <v>5172720</v>
      </c>
      <c r="I28" s="33">
        <v>50695</v>
      </c>
      <c r="J28" s="144">
        <v>11149340</v>
      </c>
      <c r="K28" s="33">
        <v>59315</v>
      </c>
      <c r="L28" s="144">
        <v>13819920</v>
      </c>
      <c r="M28" s="33">
        <v>34650</v>
      </c>
      <c r="N28" s="147">
        <v>7658330</v>
      </c>
    </row>
    <row r="29" spans="1:14" x14ac:dyDescent="0.35">
      <c r="A29" s="22" t="s">
        <v>221</v>
      </c>
      <c r="B29" s="33">
        <v>463650</v>
      </c>
      <c r="C29" s="144">
        <v>104824820</v>
      </c>
      <c r="D29" s="28">
        <v>7.0000000000000007E-2</v>
      </c>
      <c r="E29" s="33">
        <v>935</v>
      </c>
      <c r="F29" s="144">
        <v>185210</v>
      </c>
      <c r="G29" s="33">
        <v>70025</v>
      </c>
      <c r="H29" s="144">
        <v>14825160</v>
      </c>
      <c r="I29" s="33">
        <v>138285</v>
      </c>
      <c r="J29" s="144">
        <v>30778790</v>
      </c>
      <c r="K29" s="33">
        <v>160245</v>
      </c>
      <c r="L29" s="144">
        <v>37836990</v>
      </c>
      <c r="M29" s="33">
        <v>94160</v>
      </c>
      <c r="N29" s="147">
        <v>21198670</v>
      </c>
    </row>
    <row r="30" spans="1:14" x14ac:dyDescent="0.35">
      <c r="A30" s="22" t="s">
        <v>222</v>
      </c>
      <c r="B30" s="33">
        <v>16265</v>
      </c>
      <c r="C30" s="144">
        <v>3493420</v>
      </c>
      <c r="D30" s="28">
        <v>0</v>
      </c>
      <c r="E30" s="33">
        <v>50</v>
      </c>
      <c r="F30" s="144">
        <v>10640</v>
      </c>
      <c r="G30" s="33">
        <v>2490</v>
      </c>
      <c r="H30" s="144">
        <v>490390</v>
      </c>
      <c r="I30" s="33">
        <v>4715</v>
      </c>
      <c r="J30" s="144">
        <v>992140</v>
      </c>
      <c r="K30" s="33">
        <v>5655</v>
      </c>
      <c r="L30" s="144">
        <v>1273090</v>
      </c>
      <c r="M30" s="33">
        <v>3360</v>
      </c>
      <c r="N30" s="147">
        <v>727170</v>
      </c>
    </row>
    <row r="31" spans="1:14" x14ac:dyDescent="0.35">
      <c r="A31" s="22" t="s">
        <v>223</v>
      </c>
      <c r="B31" s="33">
        <v>176815</v>
      </c>
      <c r="C31" s="144">
        <v>38030220</v>
      </c>
      <c r="D31" s="28">
        <v>0.03</v>
      </c>
      <c r="E31" s="33">
        <v>1690</v>
      </c>
      <c r="F31" s="144">
        <v>324080</v>
      </c>
      <c r="G31" s="33">
        <v>29560</v>
      </c>
      <c r="H31" s="144">
        <v>5901790</v>
      </c>
      <c r="I31" s="33">
        <v>53180</v>
      </c>
      <c r="J31" s="144">
        <v>11223240</v>
      </c>
      <c r="K31" s="33">
        <v>58955</v>
      </c>
      <c r="L31" s="144">
        <v>13313820</v>
      </c>
      <c r="M31" s="33">
        <v>33430</v>
      </c>
      <c r="N31" s="147">
        <v>7267290</v>
      </c>
    </row>
    <row r="32" spans="1:14" x14ac:dyDescent="0.35">
      <c r="A32" s="22" t="s">
        <v>224</v>
      </c>
      <c r="B32" s="33">
        <v>194385</v>
      </c>
      <c r="C32" s="144">
        <v>42709350</v>
      </c>
      <c r="D32" s="28">
        <v>0.03</v>
      </c>
      <c r="E32" s="33">
        <v>390</v>
      </c>
      <c r="F32" s="144">
        <v>69240</v>
      </c>
      <c r="G32" s="33">
        <v>29360</v>
      </c>
      <c r="H32" s="144">
        <v>5982200</v>
      </c>
      <c r="I32" s="33">
        <v>58705</v>
      </c>
      <c r="J32" s="144">
        <v>12683820</v>
      </c>
      <c r="K32" s="33">
        <v>66920</v>
      </c>
      <c r="L32" s="144">
        <v>15433060</v>
      </c>
      <c r="M32" s="33">
        <v>39005</v>
      </c>
      <c r="N32" s="147">
        <v>8541030</v>
      </c>
    </row>
    <row r="33" spans="1:14" x14ac:dyDescent="0.35">
      <c r="A33" s="22" t="s">
        <v>225</v>
      </c>
      <c r="B33" s="33">
        <v>101000</v>
      </c>
      <c r="C33" s="144">
        <v>21894440</v>
      </c>
      <c r="D33" s="28">
        <v>0.02</v>
      </c>
      <c r="E33" s="33">
        <v>225</v>
      </c>
      <c r="F33" s="144">
        <v>39130</v>
      </c>
      <c r="G33" s="33">
        <v>15450</v>
      </c>
      <c r="H33" s="144">
        <v>3145460</v>
      </c>
      <c r="I33" s="33">
        <v>29770</v>
      </c>
      <c r="J33" s="144">
        <v>6405520</v>
      </c>
      <c r="K33" s="33">
        <v>34870</v>
      </c>
      <c r="L33" s="144">
        <v>7885770</v>
      </c>
      <c r="M33" s="33">
        <v>20680</v>
      </c>
      <c r="N33" s="147">
        <v>4418560</v>
      </c>
    </row>
    <row r="34" spans="1:14" x14ac:dyDescent="0.35">
      <c r="A34" s="22" t="s">
        <v>226</v>
      </c>
      <c r="B34" s="33">
        <v>21125</v>
      </c>
      <c r="C34" s="144">
        <v>4586400</v>
      </c>
      <c r="D34" s="28">
        <v>0</v>
      </c>
      <c r="E34" s="33">
        <v>60</v>
      </c>
      <c r="F34" s="144">
        <v>10730</v>
      </c>
      <c r="G34" s="33">
        <v>3190</v>
      </c>
      <c r="H34" s="144">
        <v>670860</v>
      </c>
      <c r="I34" s="33">
        <v>6160</v>
      </c>
      <c r="J34" s="144">
        <v>1337470</v>
      </c>
      <c r="K34" s="33">
        <v>7350</v>
      </c>
      <c r="L34" s="144">
        <v>1644430</v>
      </c>
      <c r="M34" s="33">
        <v>4370</v>
      </c>
      <c r="N34" s="147">
        <v>922910</v>
      </c>
    </row>
    <row r="35" spans="1:14" x14ac:dyDescent="0.35">
      <c r="A35" s="22" t="s">
        <v>227</v>
      </c>
      <c r="B35" s="33">
        <v>115400</v>
      </c>
      <c r="C35" s="144">
        <v>25078560</v>
      </c>
      <c r="D35" s="28">
        <v>0.02</v>
      </c>
      <c r="E35" s="33">
        <v>245</v>
      </c>
      <c r="F35" s="144">
        <v>45210</v>
      </c>
      <c r="G35" s="33">
        <v>17170</v>
      </c>
      <c r="H35" s="144">
        <v>3513740</v>
      </c>
      <c r="I35" s="33">
        <v>34855</v>
      </c>
      <c r="J35" s="144">
        <v>7481600</v>
      </c>
      <c r="K35" s="33">
        <v>39780</v>
      </c>
      <c r="L35" s="144">
        <v>9029080</v>
      </c>
      <c r="M35" s="33">
        <v>23355</v>
      </c>
      <c r="N35" s="147">
        <v>5008930</v>
      </c>
    </row>
    <row r="36" spans="1:14" x14ac:dyDescent="0.35">
      <c r="A36" s="22" t="s">
        <v>228</v>
      </c>
      <c r="B36" s="33">
        <v>455815</v>
      </c>
      <c r="C36" s="144">
        <v>100867760</v>
      </c>
      <c r="D36" s="28">
        <v>7.0000000000000007E-2</v>
      </c>
      <c r="E36" s="33">
        <v>970</v>
      </c>
      <c r="F36" s="144">
        <v>186060</v>
      </c>
      <c r="G36" s="33">
        <v>70475</v>
      </c>
      <c r="H36" s="144">
        <v>14509600</v>
      </c>
      <c r="I36" s="33">
        <v>137145</v>
      </c>
      <c r="J36" s="144">
        <v>29763430</v>
      </c>
      <c r="K36" s="33">
        <v>157150</v>
      </c>
      <c r="L36" s="144">
        <v>36397850</v>
      </c>
      <c r="M36" s="33">
        <v>90080</v>
      </c>
      <c r="N36" s="147">
        <v>20010820</v>
      </c>
    </row>
    <row r="37" spans="1:14" x14ac:dyDescent="0.35">
      <c r="A37" s="22" t="s">
        <v>229</v>
      </c>
      <c r="B37" s="33">
        <v>86075</v>
      </c>
      <c r="C37" s="144">
        <v>19155570</v>
      </c>
      <c r="D37" s="28">
        <v>0.01</v>
      </c>
      <c r="E37" s="33">
        <v>160</v>
      </c>
      <c r="F37" s="144">
        <v>31090</v>
      </c>
      <c r="G37" s="33">
        <v>13020</v>
      </c>
      <c r="H37" s="144">
        <v>2703650</v>
      </c>
      <c r="I37" s="33">
        <v>25425</v>
      </c>
      <c r="J37" s="144">
        <v>5583360</v>
      </c>
      <c r="K37" s="33">
        <v>29960</v>
      </c>
      <c r="L37" s="144">
        <v>6954890</v>
      </c>
      <c r="M37" s="33">
        <v>17510</v>
      </c>
      <c r="N37" s="147">
        <v>3882580</v>
      </c>
    </row>
    <row r="38" spans="1:14" x14ac:dyDescent="0.35">
      <c r="A38" s="22" t="s">
        <v>230</v>
      </c>
      <c r="B38" s="33">
        <v>131450</v>
      </c>
      <c r="C38" s="144">
        <v>29186020</v>
      </c>
      <c r="D38" s="28">
        <v>0.02</v>
      </c>
      <c r="E38" s="33">
        <v>345</v>
      </c>
      <c r="F38" s="144">
        <v>62550</v>
      </c>
      <c r="G38" s="33">
        <v>20470</v>
      </c>
      <c r="H38" s="144">
        <v>4194820</v>
      </c>
      <c r="I38" s="33">
        <v>39015</v>
      </c>
      <c r="J38" s="144">
        <v>8514010</v>
      </c>
      <c r="K38" s="33">
        <v>45015</v>
      </c>
      <c r="L38" s="144">
        <v>10474640</v>
      </c>
      <c r="M38" s="33">
        <v>26610</v>
      </c>
      <c r="N38" s="147">
        <v>5939990</v>
      </c>
    </row>
    <row r="39" spans="1:14" x14ac:dyDescent="0.35">
      <c r="A39" s="22" t="s">
        <v>231</v>
      </c>
      <c r="B39" s="33">
        <v>282820</v>
      </c>
      <c r="C39" s="144">
        <v>60941830</v>
      </c>
      <c r="D39" s="28">
        <v>0.04</v>
      </c>
      <c r="E39" s="33">
        <v>650</v>
      </c>
      <c r="F39" s="144">
        <v>118540</v>
      </c>
      <c r="G39" s="33">
        <v>43660</v>
      </c>
      <c r="H39" s="144">
        <v>8696470</v>
      </c>
      <c r="I39" s="33">
        <v>85110</v>
      </c>
      <c r="J39" s="144">
        <v>18012120</v>
      </c>
      <c r="K39" s="33">
        <v>97170</v>
      </c>
      <c r="L39" s="144">
        <v>21959470</v>
      </c>
      <c r="M39" s="33">
        <v>56230</v>
      </c>
      <c r="N39" s="147">
        <v>12155230</v>
      </c>
    </row>
    <row r="40" spans="1:14" x14ac:dyDescent="0.35">
      <c r="A40" s="22" t="s">
        <v>232</v>
      </c>
      <c r="B40" s="33">
        <v>26420</v>
      </c>
      <c r="C40" s="144">
        <v>5647140</v>
      </c>
      <c r="D40" s="28">
        <v>0</v>
      </c>
      <c r="E40" s="33">
        <v>145</v>
      </c>
      <c r="F40" s="144">
        <v>28310</v>
      </c>
      <c r="G40" s="33">
        <v>5960</v>
      </c>
      <c r="H40" s="144">
        <v>1181310</v>
      </c>
      <c r="I40" s="33">
        <v>9900</v>
      </c>
      <c r="J40" s="144">
        <v>2104700</v>
      </c>
      <c r="K40" s="33">
        <v>7750</v>
      </c>
      <c r="L40" s="144">
        <v>1761670</v>
      </c>
      <c r="M40" s="33">
        <v>2670</v>
      </c>
      <c r="N40" s="147">
        <v>571150</v>
      </c>
    </row>
    <row r="41" spans="1:14" x14ac:dyDescent="0.35">
      <c r="A41" t="s">
        <v>29</v>
      </c>
      <c r="B41" t="s">
        <v>424</v>
      </c>
    </row>
    <row r="42" spans="1:14" x14ac:dyDescent="0.35">
      <c r="A42" t="s">
        <v>30</v>
      </c>
      <c r="B42" t="s">
        <v>426</v>
      </c>
    </row>
    <row r="43" spans="1:14" x14ac:dyDescent="0.35">
      <c r="A43" t="s">
        <v>31</v>
      </c>
      <c r="B43" t="s">
        <v>441</v>
      </c>
    </row>
    <row r="44" spans="1:14" x14ac:dyDescent="0.35">
      <c r="A44" t="s">
        <v>32</v>
      </c>
      <c r="B44" t="s">
        <v>461</v>
      </c>
    </row>
    <row r="45" spans="1:14" x14ac:dyDescent="0.35">
      <c r="A45" t="s">
        <v>33</v>
      </c>
      <c r="B45" s="4" t="s">
        <v>537</v>
      </c>
    </row>
    <row r="46" spans="1:14" x14ac:dyDescent="0.35">
      <c r="A46" t="s">
        <v>34</v>
      </c>
      <c r="B46" s="4" t="s">
        <v>533</v>
      </c>
    </row>
    <row r="47" spans="1:14" x14ac:dyDescent="0.35">
      <c r="A47" t="s">
        <v>35</v>
      </c>
      <c r="B47" t="s">
        <v>460</v>
      </c>
    </row>
  </sheetData>
  <conditionalFormatting sqref="D7:D40">
    <cfRule type="dataBar" priority="1">
      <dataBar>
        <cfvo type="num" val="0"/>
        <cfvo type="num" val="1"/>
        <color theme="7" tint="0.39997558519241921"/>
      </dataBar>
      <extLst>
        <ext xmlns:x14="http://schemas.microsoft.com/office/spreadsheetml/2009/9/main" uri="{B025F937-C7B1-47D3-B67F-A62EFF666E3E}">
          <x14:id>{B11CB262-5EB7-41A8-88E1-6F8A5708DADF}</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11CB262-5EB7-41A8-88E1-6F8A5708DADF}">
            <x14:dataBar minLength="0" maxLength="100" gradient="0">
              <x14:cfvo type="num">
                <xm:f>0</xm:f>
              </x14:cfvo>
              <x14:cfvo type="num">
                <xm:f>1</xm:f>
              </x14:cfvo>
              <x14:negativeFillColor rgb="FFFF0000"/>
              <x14:axisColor rgb="FF000000"/>
            </x14:dataBar>
          </x14:cfRule>
          <xm:sqref>D7:D40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7"/>
  <sheetViews>
    <sheetView showGridLines="0" workbookViewId="0"/>
  </sheetViews>
  <sheetFormatPr defaultColWidth="10.6640625" defaultRowHeight="15.5" x14ac:dyDescent="0.35"/>
  <cols>
    <col min="1" max="2" width="20.6640625" customWidth="1"/>
  </cols>
  <sheetData>
    <row r="1" spans="1:2" ht="19.5" x14ac:dyDescent="0.45">
      <c r="A1" s="1" t="s">
        <v>292</v>
      </c>
    </row>
    <row r="2" spans="1:2" x14ac:dyDescent="0.35">
      <c r="A2" t="s">
        <v>46</v>
      </c>
    </row>
    <row r="3" spans="1:2" x14ac:dyDescent="0.35">
      <c r="A3" t="s">
        <v>47</v>
      </c>
    </row>
    <row r="4" spans="1:2" x14ac:dyDescent="0.35">
      <c r="A4" t="s">
        <v>187</v>
      </c>
    </row>
    <row r="5" spans="1:2" x14ac:dyDescent="0.35">
      <c r="A5" t="s">
        <v>49</v>
      </c>
    </row>
    <row r="6" spans="1:2" ht="46.5" x14ac:dyDescent="0.35">
      <c r="A6" s="205" t="s">
        <v>293</v>
      </c>
      <c r="B6" s="206" t="s">
        <v>294</v>
      </c>
    </row>
    <row r="7" spans="1:2" x14ac:dyDescent="0.35">
      <c r="A7" s="15" t="s">
        <v>62</v>
      </c>
      <c r="B7" s="16">
        <v>110265</v>
      </c>
    </row>
    <row r="8" spans="1:2" x14ac:dyDescent="0.35">
      <c r="A8" s="7" t="s">
        <v>115</v>
      </c>
      <c r="B8" s="8">
        <v>3055</v>
      </c>
    </row>
    <row r="9" spans="1:2" x14ac:dyDescent="0.35">
      <c r="A9" s="7" t="s">
        <v>116</v>
      </c>
      <c r="B9" s="8">
        <v>61985</v>
      </c>
    </row>
    <row r="10" spans="1:2" x14ac:dyDescent="0.35">
      <c r="A10" s="7" t="s">
        <v>117</v>
      </c>
      <c r="B10" s="8">
        <v>83710</v>
      </c>
    </row>
    <row r="11" spans="1:2" x14ac:dyDescent="0.35">
      <c r="A11" s="7" t="s">
        <v>118</v>
      </c>
      <c r="B11" s="8">
        <v>97290</v>
      </c>
    </row>
    <row r="12" spans="1:2" x14ac:dyDescent="0.35">
      <c r="A12" s="7" t="s">
        <v>119</v>
      </c>
      <c r="B12" s="8">
        <v>99180</v>
      </c>
    </row>
    <row r="13" spans="1:2" x14ac:dyDescent="0.35">
      <c r="A13" t="s">
        <v>29</v>
      </c>
      <c r="B13" t="s">
        <v>424</v>
      </c>
    </row>
    <row r="14" spans="1:2" x14ac:dyDescent="0.35">
      <c r="A14" t="s">
        <v>30</v>
      </c>
      <c r="B14" t="s">
        <v>464</v>
      </c>
    </row>
    <row r="15" spans="1:2" x14ac:dyDescent="0.35">
      <c r="A15" t="s">
        <v>31</v>
      </c>
      <c r="B15" s="4" t="s">
        <v>533</v>
      </c>
    </row>
    <row r="16" spans="1:2" x14ac:dyDescent="0.35">
      <c r="A16" t="s">
        <v>32</v>
      </c>
      <c r="B16" t="s">
        <v>465</v>
      </c>
    </row>
    <row r="17" spans="1:2" x14ac:dyDescent="0.35">
      <c r="A17" t="s">
        <v>33</v>
      </c>
      <c r="B17" t="s">
        <v>466</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41"/>
  <sheetViews>
    <sheetView showGridLines="0" zoomScaleNormal="100" workbookViewId="0"/>
  </sheetViews>
  <sheetFormatPr defaultColWidth="10.6640625" defaultRowHeight="15.5" x14ac:dyDescent="0.35"/>
  <cols>
    <col min="1" max="11" width="20.6640625" customWidth="1"/>
  </cols>
  <sheetData>
    <row r="1" spans="1:11" ht="19.5" x14ac:dyDescent="0.45">
      <c r="A1" s="1" t="s">
        <v>295</v>
      </c>
    </row>
    <row r="2" spans="1:11" x14ac:dyDescent="0.35">
      <c r="A2" t="s">
        <v>46</v>
      </c>
    </row>
    <row r="3" spans="1:11" x14ac:dyDescent="0.35">
      <c r="A3" t="s">
        <v>47</v>
      </c>
    </row>
    <row r="4" spans="1:11" x14ac:dyDescent="0.35">
      <c r="A4" t="s">
        <v>296</v>
      </c>
    </row>
    <row r="5" spans="1:11" x14ac:dyDescent="0.35">
      <c r="A5" t="s">
        <v>49</v>
      </c>
    </row>
    <row r="6" spans="1:11" s="182" customFormat="1" ht="93" x14ac:dyDescent="0.35">
      <c r="A6" s="196" t="s">
        <v>264</v>
      </c>
      <c r="B6" s="197" t="s">
        <v>297</v>
      </c>
      <c r="C6" s="197" t="s">
        <v>298</v>
      </c>
      <c r="D6" s="197" t="s">
        <v>299</v>
      </c>
      <c r="E6" s="197" t="s">
        <v>300</v>
      </c>
      <c r="F6" s="197" t="s">
        <v>301</v>
      </c>
      <c r="G6" s="197" t="s">
        <v>302</v>
      </c>
      <c r="H6" s="197" t="s">
        <v>303</v>
      </c>
      <c r="I6" s="197" t="s">
        <v>304</v>
      </c>
      <c r="J6" s="197" t="s">
        <v>305</v>
      </c>
      <c r="K6" s="198" t="s">
        <v>306</v>
      </c>
    </row>
    <row r="7" spans="1:11" x14ac:dyDescent="0.35">
      <c r="A7" s="22" t="s">
        <v>276</v>
      </c>
      <c r="B7" s="81" t="s">
        <v>72</v>
      </c>
      <c r="C7" s="33">
        <v>5235</v>
      </c>
      <c r="D7" s="33">
        <v>1725</v>
      </c>
      <c r="E7" s="33">
        <v>40</v>
      </c>
      <c r="F7" s="33">
        <v>3475</v>
      </c>
      <c r="G7" s="28">
        <v>0.33</v>
      </c>
      <c r="H7" s="28">
        <v>0.01</v>
      </c>
      <c r="I7" s="28">
        <v>0.66</v>
      </c>
      <c r="J7" s="33">
        <v>185</v>
      </c>
      <c r="K7" s="68">
        <v>0.05</v>
      </c>
    </row>
    <row r="8" spans="1:11" x14ac:dyDescent="0.35">
      <c r="A8" s="22" t="s">
        <v>276</v>
      </c>
      <c r="B8" s="81" t="s">
        <v>73</v>
      </c>
      <c r="C8" s="33">
        <v>7800</v>
      </c>
      <c r="D8" s="33">
        <v>2470</v>
      </c>
      <c r="E8" s="33">
        <v>55</v>
      </c>
      <c r="F8" s="33">
        <v>5275</v>
      </c>
      <c r="G8" s="28">
        <v>0.32</v>
      </c>
      <c r="H8" s="28">
        <v>0.01</v>
      </c>
      <c r="I8" s="28">
        <v>0.68</v>
      </c>
      <c r="J8" s="33">
        <v>320</v>
      </c>
      <c r="K8" s="68">
        <v>0.06</v>
      </c>
    </row>
    <row r="9" spans="1:11" x14ac:dyDescent="0.35">
      <c r="A9" s="22" t="s">
        <v>276</v>
      </c>
      <c r="B9" s="81" t="s">
        <v>74</v>
      </c>
      <c r="C9" s="33">
        <v>11150</v>
      </c>
      <c r="D9" s="33">
        <v>3310</v>
      </c>
      <c r="E9" s="33">
        <v>70</v>
      </c>
      <c r="F9" s="33">
        <v>7770</v>
      </c>
      <c r="G9" s="28">
        <v>0.3</v>
      </c>
      <c r="H9" s="28">
        <v>0.01</v>
      </c>
      <c r="I9" s="28">
        <v>0.7</v>
      </c>
      <c r="J9" s="33">
        <v>470</v>
      </c>
      <c r="K9" s="68">
        <v>0.06</v>
      </c>
    </row>
    <row r="10" spans="1:11" x14ac:dyDescent="0.35">
      <c r="A10" s="22" t="s">
        <v>276</v>
      </c>
      <c r="B10" s="81" t="s">
        <v>75</v>
      </c>
      <c r="C10" s="33">
        <v>19190</v>
      </c>
      <c r="D10" s="33">
        <v>4910</v>
      </c>
      <c r="E10" s="33">
        <v>105</v>
      </c>
      <c r="F10" s="33">
        <v>14175</v>
      </c>
      <c r="G10" s="28">
        <v>0.26</v>
      </c>
      <c r="H10" s="28">
        <v>0.01</v>
      </c>
      <c r="I10" s="28">
        <v>0.74</v>
      </c>
      <c r="J10" s="33">
        <v>925</v>
      </c>
      <c r="K10" s="68">
        <v>0.06</v>
      </c>
    </row>
    <row r="11" spans="1:11" x14ac:dyDescent="0.35">
      <c r="A11" s="22" t="s">
        <v>276</v>
      </c>
      <c r="B11" s="81" t="s">
        <v>76</v>
      </c>
      <c r="C11" s="33">
        <v>29510</v>
      </c>
      <c r="D11" s="33">
        <v>6790</v>
      </c>
      <c r="E11" s="33">
        <v>140</v>
      </c>
      <c r="F11" s="33">
        <v>22575</v>
      </c>
      <c r="G11" s="28">
        <v>0.23</v>
      </c>
      <c r="H11" s="28">
        <v>0</v>
      </c>
      <c r="I11" s="28">
        <v>0.77</v>
      </c>
      <c r="J11" s="33">
        <v>1605</v>
      </c>
      <c r="K11" s="68">
        <v>7.0000000000000007E-2</v>
      </c>
    </row>
    <row r="12" spans="1:11" x14ac:dyDescent="0.35">
      <c r="A12" s="22" t="s">
        <v>276</v>
      </c>
      <c r="B12" s="81" t="s">
        <v>77</v>
      </c>
      <c r="C12" s="33">
        <v>42815</v>
      </c>
      <c r="D12" s="33">
        <v>9720</v>
      </c>
      <c r="E12" s="33">
        <v>170</v>
      </c>
      <c r="F12" s="33">
        <v>32925</v>
      </c>
      <c r="G12" s="28">
        <v>0.23</v>
      </c>
      <c r="H12" s="28">
        <v>0</v>
      </c>
      <c r="I12" s="28">
        <v>0.77</v>
      </c>
      <c r="J12" s="33">
        <v>2435</v>
      </c>
      <c r="K12" s="68">
        <v>7.0000000000000007E-2</v>
      </c>
    </row>
    <row r="13" spans="1:11" x14ac:dyDescent="0.35">
      <c r="A13" s="22" t="s">
        <v>276</v>
      </c>
      <c r="B13" s="81" t="s">
        <v>78</v>
      </c>
      <c r="C13" s="33">
        <v>49380</v>
      </c>
      <c r="D13" s="33">
        <v>11735</v>
      </c>
      <c r="E13" s="33">
        <v>185</v>
      </c>
      <c r="F13" s="33">
        <v>37455</v>
      </c>
      <c r="G13" s="28">
        <v>0.24</v>
      </c>
      <c r="H13" s="28">
        <v>0</v>
      </c>
      <c r="I13" s="28">
        <v>0.76</v>
      </c>
      <c r="J13" s="33">
        <v>2815</v>
      </c>
      <c r="K13" s="68">
        <v>7.0000000000000007E-2</v>
      </c>
    </row>
    <row r="14" spans="1:11" x14ac:dyDescent="0.35">
      <c r="A14" s="22" t="s">
        <v>276</v>
      </c>
      <c r="B14" s="81" t="s">
        <v>79</v>
      </c>
      <c r="C14" s="33">
        <v>51940</v>
      </c>
      <c r="D14" s="33">
        <v>12625</v>
      </c>
      <c r="E14" s="33">
        <v>195</v>
      </c>
      <c r="F14" s="33">
        <v>39120</v>
      </c>
      <c r="G14" s="28">
        <v>0.24</v>
      </c>
      <c r="H14" s="28">
        <v>0</v>
      </c>
      <c r="I14" s="28">
        <v>0.75</v>
      </c>
      <c r="J14" s="33">
        <v>2960</v>
      </c>
      <c r="K14" s="68">
        <v>0.08</v>
      </c>
    </row>
    <row r="15" spans="1:11" x14ac:dyDescent="0.35">
      <c r="A15" s="22" t="s">
        <v>276</v>
      </c>
      <c r="B15" s="81" t="s">
        <v>80</v>
      </c>
      <c r="C15" s="33">
        <v>53820</v>
      </c>
      <c r="D15" s="33">
        <v>13220</v>
      </c>
      <c r="E15" s="33">
        <v>200</v>
      </c>
      <c r="F15" s="33">
        <v>40395</v>
      </c>
      <c r="G15" s="28">
        <v>0.25</v>
      </c>
      <c r="H15" s="28">
        <v>0</v>
      </c>
      <c r="I15" s="28">
        <v>0.75</v>
      </c>
      <c r="J15" s="33">
        <v>3025</v>
      </c>
      <c r="K15" s="68">
        <v>7.0000000000000007E-2</v>
      </c>
    </row>
    <row r="16" spans="1:11" x14ac:dyDescent="0.35">
      <c r="A16" s="22" t="s">
        <v>276</v>
      </c>
      <c r="B16" s="81" t="s">
        <v>81</v>
      </c>
      <c r="C16" s="33">
        <v>55260</v>
      </c>
      <c r="D16" s="33">
        <v>13700</v>
      </c>
      <c r="E16" s="33">
        <v>205</v>
      </c>
      <c r="F16" s="33">
        <v>41345</v>
      </c>
      <c r="G16" s="28">
        <v>0.25</v>
      </c>
      <c r="H16" s="28">
        <v>0</v>
      </c>
      <c r="I16" s="28">
        <v>0.75</v>
      </c>
      <c r="J16" s="33">
        <v>3080</v>
      </c>
      <c r="K16" s="68">
        <v>7.0000000000000007E-2</v>
      </c>
    </row>
    <row r="17" spans="1:11" x14ac:dyDescent="0.35">
      <c r="A17" s="22" t="s">
        <v>276</v>
      </c>
      <c r="B17" s="81" t="s">
        <v>82</v>
      </c>
      <c r="C17" s="33">
        <v>57645</v>
      </c>
      <c r="D17" s="33">
        <v>14885</v>
      </c>
      <c r="E17" s="33">
        <v>210</v>
      </c>
      <c r="F17" s="33">
        <v>42540</v>
      </c>
      <c r="G17" s="28">
        <v>0.26</v>
      </c>
      <c r="H17" s="28">
        <v>0</v>
      </c>
      <c r="I17" s="28">
        <v>0.74</v>
      </c>
      <c r="J17" s="33">
        <v>3195</v>
      </c>
      <c r="K17" s="68">
        <v>7.0000000000000007E-2</v>
      </c>
    </row>
    <row r="18" spans="1:11" x14ac:dyDescent="0.35">
      <c r="A18" s="22" t="s">
        <v>276</v>
      </c>
      <c r="B18" s="81" t="s">
        <v>83</v>
      </c>
      <c r="C18" s="33">
        <v>60300</v>
      </c>
      <c r="D18" s="33">
        <v>16280</v>
      </c>
      <c r="E18" s="33">
        <v>215</v>
      </c>
      <c r="F18" s="33">
        <v>43805</v>
      </c>
      <c r="G18" s="28">
        <v>0.27</v>
      </c>
      <c r="H18" s="28">
        <v>0</v>
      </c>
      <c r="I18" s="28">
        <v>0.73</v>
      </c>
      <c r="J18" s="33">
        <v>3280</v>
      </c>
      <c r="K18" s="68">
        <v>7.0000000000000007E-2</v>
      </c>
    </row>
    <row r="19" spans="1:11" x14ac:dyDescent="0.35">
      <c r="A19" s="22" t="s">
        <v>276</v>
      </c>
      <c r="B19" s="81" t="s">
        <v>84</v>
      </c>
      <c r="C19" s="33">
        <v>62560</v>
      </c>
      <c r="D19" s="33">
        <v>17100</v>
      </c>
      <c r="E19" s="33">
        <v>220</v>
      </c>
      <c r="F19" s="33">
        <v>45230</v>
      </c>
      <c r="G19" s="28">
        <v>0.27</v>
      </c>
      <c r="H19" s="28">
        <v>0</v>
      </c>
      <c r="I19" s="28">
        <v>0.72</v>
      </c>
      <c r="J19" s="33">
        <v>3370</v>
      </c>
      <c r="K19" s="68">
        <v>7.0000000000000007E-2</v>
      </c>
    </row>
    <row r="20" spans="1:11" x14ac:dyDescent="0.35">
      <c r="A20" s="22" t="s">
        <v>276</v>
      </c>
      <c r="B20" s="81" t="s">
        <v>85</v>
      </c>
      <c r="C20" s="33">
        <v>64075</v>
      </c>
      <c r="D20" s="33">
        <v>17670</v>
      </c>
      <c r="E20" s="33">
        <v>225</v>
      </c>
      <c r="F20" s="33">
        <v>46175</v>
      </c>
      <c r="G20" s="28">
        <v>0.28000000000000003</v>
      </c>
      <c r="H20" s="28">
        <v>0</v>
      </c>
      <c r="I20" s="28">
        <v>0.72</v>
      </c>
      <c r="J20" s="33">
        <v>3420</v>
      </c>
      <c r="K20" s="68">
        <v>7.0000000000000007E-2</v>
      </c>
    </row>
    <row r="21" spans="1:11" x14ac:dyDescent="0.35">
      <c r="A21" s="22" t="s">
        <v>276</v>
      </c>
      <c r="B21" s="81" t="s">
        <v>86</v>
      </c>
      <c r="C21" s="33">
        <v>65720</v>
      </c>
      <c r="D21" s="33">
        <v>18355</v>
      </c>
      <c r="E21" s="33">
        <v>230</v>
      </c>
      <c r="F21" s="33">
        <v>47130</v>
      </c>
      <c r="G21" s="28">
        <v>0.28000000000000003</v>
      </c>
      <c r="H21" s="28">
        <v>0</v>
      </c>
      <c r="I21" s="28">
        <v>0.72</v>
      </c>
      <c r="J21" s="33">
        <v>3515</v>
      </c>
      <c r="K21" s="68">
        <v>7.0000000000000007E-2</v>
      </c>
    </row>
    <row r="22" spans="1:11" x14ac:dyDescent="0.35">
      <c r="A22" s="22" t="s">
        <v>276</v>
      </c>
      <c r="B22" s="81" t="s">
        <v>87</v>
      </c>
      <c r="C22" s="33">
        <v>67420</v>
      </c>
      <c r="D22" s="33">
        <v>19105</v>
      </c>
      <c r="E22" s="33">
        <v>235</v>
      </c>
      <c r="F22" s="33">
        <v>48080</v>
      </c>
      <c r="G22" s="28">
        <v>0.28000000000000003</v>
      </c>
      <c r="H22" s="28">
        <v>0</v>
      </c>
      <c r="I22" s="28">
        <v>0.71</v>
      </c>
      <c r="J22" s="33">
        <v>3595</v>
      </c>
      <c r="K22" s="68">
        <v>7.0000000000000007E-2</v>
      </c>
    </row>
    <row r="23" spans="1:11" x14ac:dyDescent="0.35">
      <c r="A23" s="22" t="s">
        <v>276</v>
      </c>
      <c r="B23" s="81" t="s">
        <v>88</v>
      </c>
      <c r="C23" s="33">
        <v>68730</v>
      </c>
      <c r="D23" s="33">
        <v>19635</v>
      </c>
      <c r="E23" s="33">
        <v>235</v>
      </c>
      <c r="F23" s="33">
        <v>48855</v>
      </c>
      <c r="G23" s="28">
        <v>0.28999999999999998</v>
      </c>
      <c r="H23" s="28">
        <v>0</v>
      </c>
      <c r="I23" s="28">
        <v>0.71</v>
      </c>
      <c r="J23" s="33">
        <v>3700</v>
      </c>
      <c r="K23" s="68">
        <v>0.08</v>
      </c>
    </row>
    <row r="24" spans="1:11" x14ac:dyDescent="0.35">
      <c r="A24" s="22" t="s">
        <v>276</v>
      </c>
      <c r="B24" s="81" t="s">
        <v>89</v>
      </c>
      <c r="C24" s="33">
        <v>70350</v>
      </c>
      <c r="D24" s="33">
        <v>20320</v>
      </c>
      <c r="E24" s="33">
        <v>245</v>
      </c>
      <c r="F24" s="33">
        <v>49780</v>
      </c>
      <c r="G24" s="28">
        <v>0.28999999999999998</v>
      </c>
      <c r="H24" s="28">
        <v>0</v>
      </c>
      <c r="I24" s="28">
        <v>0.71</v>
      </c>
      <c r="J24" s="33">
        <v>3770</v>
      </c>
      <c r="K24" s="68">
        <v>0.08</v>
      </c>
    </row>
    <row r="25" spans="1:11" x14ac:dyDescent="0.35">
      <c r="A25" s="22" t="s">
        <v>276</v>
      </c>
      <c r="B25" s="81" t="s">
        <v>90</v>
      </c>
      <c r="C25" s="33">
        <v>71845</v>
      </c>
      <c r="D25" s="33">
        <v>20935</v>
      </c>
      <c r="E25" s="33">
        <v>250</v>
      </c>
      <c r="F25" s="33">
        <v>50650</v>
      </c>
      <c r="G25" s="28">
        <v>0.28999999999999998</v>
      </c>
      <c r="H25" s="28">
        <v>0</v>
      </c>
      <c r="I25" s="28">
        <v>0.71</v>
      </c>
      <c r="J25" s="33">
        <v>3875</v>
      </c>
      <c r="K25" s="68">
        <v>0.08</v>
      </c>
    </row>
    <row r="26" spans="1:11" x14ac:dyDescent="0.35">
      <c r="A26" s="22" t="s">
        <v>276</v>
      </c>
      <c r="B26" s="81" t="s">
        <v>91</v>
      </c>
      <c r="C26" s="33">
        <v>73425</v>
      </c>
      <c r="D26" s="33">
        <v>21545</v>
      </c>
      <c r="E26" s="33">
        <v>255</v>
      </c>
      <c r="F26" s="33">
        <v>51615</v>
      </c>
      <c r="G26" s="28">
        <v>0.28999999999999998</v>
      </c>
      <c r="H26" s="28">
        <v>0</v>
      </c>
      <c r="I26" s="28">
        <v>0.7</v>
      </c>
      <c r="J26" s="33">
        <v>3965</v>
      </c>
      <c r="K26" s="68">
        <v>0.08</v>
      </c>
    </row>
    <row r="27" spans="1:11" x14ac:dyDescent="0.35">
      <c r="A27" s="22" t="s">
        <v>276</v>
      </c>
      <c r="B27" s="81" t="s">
        <v>92</v>
      </c>
      <c r="C27" s="33">
        <v>75025</v>
      </c>
      <c r="D27" s="33">
        <v>22180</v>
      </c>
      <c r="E27" s="33">
        <v>260</v>
      </c>
      <c r="F27" s="33">
        <v>52580</v>
      </c>
      <c r="G27" s="28">
        <v>0.3</v>
      </c>
      <c r="H27" s="28">
        <v>0</v>
      </c>
      <c r="I27" s="28">
        <v>0.7</v>
      </c>
      <c r="J27" s="33">
        <v>4045</v>
      </c>
      <c r="K27" s="68">
        <v>0.08</v>
      </c>
    </row>
    <row r="28" spans="1:11" x14ac:dyDescent="0.35">
      <c r="A28" s="22" t="s">
        <v>276</v>
      </c>
      <c r="B28" s="81" t="s">
        <v>93</v>
      </c>
      <c r="C28" s="33">
        <v>76445</v>
      </c>
      <c r="D28" s="33">
        <v>22830</v>
      </c>
      <c r="E28" s="33">
        <v>265</v>
      </c>
      <c r="F28" s="33">
        <v>53345</v>
      </c>
      <c r="G28" s="28">
        <v>0.3</v>
      </c>
      <c r="H28" s="28">
        <v>0</v>
      </c>
      <c r="I28" s="28">
        <v>0.7</v>
      </c>
      <c r="J28" s="33">
        <v>4145</v>
      </c>
      <c r="K28" s="68">
        <v>0.08</v>
      </c>
    </row>
    <row r="29" spans="1:11" x14ac:dyDescent="0.35">
      <c r="A29" s="22" t="s">
        <v>276</v>
      </c>
      <c r="B29" s="81" t="s">
        <v>94</v>
      </c>
      <c r="C29" s="33">
        <v>77920</v>
      </c>
      <c r="D29" s="33">
        <v>23515</v>
      </c>
      <c r="E29" s="33">
        <v>270</v>
      </c>
      <c r="F29" s="33">
        <v>54125</v>
      </c>
      <c r="G29" s="28">
        <v>0.3</v>
      </c>
      <c r="H29" s="28">
        <v>0</v>
      </c>
      <c r="I29" s="28">
        <v>0.69</v>
      </c>
      <c r="J29" s="33">
        <v>4275</v>
      </c>
      <c r="K29" s="68">
        <v>0.08</v>
      </c>
    </row>
    <row r="30" spans="1:11" x14ac:dyDescent="0.35">
      <c r="A30" s="22" t="s">
        <v>276</v>
      </c>
      <c r="B30" s="81" t="s">
        <v>95</v>
      </c>
      <c r="C30" s="33">
        <v>79625</v>
      </c>
      <c r="D30" s="33">
        <v>24430</v>
      </c>
      <c r="E30" s="33">
        <v>270</v>
      </c>
      <c r="F30" s="33">
        <v>54920</v>
      </c>
      <c r="G30" s="28">
        <v>0.31</v>
      </c>
      <c r="H30" s="28">
        <v>0</v>
      </c>
      <c r="I30" s="28">
        <v>0.69</v>
      </c>
      <c r="J30" s="33">
        <v>4370</v>
      </c>
      <c r="K30" s="68">
        <v>0.08</v>
      </c>
    </row>
    <row r="31" spans="1:11" x14ac:dyDescent="0.35">
      <c r="A31" s="22" t="s">
        <v>276</v>
      </c>
      <c r="B31" s="81" t="s">
        <v>96</v>
      </c>
      <c r="C31" s="33">
        <v>81160</v>
      </c>
      <c r="D31" s="33">
        <v>25260</v>
      </c>
      <c r="E31" s="33">
        <v>275</v>
      </c>
      <c r="F31" s="33">
        <v>55615</v>
      </c>
      <c r="G31" s="28">
        <v>0.31</v>
      </c>
      <c r="H31" s="28">
        <v>0</v>
      </c>
      <c r="I31" s="28">
        <v>0.69</v>
      </c>
      <c r="J31" s="33">
        <v>4520</v>
      </c>
      <c r="K31" s="68">
        <v>0.08</v>
      </c>
    </row>
    <row r="32" spans="1:11" x14ac:dyDescent="0.35">
      <c r="A32" s="22" t="s">
        <v>276</v>
      </c>
      <c r="B32" s="81" t="s">
        <v>97</v>
      </c>
      <c r="C32" s="33">
        <v>82740</v>
      </c>
      <c r="D32" s="33">
        <v>26155</v>
      </c>
      <c r="E32" s="33">
        <v>280</v>
      </c>
      <c r="F32" s="33">
        <v>56290</v>
      </c>
      <c r="G32" s="28">
        <v>0.32</v>
      </c>
      <c r="H32" s="28">
        <v>0</v>
      </c>
      <c r="I32" s="28">
        <v>0.68</v>
      </c>
      <c r="J32" s="33">
        <v>4610</v>
      </c>
      <c r="K32" s="68">
        <v>0.08</v>
      </c>
    </row>
    <row r="33" spans="1:11" x14ac:dyDescent="0.35">
      <c r="A33" s="22" t="s">
        <v>276</v>
      </c>
      <c r="B33" s="81" t="s">
        <v>98</v>
      </c>
      <c r="C33" s="33">
        <v>84115</v>
      </c>
      <c r="D33" s="33">
        <v>26960</v>
      </c>
      <c r="E33" s="33">
        <v>280</v>
      </c>
      <c r="F33" s="33">
        <v>56865</v>
      </c>
      <c r="G33" s="28">
        <v>0.32</v>
      </c>
      <c r="H33" s="28">
        <v>0</v>
      </c>
      <c r="I33" s="28">
        <v>0.68</v>
      </c>
      <c r="J33" s="33">
        <v>4725</v>
      </c>
      <c r="K33" s="68">
        <v>0.08</v>
      </c>
    </row>
    <row r="34" spans="1:11" x14ac:dyDescent="0.35">
      <c r="A34" s="22" t="s">
        <v>276</v>
      </c>
      <c r="B34" s="81" t="s">
        <v>99</v>
      </c>
      <c r="C34" s="33">
        <v>85285</v>
      </c>
      <c r="D34" s="33">
        <v>27670</v>
      </c>
      <c r="E34" s="33">
        <v>280</v>
      </c>
      <c r="F34" s="33">
        <v>57325</v>
      </c>
      <c r="G34" s="28">
        <v>0.32</v>
      </c>
      <c r="H34" s="28">
        <v>0</v>
      </c>
      <c r="I34" s="28">
        <v>0.67</v>
      </c>
      <c r="J34" s="33">
        <v>4820</v>
      </c>
      <c r="K34" s="68">
        <v>0.08</v>
      </c>
    </row>
    <row r="35" spans="1:11" x14ac:dyDescent="0.35">
      <c r="A35" s="22" t="s">
        <v>276</v>
      </c>
      <c r="B35" s="81" t="s">
        <v>100</v>
      </c>
      <c r="C35" s="33">
        <v>86040</v>
      </c>
      <c r="D35" s="33">
        <v>28110</v>
      </c>
      <c r="E35" s="33">
        <v>275</v>
      </c>
      <c r="F35" s="33">
        <v>57635</v>
      </c>
      <c r="G35" s="28">
        <v>0.33</v>
      </c>
      <c r="H35" s="28">
        <v>0</v>
      </c>
      <c r="I35" s="28">
        <v>0.67</v>
      </c>
      <c r="J35" s="33">
        <v>4910</v>
      </c>
      <c r="K35" s="68">
        <v>0.08</v>
      </c>
    </row>
    <row r="36" spans="1:11" x14ac:dyDescent="0.35">
      <c r="A36" s="22" t="s">
        <v>276</v>
      </c>
      <c r="B36" s="81" t="s">
        <v>101</v>
      </c>
      <c r="C36" s="33">
        <v>86855</v>
      </c>
      <c r="D36" s="33">
        <v>28600</v>
      </c>
      <c r="E36" s="33">
        <v>280</v>
      </c>
      <c r="F36" s="33">
        <v>57955</v>
      </c>
      <c r="G36" s="28">
        <v>0.33</v>
      </c>
      <c r="H36" s="28">
        <v>0</v>
      </c>
      <c r="I36" s="28">
        <v>0.67</v>
      </c>
      <c r="J36" s="33">
        <v>4965</v>
      </c>
      <c r="K36" s="68">
        <v>0.09</v>
      </c>
    </row>
    <row r="37" spans="1:11" x14ac:dyDescent="0.35">
      <c r="A37" s="22" t="s">
        <v>276</v>
      </c>
      <c r="B37" s="81" t="s">
        <v>102</v>
      </c>
      <c r="C37" s="33">
        <v>87270</v>
      </c>
      <c r="D37" s="33">
        <v>28850</v>
      </c>
      <c r="E37" s="33">
        <v>285</v>
      </c>
      <c r="F37" s="33">
        <v>58110</v>
      </c>
      <c r="G37" s="28">
        <v>0.33</v>
      </c>
      <c r="H37" s="28">
        <v>0</v>
      </c>
      <c r="I37" s="28">
        <v>0.67</v>
      </c>
      <c r="J37" s="33">
        <v>5070</v>
      </c>
      <c r="K37" s="68">
        <v>0.09</v>
      </c>
    </row>
    <row r="38" spans="1:11" x14ac:dyDescent="0.35">
      <c r="A38" s="22" t="s">
        <v>276</v>
      </c>
      <c r="B38" s="81" t="s">
        <v>103</v>
      </c>
      <c r="C38" s="33">
        <v>87565</v>
      </c>
      <c r="D38" s="33">
        <v>28970</v>
      </c>
      <c r="E38" s="33">
        <v>290</v>
      </c>
      <c r="F38" s="33">
        <v>58280</v>
      </c>
      <c r="G38" s="28">
        <v>0.33</v>
      </c>
      <c r="H38" s="28">
        <v>0</v>
      </c>
      <c r="I38" s="28">
        <v>0.67</v>
      </c>
      <c r="J38" s="33">
        <v>5155</v>
      </c>
      <c r="K38" s="68">
        <v>0.09</v>
      </c>
    </row>
    <row r="39" spans="1:11" x14ac:dyDescent="0.35">
      <c r="A39" s="22" t="s">
        <v>276</v>
      </c>
      <c r="B39" s="81" t="s">
        <v>104</v>
      </c>
      <c r="C39" s="33">
        <v>87845</v>
      </c>
      <c r="D39" s="33">
        <v>29105</v>
      </c>
      <c r="E39" s="33">
        <v>285</v>
      </c>
      <c r="F39" s="33">
        <v>58430</v>
      </c>
      <c r="G39" s="28">
        <v>0.33</v>
      </c>
      <c r="H39" s="28">
        <v>0</v>
      </c>
      <c r="I39" s="28">
        <v>0.67</v>
      </c>
      <c r="J39" s="33">
        <v>5245</v>
      </c>
      <c r="K39" s="68">
        <v>0.09</v>
      </c>
    </row>
    <row r="40" spans="1:11" x14ac:dyDescent="0.35">
      <c r="A40" s="22" t="s">
        <v>276</v>
      </c>
      <c r="B40" s="81" t="s">
        <v>105</v>
      </c>
      <c r="C40" s="33">
        <v>87925</v>
      </c>
      <c r="D40" s="33">
        <v>29070</v>
      </c>
      <c r="E40" s="33">
        <v>280</v>
      </c>
      <c r="F40" s="33">
        <v>58555</v>
      </c>
      <c r="G40" s="28">
        <v>0.33</v>
      </c>
      <c r="H40" s="28">
        <v>0</v>
      </c>
      <c r="I40" s="28">
        <v>0.67</v>
      </c>
      <c r="J40" s="33">
        <v>5305</v>
      </c>
      <c r="K40" s="68">
        <v>0.09</v>
      </c>
    </row>
    <row r="41" spans="1:11" x14ac:dyDescent="0.35">
      <c r="A41" s="22" t="s">
        <v>276</v>
      </c>
      <c r="B41" s="81" t="s">
        <v>106</v>
      </c>
      <c r="C41" s="33">
        <v>88305</v>
      </c>
      <c r="D41" s="33">
        <v>29110</v>
      </c>
      <c r="E41" s="33">
        <v>280</v>
      </c>
      <c r="F41" s="33">
        <v>58890</v>
      </c>
      <c r="G41" s="28">
        <v>0.33</v>
      </c>
      <c r="H41" s="28">
        <v>0</v>
      </c>
      <c r="I41" s="28">
        <v>0.67</v>
      </c>
      <c r="J41" s="33">
        <v>5380</v>
      </c>
      <c r="K41" s="68">
        <v>0.09</v>
      </c>
    </row>
    <row r="42" spans="1:11" x14ac:dyDescent="0.35">
      <c r="A42" s="22" t="s">
        <v>276</v>
      </c>
      <c r="B42" s="81" t="s">
        <v>107</v>
      </c>
      <c r="C42" s="33">
        <v>89035</v>
      </c>
      <c r="D42" s="33">
        <v>29280</v>
      </c>
      <c r="E42" s="33">
        <v>285</v>
      </c>
      <c r="F42" s="33">
        <v>59445</v>
      </c>
      <c r="G42" s="28">
        <v>0.33</v>
      </c>
      <c r="H42" s="28">
        <v>0</v>
      </c>
      <c r="I42" s="28">
        <v>0.67</v>
      </c>
      <c r="J42" s="33">
        <v>5430</v>
      </c>
      <c r="K42" s="68">
        <v>0.09</v>
      </c>
    </row>
    <row r="43" spans="1:11" x14ac:dyDescent="0.35">
      <c r="A43" s="22" t="s">
        <v>276</v>
      </c>
      <c r="B43" s="81" t="s">
        <v>108</v>
      </c>
      <c r="C43" s="33">
        <v>89750</v>
      </c>
      <c r="D43" s="33">
        <v>29290</v>
      </c>
      <c r="E43" s="33">
        <v>285</v>
      </c>
      <c r="F43" s="33">
        <v>60140</v>
      </c>
      <c r="G43" s="28">
        <v>0.33</v>
      </c>
      <c r="H43" s="28">
        <v>0</v>
      </c>
      <c r="I43" s="28">
        <v>0.67</v>
      </c>
      <c r="J43" s="33">
        <v>5530</v>
      </c>
      <c r="K43" s="68">
        <v>0.09</v>
      </c>
    </row>
    <row r="44" spans="1:11" x14ac:dyDescent="0.35">
      <c r="A44" s="22" t="s">
        <v>276</v>
      </c>
      <c r="B44" s="81" t="s">
        <v>109</v>
      </c>
      <c r="C44" s="33">
        <v>90570</v>
      </c>
      <c r="D44" s="33">
        <v>29565</v>
      </c>
      <c r="E44" s="33">
        <v>290</v>
      </c>
      <c r="F44" s="33">
        <v>60670</v>
      </c>
      <c r="G44" s="28">
        <v>0.33</v>
      </c>
      <c r="H44" s="28">
        <v>0</v>
      </c>
      <c r="I44" s="28">
        <v>0.67</v>
      </c>
      <c r="J44" s="33">
        <v>5595</v>
      </c>
      <c r="K44" s="68">
        <v>0.09</v>
      </c>
    </row>
    <row r="45" spans="1:11" x14ac:dyDescent="0.35">
      <c r="A45" s="22" t="s">
        <v>276</v>
      </c>
      <c r="B45" s="81" t="s">
        <v>110</v>
      </c>
      <c r="C45" s="33">
        <v>91225</v>
      </c>
      <c r="D45" s="33">
        <v>29725</v>
      </c>
      <c r="E45" s="33">
        <v>285</v>
      </c>
      <c r="F45" s="33">
        <v>61180</v>
      </c>
      <c r="G45" s="28">
        <v>0.33</v>
      </c>
      <c r="H45" s="28">
        <v>0</v>
      </c>
      <c r="I45" s="28">
        <v>0.67</v>
      </c>
      <c r="J45" s="33">
        <v>5660</v>
      </c>
      <c r="K45" s="68">
        <v>0.09</v>
      </c>
    </row>
    <row r="46" spans="1:11" x14ac:dyDescent="0.35">
      <c r="A46" s="22" t="s">
        <v>276</v>
      </c>
      <c r="B46" s="81" t="s">
        <v>111</v>
      </c>
      <c r="C46" s="33">
        <v>92180</v>
      </c>
      <c r="D46" s="33">
        <v>30020</v>
      </c>
      <c r="E46" s="33">
        <v>285</v>
      </c>
      <c r="F46" s="33">
        <v>61825</v>
      </c>
      <c r="G46" s="28">
        <v>0.33</v>
      </c>
      <c r="H46" s="28">
        <v>0</v>
      </c>
      <c r="I46" s="28">
        <v>0.67</v>
      </c>
      <c r="J46" s="33">
        <v>5750</v>
      </c>
      <c r="K46" s="68">
        <v>0.09</v>
      </c>
    </row>
    <row r="47" spans="1:11" x14ac:dyDescent="0.35">
      <c r="A47" s="22" t="s">
        <v>276</v>
      </c>
      <c r="B47" s="81" t="s">
        <v>112</v>
      </c>
      <c r="C47" s="33">
        <v>93570</v>
      </c>
      <c r="D47" s="33">
        <v>30595</v>
      </c>
      <c r="E47" s="33">
        <v>290</v>
      </c>
      <c r="F47" s="33">
        <v>62645</v>
      </c>
      <c r="G47" s="28">
        <v>0.33</v>
      </c>
      <c r="H47" s="28">
        <v>0</v>
      </c>
      <c r="I47" s="28">
        <v>0.67</v>
      </c>
      <c r="J47" s="33">
        <v>5845</v>
      </c>
      <c r="K47" s="68">
        <v>0.09</v>
      </c>
    </row>
    <row r="48" spans="1:11" x14ac:dyDescent="0.35">
      <c r="A48" s="22" t="s">
        <v>276</v>
      </c>
      <c r="B48" s="81" t="s">
        <v>113</v>
      </c>
      <c r="C48" s="33">
        <v>94750</v>
      </c>
      <c r="D48" s="33">
        <v>31070</v>
      </c>
      <c r="E48" s="33">
        <v>290</v>
      </c>
      <c r="F48" s="33">
        <v>63340</v>
      </c>
      <c r="G48" s="28">
        <v>0.33</v>
      </c>
      <c r="H48" s="28">
        <v>0</v>
      </c>
      <c r="I48" s="28">
        <v>0.67</v>
      </c>
      <c r="J48" s="33">
        <v>5915</v>
      </c>
      <c r="K48" s="68">
        <v>0.09</v>
      </c>
    </row>
    <row r="49" spans="1:11" x14ac:dyDescent="0.35">
      <c r="A49" s="22" t="s">
        <v>276</v>
      </c>
      <c r="B49" s="81" t="s">
        <v>114</v>
      </c>
      <c r="C49" s="33">
        <v>95810</v>
      </c>
      <c r="D49" s="33">
        <v>31595</v>
      </c>
      <c r="E49" s="33">
        <v>295</v>
      </c>
      <c r="F49" s="33">
        <v>63860</v>
      </c>
      <c r="G49" s="28">
        <v>0.33</v>
      </c>
      <c r="H49" s="28">
        <v>0</v>
      </c>
      <c r="I49" s="28">
        <v>0.67</v>
      </c>
      <c r="J49" s="33">
        <v>5995</v>
      </c>
      <c r="K49" s="68">
        <v>0.09</v>
      </c>
    </row>
    <row r="50" spans="1:11" x14ac:dyDescent="0.35">
      <c r="A50" s="59" t="s">
        <v>277</v>
      </c>
      <c r="B50" s="114" t="s">
        <v>72</v>
      </c>
      <c r="C50" s="60">
        <v>2720</v>
      </c>
      <c r="D50" s="60">
        <v>1335</v>
      </c>
      <c r="E50" s="60">
        <v>30</v>
      </c>
      <c r="F50" s="60">
        <v>1355</v>
      </c>
      <c r="G50" s="61">
        <v>0.49</v>
      </c>
      <c r="H50" s="61">
        <v>0.01</v>
      </c>
      <c r="I50" s="61">
        <v>0.5</v>
      </c>
      <c r="J50" s="60">
        <v>5</v>
      </c>
      <c r="K50" s="115">
        <v>0</v>
      </c>
    </row>
    <row r="51" spans="1:11" x14ac:dyDescent="0.35">
      <c r="A51" s="22" t="s">
        <v>277</v>
      </c>
      <c r="B51" s="81" t="s">
        <v>73</v>
      </c>
      <c r="C51" s="33">
        <v>3750</v>
      </c>
      <c r="D51" s="33">
        <v>1830</v>
      </c>
      <c r="E51" s="33">
        <v>35</v>
      </c>
      <c r="F51" s="33">
        <v>1885</v>
      </c>
      <c r="G51" s="28">
        <v>0.49</v>
      </c>
      <c r="H51" s="28">
        <v>0.01</v>
      </c>
      <c r="I51" s="28">
        <v>0.5</v>
      </c>
      <c r="J51" s="33">
        <v>15</v>
      </c>
      <c r="K51" s="68">
        <v>0.01</v>
      </c>
    </row>
    <row r="52" spans="1:11" x14ac:dyDescent="0.35">
      <c r="A52" s="22" t="s">
        <v>277</v>
      </c>
      <c r="B52" s="81" t="s">
        <v>74</v>
      </c>
      <c r="C52" s="33">
        <v>4895</v>
      </c>
      <c r="D52" s="33">
        <v>2330</v>
      </c>
      <c r="E52" s="33">
        <v>40</v>
      </c>
      <c r="F52" s="33">
        <v>2520</v>
      </c>
      <c r="G52" s="28">
        <v>0.48</v>
      </c>
      <c r="H52" s="28">
        <v>0.01</v>
      </c>
      <c r="I52" s="28">
        <v>0.52</v>
      </c>
      <c r="J52" s="33">
        <v>20</v>
      </c>
      <c r="K52" s="68">
        <v>0.01</v>
      </c>
    </row>
    <row r="53" spans="1:11" x14ac:dyDescent="0.35">
      <c r="A53" s="22" t="s">
        <v>277</v>
      </c>
      <c r="B53" s="81" t="s">
        <v>75</v>
      </c>
      <c r="C53" s="33">
        <v>6190</v>
      </c>
      <c r="D53" s="33">
        <v>2950</v>
      </c>
      <c r="E53" s="33">
        <v>45</v>
      </c>
      <c r="F53" s="33">
        <v>3195</v>
      </c>
      <c r="G53" s="28">
        <v>0.48</v>
      </c>
      <c r="H53" s="28">
        <v>0.01</v>
      </c>
      <c r="I53" s="28">
        <v>0.52</v>
      </c>
      <c r="J53" s="33">
        <v>30</v>
      </c>
      <c r="K53" s="68">
        <v>0.01</v>
      </c>
    </row>
    <row r="54" spans="1:11" x14ac:dyDescent="0.35">
      <c r="A54" s="22" t="s">
        <v>277</v>
      </c>
      <c r="B54" s="81" t="s">
        <v>76</v>
      </c>
      <c r="C54" s="33">
        <v>7465</v>
      </c>
      <c r="D54" s="33">
        <v>3505</v>
      </c>
      <c r="E54" s="33">
        <v>50</v>
      </c>
      <c r="F54" s="33">
        <v>3910</v>
      </c>
      <c r="G54" s="28">
        <v>0.47</v>
      </c>
      <c r="H54" s="28">
        <v>0.01</v>
      </c>
      <c r="I54" s="28">
        <v>0.52</v>
      </c>
      <c r="J54" s="33">
        <v>35</v>
      </c>
      <c r="K54" s="68">
        <v>0.01</v>
      </c>
    </row>
    <row r="55" spans="1:11" x14ac:dyDescent="0.35">
      <c r="A55" s="22" t="s">
        <v>277</v>
      </c>
      <c r="B55" s="81" t="s">
        <v>77</v>
      </c>
      <c r="C55" s="33">
        <v>8795</v>
      </c>
      <c r="D55" s="33">
        <v>4120</v>
      </c>
      <c r="E55" s="33">
        <v>55</v>
      </c>
      <c r="F55" s="33">
        <v>4620</v>
      </c>
      <c r="G55" s="28">
        <v>0.47</v>
      </c>
      <c r="H55" s="28">
        <v>0.01</v>
      </c>
      <c r="I55" s="28">
        <v>0.53</v>
      </c>
      <c r="J55" s="33">
        <v>50</v>
      </c>
      <c r="K55" s="68">
        <v>0.01</v>
      </c>
    </row>
    <row r="56" spans="1:11" x14ac:dyDescent="0.35">
      <c r="A56" s="22" t="s">
        <v>277</v>
      </c>
      <c r="B56" s="81" t="s">
        <v>78</v>
      </c>
      <c r="C56" s="33">
        <v>10025</v>
      </c>
      <c r="D56" s="33">
        <v>4700</v>
      </c>
      <c r="E56" s="33">
        <v>60</v>
      </c>
      <c r="F56" s="33">
        <v>5260</v>
      </c>
      <c r="G56" s="28">
        <v>0.47</v>
      </c>
      <c r="H56" s="28">
        <v>0.01</v>
      </c>
      <c r="I56" s="28">
        <v>0.52</v>
      </c>
      <c r="J56" s="33">
        <v>65</v>
      </c>
      <c r="K56" s="68">
        <v>0.01</v>
      </c>
    </row>
    <row r="57" spans="1:11" x14ac:dyDescent="0.35">
      <c r="A57" s="22" t="s">
        <v>277</v>
      </c>
      <c r="B57" s="81" t="s">
        <v>79</v>
      </c>
      <c r="C57" s="33">
        <v>11050</v>
      </c>
      <c r="D57" s="33">
        <v>5125</v>
      </c>
      <c r="E57" s="33">
        <v>65</v>
      </c>
      <c r="F57" s="33">
        <v>5855</v>
      </c>
      <c r="G57" s="28">
        <v>0.46</v>
      </c>
      <c r="H57" s="28">
        <v>0.01</v>
      </c>
      <c r="I57" s="28">
        <v>0.53</v>
      </c>
      <c r="J57" s="33">
        <v>85</v>
      </c>
      <c r="K57" s="68">
        <v>0.01</v>
      </c>
    </row>
    <row r="58" spans="1:11" x14ac:dyDescent="0.35">
      <c r="A58" s="22" t="s">
        <v>277</v>
      </c>
      <c r="B58" s="81" t="s">
        <v>80</v>
      </c>
      <c r="C58" s="33">
        <v>12185</v>
      </c>
      <c r="D58" s="33">
        <v>5590</v>
      </c>
      <c r="E58" s="33">
        <v>70</v>
      </c>
      <c r="F58" s="33">
        <v>6520</v>
      </c>
      <c r="G58" s="28">
        <v>0.46</v>
      </c>
      <c r="H58" s="28">
        <v>0.01</v>
      </c>
      <c r="I58" s="28">
        <v>0.54</v>
      </c>
      <c r="J58" s="33">
        <v>100</v>
      </c>
      <c r="K58" s="68">
        <v>0.02</v>
      </c>
    </row>
    <row r="59" spans="1:11" x14ac:dyDescent="0.35">
      <c r="A59" s="22" t="s">
        <v>277</v>
      </c>
      <c r="B59" s="81" t="s">
        <v>81</v>
      </c>
      <c r="C59" s="33">
        <v>13145</v>
      </c>
      <c r="D59" s="33">
        <v>5995</v>
      </c>
      <c r="E59" s="33">
        <v>70</v>
      </c>
      <c r="F59" s="33">
        <v>7075</v>
      </c>
      <c r="G59" s="28">
        <v>0.46</v>
      </c>
      <c r="H59" s="28">
        <v>0.01</v>
      </c>
      <c r="I59" s="28">
        <v>0.54</v>
      </c>
      <c r="J59" s="33">
        <v>115</v>
      </c>
      <c r="K59" s="68">
        <v>0.02</v>
      </c>
    </row>
    <row r="60" spans="1:11" x14ac:dyDescent="0.35">
      <c r="A60" s="22" t="s">
        <v>277</v>
      </c>
      <c r="B60" s="81" t="s">
        <v>82</v>
      </c>
      <c r="C60" s="33">
        <v>14150</v>
      </c>
      <c r="D60" s="33">
        <v>6420</v>
      </c>
      <c r="E60" s="33">
        <v>75</v>
      </c>
      <c r="F60" s="33">
        <v>7655</v>
      </c>
      <c r="G60" s="28">
        <v>0.45</v>
      </c>
      <c r="H60" s="28">
        <v>0.01</v>
      </c>
      <c r="I60" s="28">
        <v>0.54</v>
      </c>
      <c r="J60" s="33">
        <v>145</v>
      </c>
      <c r="K60" s="68">
        <v>0.02</v>
      </c>
    </row>
    <row r="61" spans="1:11" x14ac:dyDescent="0.35">
      <c r="A61" s="22" t="s">
        <v>277</v>
      </c>
      <c r="B61" s="81" t="s">
        <v>83</v>
      </c>
      <c r="C61" s="33">
        <v>15280</v>
      </c>
      <c r="D61" s="33">
        <v>6890</v>
      </c>
      <c r="E61" s="33">
        <v>80</v>
      </c>
      <c r="F61" s="33">
        <v>8310</v>
      </c>
      <c r="G61" s="28">
        <v>0.45</v>
      </c>
      <c r="H61" s="28">
        <v>0.01</v>
      </c>
      <c r="I61" s="28">
        <v>0.54</v>
      </c>
      <c r="J61" s="33">
        <v>170</v>
      </c>
      <c r="K61" s="68">
        <v>0.02</v>
      </c>
    </row>
    <row r="62" spans="1:11" x14ac:dyDescent="0.35">
      <c r="A62" s="22" t="s">
        <v>277</v>
      </c>
      <c r="B62" s="81" t="s">
        <v>84</v>
      </c>
      <c r="C62" s="33">
        <v>16815</v>
      </c>
      <c r="D62" s="33">
        <v>7565</v>
      </c>
      <c r="E62" s="33">
        <v>85</v>
      </c>
      <c r="F62" s="33">
        <v>9165</v>
      </c>
      <c r="G62" s="28">
        <v>0.45</v>
      </c>
      <c r="H62" s="28">
        <v>0.01</v>
      </c>
      <c r="I62" s="28">
        <v>0.54</v>
      </c>
      <c r="J62" s="33">
        <v>205</v>
      </c>
      <c r="K62" s="68">
        <v>0.02</v>
      </c>
    </row>
    <row r="63" spans="1:11" x14ac:dyDescent="0.35">
      <c r="A63" s="22" t="s">
        <v>277</v>
      </c>
      <c r="B63" s="81" t="s">
        <v>85</v>
      </c>
      <c r="C63" s="33">
        <v>17980</v>
      </c>
      <c r="D63" s="33">
        <v>8080</v>
      </c>
      <c r="E63" s="33">
        <v>85</v>
      </c>
      <c r="F63" s="33">
        <v>9805</v>
      </c>
      <c r="G63" s="28">
        <v>0.45</v>
      </c>
      <c r="H63" s="28">
        <v>0</v>
      </c>
      <c r="I63" s="28">
        <v>0.55000000000000004</v>
      </c>
      <c r="J63" s="33">
        <v>235</v>
      </c>
      <c r="K63" s="68">
        <v>0.02</v>
      </c>
    </row>
    <row r="64" spans="1:11" x14ac:dyDescent="0.35">
      <c r="A64" s="22" t="s">
        <v>277</v>
      </c>
      <c r="B64" s="81" t="s">
        <v>86</v>
      </c>
      <c r="C64" s="33">
        <v>19415</v>
      </c>
      <c r="D64" s="33">
        <v>8720</v>
      </c>
      <c r="E64" s="33">
        <v>90</v>
      </c>
      <c r="F64" s="33">
        <v>10600</v>
      </c>
      <c r="G64" s="28">
        <v>0.45</v>
      </c>
      <c r="H64" s="28">
        <v>0</v>
      </c>
      <c r="I64" s="28">
        <v>0.55000000000000004</v>
      </c>
      <c r="J64" s="33">
        <v>270</v>
      </c>
      <c r="K64" s="68">
        <v>0.03</v>
      </c>
    </row>
    <row r="65" spans="1:11" x14ac:dyDescent="0.35">
      <c r="A65" s="22" t="s">
        <v>277</v>
      </c>
      <c r="B65" s="81" t="s">
        <v>87</v>
      </c>
      <c r="C65" s="33">
        <v>21115</v>
      </c>
      <c r="D65" s="33">
        <v>9455</v>
      </c>
      <c r="E65" s="33">
        <v>100</v>
      </c>
      <c r="F65" s="33">
        <v>11565</v>
      </c>
      <c r="G65" s="28">
        <v>0.45</v>
      </c>
      <c r="H65" s="28">
        <v>0</v>
      </c>
      <c r="I65" s="28">
        <v>0.55000000000000004</v>
      </c>
      <c r="J65" s="33">
        <v>320</v>
      </c>
      <c r="K65" s="68">
        <v>0.03</v>
      </c>
    </row>
    <row r="66" spans="1:11" x14ac:dyDescent="0.35">
      <c r="A66" s="22" t="s">
        <v>277</v>
      </c>
      <c r="B66" s="81" t="s">
        <v>88</v>
      </c>
      <c r="C66" s="33">
        <v>22435</v>
      </c>
      <c r="D66" s="33">
        <v>10010</v>
      </c>
      <c r="E66" s="33">
        <v>100</v>
      </c>
      <c r="F66" s="33">
        <v>12325</v>
      </c>
      <c r="G66" s="28">
        <v>0.45</v>
      </c>
      <c r="H66" s="28">
        <v>0</v>
      </c>
      <c r="I66" s="28">
        <v>0.55000000000000004</v>
      </c>
      <c r="J66" s="33">
        <v>375</v>
      </c>
      <c r="K66" s="68">
        <v>0.03</v>
      </c>
    </row>
    <row r="67" spans="1:11" x14ac:dyDescent="0.35">
      <c r="A67" s="22" t="s">
        <v>277</v>
      </c>
      <c r="B67" s="81" t="s">
        <v>89</v>
      </c>
      <c r="C67" s="33">
        <v>24055</v>
      </c>
      <c r="D67" s="33">
        <v>10745</v>
      </c>
      <c r="E67" s="33">
        <v>110</v>
      </c>
      <c r="F67" s="33">
        <v>13195</v>
      </c>
      <c r="G67" s="28">
        <v>0.45</v>
      </c>
      <c r="H67" s="28">
        <v>0</v>
      </c>
      <c r="I67" s="28">
        <v>0.55000000000000004</v>
      </c>
      <c r="J67" s="33">
        <v>410</v>
      </c>
      <c r="K67" s="68">
        <v>0.03</v>
      </c>
    </row>
    <row r="68" spans="1:11" x14ac:dyDescent="0.35">
      <c r="A68" s="22" t="s">
        <v>277</v>
      </c>
      <c r="B68" s="81" t="s">
        <v>90</v>
      </c>
      <c r="C68" s="33">
        <v>25625</v>
      </c>
      <c r="D68" s="33">
        <v>11455</v>
      </c>
      <c r="E68" s="33">
        <v>120</v>
      </c>
      <c r="F68" s="33">
        <v>14045</v>
      </c>
      <c r="G68" s="28">
        <v>0.45</v>
      </c>
      <c r="H68" s="28">
        <v>0</v>
      </c>
      <c r="I68" s="28">
        <v>0.55000000000000004</v>
      </c>
      <c r="J68" s="33">
        <v>460</v>
      </c>
      <c r="K68" s="68">
        <v>0.03</v>
      </c>
    </row>
    <row r="69" spans="1:11" x14ac:dyDescent="0.35">
      <c r="A69" s="22" t="s">
        <v>277</v>
      </c>
      <c r="B69" s="81" t="s">
        <v>91</v>
      </c>
      <c r="C69" s="33">
        <v>27425</v>
      </c>
      <c r="D69" s="33">
        <v>12185</v>
      </c>
      <c r="E69" s="33">
        <v>120</v>
      </c>
      <c r="F69" s="33">
        <v>15115</v>
      </c>
      <c r="G69" s="28">
        <v>0.44</v>
      </c>
      <c r="H69" s="28">
        <v>0</v>
      </c>
      <c r="I69" s="28">
        <v>0.55000000000000004</v>
      </c>
      <c r="J69" s="33">
        <v>510</v>
      </c>
      <c r="K69" s="68">
        <v>0.03</v>
      </c>
    </row>
    <row r="70" spans="1:11" x14ac:dyDescent="0.35">
      <c r="A70" s="22" t="s">
        <v>277</v>
      </c>
      <c r="B70" s="81" t="s">
        <v>92</v>
      </c>
      <c r="C70" s="33">
        <v>29370</v>
      </c>
      <c r="D70" s="33">
        <v>12990</v>
      </c>
      <c r="E70" s="33">
        <v>130</v>
      </c>
      <c r="F70" s="33">
        <v>16245</v>
      </c>
      <c r="G70" s="28">
        <v>0.44</v>
      </c>
      <c r="H70" s="28">
        <v>0</v>
      </c>
      <c r="I70" s="28">
        <v>0.55000000000000004</v>
      </c>
      <c r="J70" s="33">
        <v>570</v>
      </c>
      <c r="K70" s="68">
        <v>0.03</v>
      </c>
    </row>
    <row r="71" spans="1:11" x14ac:dyDescent="0.35">
      <c r="A71" s="22" t="s">
        <v>277</v>
      </c>
      <c r="B71" s="81" t="s">
        <v>93</v>
      </c>
      <c r="C71" s="33">
        <v>31065</v>
      </c>
      <c r="D71" s="33">
        <v>13745</v>
      </c>
      <c r="E71" s="33">
        <v>135</v>
      </c>
      <c r="F71" s="33">
        <v>17180</v>
      </c>
      <c r="G71" s="28">
        <v>0.44</v>
      </c>
      <c r="H71" s="28">
        <v>0</v>
      </c>
      <c r="I71" s="28">
        <v>0.55000000000000004</v>
      </c>
      <c r="J71" s="33">
        <v>630</v>
      </c>
      <c r="K71" s="68">
        <v>0.04</v>
      </c>
    </row>
    <row r="72" spans="1:11" x14ac:dyDescent="0.35">
      <c r="A72" s="22" t="s">
        <v>277</v>
      </c>
      <c r="B72" s="81" t="s">
        <v>94</v>
      </c>
      <c r="C72" s="33">
        <v>32855</v>
      </c>
      <c r="D72" s="33">
        <v>14570</v>
      </c>
      <c r="E72" s="33">
        <v>140</v>
      </c>
      <c r="F72" s="33">
        <v>18130</v>
      </c>
      <c r="G72" s="28">
        <v>0.44</v>
      </c>
      <c r="H72" s="28">
        <v>0</v>
      </c>
      <c r="I72" s="28">
        <v>0.55000000000000004</v>
      </c>
      <c r="J72" s="33">
        <v>715</v>
      </c>
      <c r="K72" s="68">
        <v>0.04</v>
      </c>
    </row>
    <row r="73" spans="1:11" x14ac:dyDescent="0.35">
      <c r="A73" s="22" t="s">
        <v>277</v>
      </c>
      <c r="B73" s="81" t="s">
        <v>95</v>
      </c>
      <c r="C73" s="33">
        <v>35035</v>
      </c>
      <c r="D73" s="33">
        <v>15650</v>
      </c>
      <c r="E73" s="33">
        <v>145</v>
      </c>
      <c r="F73" s="33">
        <v>19235</v>
      </c>
      <c r="G73" s="28">
        <v>0.45</v>
      </c>
      <c r="H73" s="28">
        <v>0</v>
      </c>
      <c r="I73" s="28">
        <v>0.55000000000000004</v>
      </c>
      <c r="J73" s="33">
        <v>780</v>
      </c>
      <c r="K73" s="68">
        <v>0.04</v>
      </c>
    </row>
    <row r="74" spans="1:11" x14ac:dyDescent="0.35">
      <c r="A74" s="22" t="s">
        <v>277</v>
      </c>
      <c r="B74" s="81" t="s">
        <v>96</v>
      </c>
      <c r="C74" s="33">
        <v>37070</v>
      </c>
      <c r="D74" s="33">
        <v>16615</v>
      </c>
      <c r="E74" s="33">
        <v>155</v>
      </c>
      <c r="F74" s="33">
        <v>20290</v>
      </c>
      <c r="G74" s="28">
        <v>0.45</v>
      </c>
      <c r="H74" s="28">
        <v>0</v>
      </c>
      <c r="I74" s="28">
        <v>0.55000000000000004</v>
      </c>
      <c r="J74" s="33">
        <v>875</v>
      </c>
      <c r="K74" s="68">
        <v>0.04</v>
      </c>
    </row>
    <row r="75" spans="1:11" x14ac:dyDescent="0.35">
      <c r="A75" s="22" t="s">
        <v>277</v>
      </c>
      <c r="B75" s="81" t="s">
        <v>97</v>
      </c>
      <c r="C75" s="33">
        <v>39105</v>
      </c>
      <c r="D75" s="33">
        <v>17645</v>
      </c>
      <c r="E75" s="33">
        <v>165</v>
      </c>
      <c r="F75" s="33">
        <v>21285</v>
      </c>
      <c r="G75" s="28">
        <v>0.45</v>
      </c>
      <c r="H75" s="28">
        <v>0</v>
      </c>
      <c r="I75" s="28">
        <v>0.54</v>
      </c>
      <c r="J75" s="33">
        <v>950</v>
      </c>
      <c r="K75" s="68">
        <v>0.04</v>
      </c>
    </row>
    <row r="76" spans="1:11" x14ac:dyDescent="0.35">
      <c r="A76" s="22" t="s">
        <v>277</v>
      </c>
      <c r="B76" s="81" t="s">
        <v>98</v>
      </c>
      <c r="C76" s="33">
        <v>40990</v>
      </c>
      <c r="D76" s="33">
        <v>18570</v>
      </c>
      <c r="E76" s="33">
        <v>170</v>
      </c>
      <c r="F76" s="33">
        <v>22240</v>
      </c>
      <c r="G76" s="28">
        <v>0.45</v>
      </c>
      <c r="H76" s="28">
        <v>0</v>
      </c>
      <c r="I76" s="28">
        <v>0.54</v>
      </c>
      <c r="J76" s="33">
        <v>1035</v>
      </c>
      <c r="K76" s="68">
        <v>0.05</v>
      </c>
    </row>
    <row r="77" spans="1:11" x14ac:dyDescent="0.35">
      <c r="A77" s="22" t="s">
        <v>277</v>
      </c>
      <c r="B77" s="81" t="s">
        <v>99</v>
      </c>
      <c r="C77" s="33">
        <v>42710</v>
      </c>
      <c r="D77" s="33">
        <v>19430</v>
      </c>
      <c r="E77" s="33">
        <v>170</v>
      </c>
      <c r="F77" s="33">
        <v>23095</v>
      </c>
      <c r="G77" s="28">
        <v>0.45</v>
      </c>
      <c r="H77" s="28">
        <v>0</v>
      </c>
      <c r="I77" s="28">
        <v>0.54</v>
      </c>
      <c r="J77" s="33">
        <v>1115</v>
      </c>
      <c r="K77" s="68">
        <v>0.05</v>
      </c>
    </row>
    <row r="78" spans="1:11" x14ac:dyDescent="0.35">
      <c r="A78" s="22" t="s">
        <v>277</v>
      </c>
      <c r="B78" s="81" t="s">
        <v>100</v>
      </c>
      <c r="C78" s="33">
        <v>44095</v>
      </c>
      <c r="D78" s="33">
        <v>20020</v>
      </c>
      <c r="E78" s="33">
        <v>175</v>
      </c>
      <c r="F78" s="33">
        <v>23890</v>
      </c>
      <c r="G78" s="28">
        <v>0.45</v>
      </c>
      <c r="H78" s="28">
        <v>0</v>
      </c>
      <c r="I78" s="28">
        <v>0.54</v>
      </c>
      <c r="J78" s="33">
        <v>1195</v>
      </c>
      <c r="K78" s="68">
        <v>0.05</v>
      </c>
    </row>
    <row r="79" spans="1:11" x14ac:dyDescent="0.35">
      <c r="A79" s="22" t="s">
        <v>277</v>
      </c>
      <c r="B79" s="81" t="s">
        <v>101</v>
      </c>
      <c r="C79" s="33">
        <v>45580</v>
      </c>
      <c r="D79" s="33">
        <v>20655</v>
      </c>
      <c r="E79" s="33">
        <v>180</v>
      </c>
      <c r="F79" s="33">
        <v>24720</v>
      </c>
      <c r="G79" s="28">
        <v>0.45</v>
      </c>
      <c r="H79" s="28">
        <v>0</v>
      </c>
      <c r="I79" s="28">
        <v>0.54</v>
      </c>
      <c r="J79" s="33">
        <v>1265</v>
      </c>
      <c r="K79" s="68">
        <v>0.05</v>
      </c>
    </row>
    <row r="80" spans="1:11" x14ac:dyDescent="0.35">
      <c r="A80" s="22" t="s">
        <v>277</v>
      </c>
      <c r="B80" s="81" t="s">
        <v>102</v>
      </c>
      <c r="C80" s="33">
        <v>46535</v>
      </c>
      <c r="D80" s="33">
        <v>21050</v>
      </c>
      <c r="E80" s="33">
        <v>185</v>
      </c>
      <c r="F80" s="33">
        <v>25280</v>
      </c>
      <c r="G80" s="28">
        <v>0.45</v>
      </c>
      <c r="H80" s="28">
        <v>0</v>
      </c>
      <c r="I80" s="28">
        <v>0.54</v>
      </c>
      <c r="J80" s="33">
        <v>1350</v>
      </c>
      <c r="K80" s="68">
        <v>0.05</v>
      </c>
    </row>
    <row r="81" spans="1:11" x14ac:dyDescent="0.35">
      <c r="A81" s="22" t="s">
        <v>277</v>
      </c>
      <c r="B81" s="81" t="s">
        <v>103</v>
      </c>
      <c r="C81" s="33">
        <v>47490</v>
      </c>
      <c r="D81" s="33">
        <v>21370</v>
      </c>
      <c r="E81" s="33">
        <v>190</v>
      </c>
      <c r="F81" s="33">
        <v>25905</v>
      </c>
      <c r="G81" s="28">
        <v>0.45</v>
      </c>
      <c r="H81" s="28">
        <v>0</v>
      </c>
      <c r="I81" s="28">
        <v>0.55000000000000004</v>
      </c>
      <c r="J81" s="33">
        <v>1425</v>
      </c>
      <c r="K81" s="68">
        <v>0.05</v>
      </c>
    </row>
    <row r="82" spans="1:11" x14ac:dyDescent="0.35">
      <c r="A82" s="22" t="s">
        <v>277</v>
      </c>
      <c r="B82" s="81" t="s">
        <v>104</v>
      </c>
      <c r="C82" s="33">
        <v>48375</v>
      </c>
      <c r="D82" s="33">
        <v>21670</v>
      </c>
      <c r="E82" s="33">
        <v>190</v>
      </c>
      <c r="F82" s="33">
        <v>26490</v>
      </c>
      <c r="G82" s="28">
        <v>0.45</v>
      </c>
      <c r="H82" s="28">
        <v>0</v>
      </c>
      <c r="I82" s="28">
        <v>0.55000000000000004</v>
      </c>
      <c r="J82" s="33">
        <v>1515</v>
      </c>
      <c r="K82" s="68">
        <v>0.06</v>
      </c>
    </row>
    <row r="83" spans="1:11" x14ac:dyDescent="0.35">
      <c r="A83" s="22" t="s">
        <v>277</v>
      </c>
      <c r="B83" s="81" t="s">
        <v>105</v>
      </c>
      <c r="C83" s="33">
        <v>49055</v>
      </c>
      <c r="D83" s="33">
        <v>21810</v>
      </c>
      <c r="E83" s="33">
        <v>190</v>
      </c>
      <c r="F83" s="33">
        <v>27035</v>
      </c>
      <c r="G83" s="28">
        <v>0.44</v>
      </c>
      <c r="H83" s="28">
        <v>0</v>
      </c>
      <c r="I83" s="28">
        <v>0.55000000000000004</v>
      </c>
      <c r="J83" s="33">
        <v>1570</v>
      </c>
      <c r="K83" s="68">
        <v>0.06</v>
      </c>
    </row>
    <row r="84" spans="1:11" x14ac:dyDescent="0.35">
      <c r="A84" s="22" t="s">
        <v>277</v>
      </c>
      <c r="B84" s="81" t="s">
        <v>106</v>
      </c>
      <c r="C84" s="33">
        <v>50000</v>
      </c>
      <c r="D84" s="33">
        <v>22045</v>
      </c>
      <c r="E84" s="33">
        <v>190</v>
      </c>
      <c r="F84" s="33">
        <v>27740</v>
      </c>
      <c r="G84" s="28">
        <v>0.44</v>
      </c>
      <c r="H84" s="28">
        <v>0</v>
      </c>
      <c r="I84" s="28">
        <v>0.55000000000000004</v>
      </c>
      <c r="J84" s="33">
        <v>1635</v>
      </c>
      <c r="K84" s="68">
        <v>0.06</v>
      </c>
    </row>
    <row r="85" spans="1:11" x14ac:dyDescent="0.35">
      <c r="A85" s="22" t="s">
        <v>277</v>
      </c>
      <c r="B85" s="81" t="s">
        <v>107</v>
      </c>
      <c r="C85" s="33">
        <v>51130</v>
      </c>
      <c r="D85" s="33">
        <v>22400</v>
      </c>
      <c r="E85" s="33">
        <v>195</v>
      </c>
      <c r="F85" s="33">
        <v>28505</v>
      </c>
      <c r="G85" s="28">
        <v>0.44</v>
      </c>
      <c r="H85" s="28">
        <v>0</v>
      </c>
      <c r="I85" s="28">
        <v>0.56000000000000005</v>
      </c>
      <c r="J85" s="33">
        <v>1685</v>
      </c>
      <c r="K85" s="68">
        <v>0.06</v>
      </c>
    </row>
    <row r="86" spans="1:11" x14ac:dyDescent="0.35">
      <c r="A86" s="22" t="s">
        <v>277</v>
      </c>
      <c r="B86" s="81" t="s">
        <v>108</v>
      </c>
      <c r="C86" s="33">
        <v>52385</v>
      </c>
      <c r="D86" s="33">
        <v>22585</v>
      </c>
      <c r="E86" s="33">
        <v>200</v>
      </c>
      <c r="F86" s="33">
        <v>29565</v>
      </c>
      <c r="G86" s="28">
        <v>0.43</v>
      </c>
      <c r="H86" s="28">
        <v>0</v>
      </c>
      <c r="I86" s="28">
        <v>0.56000000000000005</v>
      </c>
      <c r="J86" s="33">
        <v>1775</v>
      </c>
      <c r="K86" s="68">
        <v>0.06</v>
      </c>
    </row>
    <row r="87" spans="1:11" x14ac:dyDescent="0.35">
      <c r="A87" s="22" t="s">
        <v>277</v>
      </c>
      <c r="B87" s="81" t="s">
        <v>109</v>
      </c>
      <c r="C87" s="33">
        <v>53590</v>
      </c>
      <c r="D87" s="33">
        <v>22965</v>
      </c>
      <c r="E87" s="33">
        <v>205</v>
      </c>
      <c r="F87" s="33">
        <v>30380</v>
      </c>
      <c r="G87" s="28">
        <v>0.43</v>
      </c>
      <c r="H87" s="28">
        <v>0</v>
      </c>
      <c r="I87" s="28">
        <v>0.56999999999999995</v>
      </c>
      <c r="J87" s="33">
        <v>1840</v>
      </c>
      <c r="K87" s="68">
        <v>0.06</v>
      </c>
    </row>
    <row r="88" spans="1:11" x14ac:dyDescent="0.35">
      <c r="A88" s="22" t="s">
        <v>277</v>
      </c>
      <c r="B88" s="81" t="s">
        <v>110</v>
      </c>
      <c r="C88" s="33">
        <v>54660</v>
      </c>
      <c r="D88" s="33">
        <v>23225</v>
      </c>
      <c r="E88" s="33">
        <v>205</v>
      </c>
      <c r="F88" s="33">
        <v>31195</v>
      </c>
      <c r="G88" s="28">
        <v>0.42</v>
      </c>
      <c r="H88" s="28">
        <v>0</v>
      </c>
      <c r="I88" s="28">
        <v>0.56999999999999995</v>
      </c>
      <c r="J88" s="33">
        <v>1915</v>
      </c>
      <c r="K88" s="68">
        <v>0.06</v>
      </c>
    </row>
    <row r="89" spans="1:11" x14ac:dyDescent="0.35">
      <c r="A89" s="22" t="s">
        <v>277</v>
      </c>
      <c r="B89" s="81" t="s">
        <v>111</v>
      </c>
      <c r="C89" s="33">
        <v>55910</v>
      </c>
      <c r="D89" s="33">
        <v>23620</v>
      </c>
      <c r="E89" s="33">
        <v>210</v>
      </c>
      <c r="F89" s="33">
        <v>32040</v>
      </c>
      <c r="G89" s="28">
        <v>0.42</v>
      </c>
      <c r="H89" s="28">
        <v>0</v>
      </c>
      <c r="I89" s="28">
        <v>0.56999999999999995</v>
      </c>
      <c r="J89" s="33">
        <v>2000</v>
      </c>
      <c r="K89" s="68">
        <v>0.06</v>
      </c>
    </row>
    <row r="90" spans="1:11" x14ac:dyDescent="0.35">
      <c r="A90" s="22" t="s">
        <v>277</v>
      </c>
      <c r="B90" s="81" t="s">
        <v>112</v>
      </c>
      <c r="C90" s="33">
        <v>57640</v>
      </c>
      <c r="D90" s="33">
        <v>24305</v>
      </c>
      <c r="E90" s="33">
        <v>215</v>
      </c>
      <c r="F90" s="33">
        <v>33080</v>
      </c>
      <c r="G90" s="28">
        <v>0.42</v>
      </c>
      <c r="H90" s="28">
        <v>0</v>
      </c>
      <c r="I90" s="28">
        <v>0.56999999999999995</v>
      </c>
      <c r="J90" s="33">
        <v>2085</v>
      </c>
      <c r="K90" s="68">
        <v>0.06</v>
      </c>
    </row>
    <row r="91" spans="1:11" x14ac:dyDescent="0.35">
      <c r="A91" s="22" t="s">
        <v>277</v>
      </c>
      <c r="B91" s="81" t="s">
        <v>113</v>
      </c>
      <c r="C91" s="33">
        <v>59165</v>
      </c>
      <c r="D91" s="33">
        <v>24895</v>
      </c>
      <c r="E91" s="33">
        <v>220</v>
      </c>
      <c r="F91" s="33">
        <v>34005</v>
      </c>
      <c r="G91" s="28">
        <v>0.42</v>
      </c>
      <c r="H91" s="28">
        <v>0</v>
      </c>
      <c r="I91" s="28">
        <v>0.56999999999999995</v>
      </c>
      <c r="J91" s="33">
        <v>2140</v>
      </c>
      <c r="K91" s="68">
        <v>0.06</v>
      </c>
    </row>
    <row r="92" spans="1:11" x14ac:dyDescent="0.35">
      <c r="A92" s="22" t="s">
        <v>277</v>
      </c>
      <c r="B92" s="81" t="s">
        <v>114</v>
      </c>
      <c r="C92" s="33">
        <v>60605</v>
      </c>
      <c r="D92" s="33">
        <v>25520</v>
      </c>
      <c r="E92" s="33">
        <v>225</v>
      </c>
      <c r="F92" s="33">
        <v>34810</v>
      </c>
      <c r="G92" s="28">
        <v>0.42</v>
      </c>
      <c r="H92" s="28">
        <v>0</v>
      </c>
      <c r="I92" s="28">
        <v>0.56999999999999995</v>
      </c>
      <c r="J92" s="33">
        <v>2205</v>
      </c>
      <c r="K92" s="68">
        <v>0.06</v>
      </c>
    </row>
    <row r="93" spans="1:11" x14ac:dyDescent="0.35">
      <c r="A93" s="59" t="s">
        <v>278</v>
      </c>
      <c r="B93" s="114" t="s">
        <v>72</v>
      </c>
      <c r="C93" s="60">
        <v>2520</v>
      </c>
      <c r="D93" s="60">
        <v>390</v>
      </c>
      <c r="E93" s="60">
        <v>10</v>
      </c>
      <c r="F93" s="60">
        <v>2120</v>
      </c>
      <c r="G93" s="61">
        <v>0.15</v>
      </c>
      <c r="H93" s="61">
        <v>0</v>
      </c>
      <c r="I93" s="61">
        <v>0.84</v>
      </c>
      <c r="J93" s="60">
        <v>180</v>
      </c>
      <c r="K93" s="115">
        <v>0.08</v>
      </c>
    </row>
    <row r="94" spans="1:11" x14ac:dyDescent="0.35">
      <c r="A94" s="22" t="s">
        <v>278</v>
      </c>
      <c r="B94" s="81" t="s">
        <v>73</v>
      </c>
      <c r="C94" s="33">
        <v>4050</v>
      </c>
      <c r="D94" s="33">
        <v>635</v>
      </c>
      <c r="E94" s="33">
        <v>20</v>
      </c>
      <c r="F94" s="33">
        <v>3395</v>
      </c>
      <c r="G94" s="28">
        <v>0.16</v>
      </c>
      <c r="H94" s="28">
        <v>0</v>
      </c>
      <c r="I94" s="28">
        <v>0.84</v>
      </c>
      <c r="J94" s="33">
        <v>300</v>
      </c>
      <c r="K94" s="68">
        <v>0.09</v>
      </c>
    </row>
    <row r="95" spans="1:11" x14ac:dyDescent="0.35">
      <c r="A95" s="22" t="s">
        <v>278</v>
      </c>
      <c r="B95" s="81" t="s">
        <v>74</v>
      </c>
      <c r="C95" s="33">
        <v>6255</v>
      </c>
      <c r="D95" s="33">
        <v>975</v>
      </c>
      <c r="E95" s="33">
        <v>30</v>
      </c>
      <c r="F95" s="33">
        <v>5250</v>
      </c>
      <c r="G95" s="28">
        <v>0.16</v>
      </c>
      <c r="H95" s="28">
        <v>0</v>
      </c>
      <c r="I95" s="28">
        <v>0.84</v>
      </c>
      <c r="J95" s="33">
        <v>450</v>
      </c>
      <c r="K95" s="68">
        <v>0.09</v>
      </c>
    </row>
    <row r="96" spans="1:11" x14ac:dyDescent="0.35">
      <c r="A96" s="22" t="s">
        <v>278</v>
      </c>
      <c r="B96" s="81" t="s">
        <v>75</v>
      </c>
      <c r="C96" s="33">
        <v>13000</v>
      </c>
      <c r="D96" s="33">
        <v>1960</v>
      </c>
      <c r="E96" s="33">
        <v>60</v>
      </c>
      <c r="F96" s="33">
        <v>10980</v>
      </c>
      <c r="G96" s="28">
        <v>0.15</v>
      </c>
      <c r="H96" s="28">
        <v>0</v>
      </c>
      <c r="I96" s="28">
        <v>0.84</v>
      </c>
      <c r="J96" s="33">
        <v>895</v>
      </c>
      <c r="K96" s="68">
        <v>0.08</v>
      </c>
    </row>
    <row r="97" spans="1:11" x14ac:dyDescent="0.35">
      <c r="A97" s="22" t="s">
        <v>278</v>
      </c>
      <c r="B97" s="81" t="s">
        <v>76</v>
      </c>
      <c r="C97" s="33">
        <v>22040</v>
      </c>
      <c r="D97" s="33">
        <v>3285</v>
      </c>
      <c r="E97" s="33">
        <v>90</v>
      </c>
      <c r="F97" s="33">
        <v>18665</v>
      </c>
      <c r="G97" s="28">
        <v>0.15</v>
      </c>
      <c r="H97" s="28">
        <v>0</v>
      </c>
      <c r="I97" s="28">
        <v>0.85</v>
      </c>
      <c r="J97" s="33">
        <v>1565</v>
      </c>
      <c r="K97" s="68">
        <v>0.08</v>
      </c>
    </row>
    <row r="98" spans="1:11" x14ac:dyDescent="0.35">
      <c r="A98" s="22" t="s">
        <v>278</v>
      </c>
      <c r="B98" s="81" t="s">
        <v>77</v>
      </c>
      <c r="C98" s="33">
        <v>34020</v>
      </c>
      <c r="D98" s="33">
        <v>5595</v>
      </c>
      <c r="E98" s="33">
        <v>115</v>
      </c>
      <c r="F98" s="33">
        <v>28305</v>
      </c>
      <c r="G98" s="28">
        <v>0.16</v>
      </c>
      <c r="H98" s="28">
        <v>0</v>
      </c>
      <c r="I98" s="28">
        <v>0.83</v>
      </c>
      <c r="J98" s="33">
        <v>2390</v>
      </c>
      <c r="K98" s="68">
        <v>0.08</v>
      </c>
    </row>
    <row r="99" spans="1:11" x14ac:dyDescent="0.35">
      <c r="A99" s="22" t="s">
        <v>278</v>
      </c>
      <c r="B99" s="81" t="s">
        <v>78</v>
      </c>
      <c r="C99" s="33">
        <v>39355</v>
      </c>
      <c r="D99" s="33">
        <v>7035</v>
      </c>
      <c r="E99" s="33">
        <v>125</v>
      </c>
      <c r="F99" s="33">
        <v>32195</v>
      </c>
      <c r="G99" s="28">
        <v>0.18</v>
      </c>
      <c r="H99" s="28">
        <v>0</v>
      </c>
      <c r="I99" s="28">
        <v>0.82</v>
      </c>
      <c r="J99" s="33">
        <v>2750</v>
      </c>
      <c r="K99" s="68">
        <v>0.09</v>
      </c>
    </row>
    <row r="100" spans="1:11" x14ac:dyDescent="0.35">
      <c r="A100" s="22" t="s">
        <v>278</v>
      </c>
      <c r="B100" s="81" t="s">
        <v>79</v>
      </c>
      <c r="C100" s="33">
        <v>40890</v>
      </c>
      <c r="D100" s="33">
        <v>7495</v>
      </c>
      <c r="E100" s="33">
        <v>130</v>
      </c>
      <c r="F100" s="33">
        <v>33265</v>
      </c>
      <c r="G100" s="28">
        <v>0.18</v>
      </c>
      <c r="H100" s="28">
        <v>0</v>
      </c>
      <c r="I100" s="28">
        <v>0.81</v>
      </c>
      <c r="J100" s="33">
        <v>2875</v>
      </c>
      <c r="K100" s="68">
        <v>0.09</v>
      </c>
    </row>
    <row r="101" spans="1:11" x14ac:dyDescent="0.35">
      <c r="A101" s="22" t="s">
        <v>278</v>
      </c>
      <c r="B101" s="81" t="s">
        <v>80</v>
      </c>
      <c r="C101" s="33">
        <v>41640</v>
      </c>
      <c r="D101" s="33">
        <v>7630</v>
      </c>
      <c r="E101" s="33">
        <v>130</v>
      </c>
      <c r="F101" s="33">
        <v>33875</v>
      </c>
      <c r="G101" s="28">
        <v>0.18</v>
      </c>
      <c r="H101" s="28">
        <v>0</v>
      </c>
      <c r="I101" s="28">
        <v>0.81</v>
      </c>
      <c r="J101" s="33">
        <v>2925</v>
      </c>
      <c r="K101" s="68">
        <v>0.09</v>
      </c>
    </row>
    <row r="102" spans="1:11" x14ac:dyDescent="0.35">
      <c r="A102" s="22" t="s">
        <v>278</v>
      </c>
      <c r="B102" s="81" t="s">
        <v>81</v>
      </c>
      <c r="C102" s="33">
        <v>42115</v>
      </c>
      <c r="D102" s="33">
        <v>7705</v>
      </c>
      <c r="E102" s="33">
        <v>135</v>
      </c>
      <c r="F102" s="33">
        <v>34270</v>
      </c>
      <c r="G102" s="28">
        <v>0.18</v>
      </c>
      <c r="H102" s="28">
        <v>0</v>
      </c>
      <c r="I102" s="28">
        <v>0.81</v>
      </c>
      <c r="J102" s="33">
        <v>2965</v>
      </c>
      <c r="K102" s="68">
        <v>0.09</v>
      </c>
    </row>
    <row r="103" spans="1:11" x14ac:dyDescent="0.35">
      <c r="A103" s="22" t="s">
        <v>278</v>
      </c>
      <c r="B103" s="81" t="s">
        <v>82</v>
      </c>
      <c r="C103" s="33">
        <v>43495</v>
      </c>
      <c r="D103" s="33">
        <v>8470</v>
      </c>
      <c r="E103" s="33">
        <v>135</v>
      </c>
      <c r="F103" s="33">
        <v>34885</v>
      </c>
      <c r="G103" s="28">
        <v>0.19</v>
      </c>
      <c r="H103" s="28">
        <v>0</v>
      </c>
      <c r="I103" s="28">
        <v>0.8</v>
      </c>
      <c r="J103" s="33">
        <v>3045</v>
      </c>
      <c r="K103" s="68">
        <v>0.09</v>
      </c>
    </row>
    <row r="104" spans="1:11" x14ac:dyDescent="0.35">
      <c r="A104" s="22" t="s">
        <v>278</v>
      </c>
      <c r="B104" s="81" t="s">
        <v>83</v>
      </c>
      <c r="C104" s="33">
        <v>45020</v>
      </c>
      <c r="D104" s="33">
        <v>9390</v>
      </c>
      <c r="E104" s="33">
        <v>135</v>
      </c>
      <c r="F104" s="33">
        <v>35495</v>
      </c>
      <c r="G104" s="28">
        <v>0.21</v>
      </c>
      <c r="H104" s="28">
        <v>0</v>
      </c>
      <c r="I104" s="28">
        <v>0.79</v>
      </c>
      <c r="J104" s="33">
        <v>3110</v>
      </c>
      <c r="K104" s="68">
        <v>0.09</v>
      </c>
    </row>
    <row r="105" spans="1:11" x14ac:dyDescent="0.35">
      <c r="A105" s="22" t="s">
        <v>278</v>
      </c>
      <c r="B105" s="81" t="s">
        <v>84</v>
      </c>
      <c r="C105" s="33">
        <v>45740</v>
      </c>
      <c r="D105" s="33">
        <v>9535</v>
      </c>
      <c r="E105" s="33">
        <v>135</v>
      </c>
      <c r="F105" s="33">
        <v>36070</v>
      </c>
      <c r="G105" s="28">
        <v>0.21</v>
      </c>
      <c r="H105" s="28">
        <v>0</v>
      </c>
      <c r="I105" s="28">
        <v>0.79</v>
      </c>
      <c r="J105" s="33">
        <v>3170</v>
      </c>
      <c r="K105" s="68">
        <v>0.09</v>
      </c>
    </row>
    <row r="106" spans="1:11" x14ac:dyDescent="0.35">
      <c r="A106" s="22" t="s">
        <v>278</v>
      </c>
      <c r="B106" s="81" t="s">
        <v>85</v>
      </c>
      <c r="C106" s="33">
        <v>46095</v>
      </c>
      <c r="D106" s="33">
        <v>9590</v>
      </c>
      <c r="E106" s="33">
        <v>140</v>
      </c>
      <c r="F106" s="33">
        <v>36370</v>
      </c>
      <c r="G106" s="28">
        <v>0.21</v>
      </c>
      <c r="H106" s="28">
        <v>0</v>
      </c>
      <c r="I106" s="28">
        <v>0.79</v>
      </c>
      <c r="J106" s="33">
        <v>3185</v>
      </c>
      <c r="K106" s="68">
        <v>0.09</v>
      </c>
    </row>
    <row r="107" spans="1:11" x14ac:dyDescent="0.35">
      <c r="A107" s="22" t="s">
        <v>278</v>
      </c>
      <c r="B107" s="81" t="s">
        <v>86</v>
      </c>
      <c r="C107" s="33">
        <v>46305</v>
      </c>
      <c r="D107" s="33">
        <v>9635</v>
      </c>
      <c r="E107" s="33">
        <v>135</v>
      </c>
      <c r="F107" s="33">
        <v>36530</v>
      </c>
      <c r="G107" s="28">
        <v>0.21</v>
      </c>
      <c r="H107" s="28">
        <v>0</v>
      </c>
      <c r="I107" s="28">
        <v>0.79</v>
      </c>
      <c r="J107" s="33">
        <v>3240</v>
      </c>
      <c r="K107" s="68">
        <v>0.09</v>
      </c>
    </row>
    <row r="108" spans="1:11" x14ac:dyDescent="0.35">
      <c r="A108" s="22" t="s">
        <v>278</v>
      </c>
      <c r="B108" s="81" t="s">
        <v>87</v>
      </c>
      <c r="C108" s="33">
        <v>46300</v>
      </c>
      <c r="D108" s="33">
        <v>9650</v>
      </c>
      <c r="E108" s="33">
        <v>135</v>
      </c>
      <c r="F108" s="33">
        <v>36515</v>
      </c>
      <c r="G108" s="28">
        <v>0.21</v>
      </c>
      <c r="H108" s="28">
        <v>0</v>
      </c>
      <c r="I108" s="28">
        <v>0.79</v>
      </c>
      <c r="J108" s="33">
        <v>3275</v>
      </c>
      <c r="K108" s="68">
        <v>0.09</v>
      </c>
    </row>
    <row r="109" spans="1:11" x14ac:dyDescent="0.35">
      <c r="A109" s="22" t="s">
        <v>278</v>
      </c>
      <c r="B109" s="81" t="s">
        <v>88</v>
      </c>
      <c r="C109" s="33">
        <v>46295</v>
      </c>
      <c r="D109" s="33">
        <v>9625</v>
      </c>
      <c r="E109" s="33">
        <v>135</v>
      </c>
      <c r="F109" s="33">
        <v>36535</v>
      </c>
      <c r="G109" s="28">
        <v>0.21</v>
      </c>
      <c r="H109" s="28">
        <v>0</v>
      </c>
      <c r="I109" s="28">
        <v>0.79</v>
      </c>
      <c r="J109" s="33">
        <v>3325</v>
      </c>
      <c r="K109" s="68">
        <v>0.09</v>
      </c>
    </row>
    <row r="110" spans="1:11" x14ac:dyDescent="0.35">
      <c r="A110" s="22" t="s">
        <v>278</v>
      </c>
      <c r="B110" s="81" t="s">
        <v>89</v>
      </c>
      <c r="C110" s="33">
        <v>46295</v>
      </c>
      <c r="D110" s="33">
        <v>9570</v>
      </c>
      <c r="E110" s="33">
        <v>135</v>
      </c>
      <c r="F110" s="33">
        <v>36585</v>
      </c>
      <c r="G110" s="28">
        <v>0.21</v>
      </c>
      <c r="H110" s="28">
        <v>0</v>
      </c>
      <c r="I110" s="28">
        <v>0.79</v>
      </c>
      <c r="J110" s="33">
        <v>3355</v>
      </c>
      <c r="K110" s="68">
        <v>0.09</v>
      </c>
    </row>
    <row r="111" spans="1:11" x14ac:dyDescent="0.35">
      <c r="A111" s="22" t="s">
        <v>278</v>
      </c>
      <c r="B111" s="81" t="s">
        <v>90</v>
      </c>
      <c r="C111" s="33">
        <v>46220</v>
      </c>
      <c r="D111" s="33">
        <v>9480</v>
      </c>
      <c r="E111" s="33">
        <v>135</v>
      </c>
      <c r="F111" s="33">
        <v>36605</v>
      </c>
      <c r="G111" s="28">
        <v>0.21</v>
      </c>
      <c r="H111" s="28">
        <v>0</v>
      </c>
      <c r="I111" s="28">
        <v>0.79</v>
      </c>
      <c r="J111" s="33">
        <v>3415</v>
      </c>
      <c r="K111" s="68">
        <v>0.09</v>
      </c>
    </row>
    <row r="112" spans="1:11" x14ac:dyDescent="0.35">
      <c r="A112" s="22" t="s">
        <v>278</v>
      </c>
      <c r="B112" s="81" t="s">
        <v>91</v>
      </c>
      <c r="C112" s="33">
        <v>46000</v>
      </c>
      <c r="D112" s="33">
        <v>9365</v>
      </c>
      <c r="E112" s="33">
        <v>135</v>
      </c>
      <c r="F112" s="33">
        <v>36500</v>
      </c>
      <c r="G112" s="28">
        <v>0.2</v>
      </c>
      <c r="H112" s="28">
        <v>0</v>
      </c>
      <c r="I112" s="28">
        <v>0.79</v>
      </c>
      <c r="J112" s="33">
        <v>3455</v>
      </c>
      <c r="K112" s="68">
        <v>0.09</v>
      </c>
    </row>
    <row r="113" spans="1:11" x14ac:dyDescent="0.35">
      <c r="A113" s="22" t="s">
        <v>278</v>
      </c>
      <c r="B113" s="81" t="s">
        <v>92</v>
      </c>
      <c r="C113" s="33">
        <v>45655</v>
      </c>
      <c r="D113" s="33">
        <v>9190</v>
      </c>
      <c r="E113" s="33">
        <v>130</v>
      </c>
      <c r="F113" s="33">
        <v>36335</v>
      </c>
      <c r="G113" s="28">
        <v>0.2</v>
      </c>
      <c r="H113" s="28">
        <v>0</v>
      </c>
      <c r="I113" s="28">
        <v>0.8</v>
      </c>
      <c r="J113" s="33">
        <v>3475</v>
      </c>
      <c r="K113" s="68">
        <v>0.1</v>
      </c>
    </row>
    <row r="114" spans="1:11" x14ac:dyDescent="0.35">
      <c r="A114" s="22" t="s">
        <v>278</v>
      </c>
      <c r="B114" s="81" t="s">
        <v>93</v>
      </c>
      <c r="C114" s="33">
        <v>45380</v>
      </c>
      <c r="D114" s="33">
        <v>9085</v>
      </c>
      <c r="E114" s="33">
        <v>130</v>
      </c>
      <c r="F114" s="33">
        <v>36165</v>
      </c>
      <c r="G114" s="28">
        <v>0.2</v>
      </c>
      <c r="H114" s="28">
        <v>0</v>
      </c>
      <c r="I114" s="28">
        <v>0.8</v>
      </c>
      <c r="J114" s="33">
        <v>3515</v>
      </c>
      <c r="K114" s="68">
        <v>0.1</v>
      </c>
    </row>
    <row r="115" spans="1:11" x14ac:dyDescent="0.35">
      <c r="A115" s="22" t="s">
        <v>278</v>
      </c>
      <c r="B115" s="81" t="s">
        <v>94</v>
      </c>
      <c r="C115" s="33">
        <v>45070</v>
      </c>
      <c r="D115" s="33">
        <v>8945</v>
      </c>
      <c r="E115" s="33">
        <v>125</v>
      </c>
      <c r="F115" s="33">
        <v>35995</v>
      </c>
      <c r="G115" s="28">
        <v>0.2</v>
      </c>
      <c r="H115" s="28">
        <v>0</v>
      </c>
      <c r="I115" s="28">
        <v>0.8</v>
      </c>
      <c r="J115" s="33">
        <v>3560</v>
      </c>
      <c r="K115" s="68">
        <v>0.1</v>
      </c>
    </row>
    <row r="116" spans="1:11" x14ac:dyDescent="0.35">
      <c r="A116" s="22" t="s">
        <v>278</v>
      </c>
      <c r="B116" s="81" t="s">
        <v>95</v>
      </c>
      <c r="C116" s="33">
        <v>44590</v>
      </c>
      <c r="D116" s="33">
        <v>8780</v>
      </c>
      <c r="E116" s="33">
        <v>125</v>
      </c>
      <c r="F116" s="33">
        <v>35685</v>
      </c>
      <c r="G116" s="28">
        <v>0.2</v>
      </c>
      <c r="H116" s="28">
        <v>0</v>
      </c>
      <c r="I116" s="28">
        <v>0.8</v>
      </c>
      <c r="J116" s="33">
        <v>3590</v>
      </c>
      <c r="K116" s="68">
        <v>0.1</v>
      </c>
    </row>
    <row r="117" spans="1:11" x14ac:dyDescent="0.35">
      <c r="A117" s="22" t="s">
        <v>278</v>
      </c>
      <c r="B117" s="81" t="s">
        <v>96</v>
      </c>
      <c r="C117" s="33">
        <v>44090</v>
      </c>
      <c r="D117" s="33">
        <v>8645</v>
      </c>
      <c r="E117" s="33">
        <v>120</v>
      </c>
      <c r="F117" s="33">
        <v>35325</v>
      </c>
      <c r="G117" s="28">
        <v>0.2</v>
      </c>
      <c r="H117" s="28">
        <v>0</v>
      </c>
      <c r="I117" s="28">
        <v>0.8</v>
      </c>
      <c r="J117" s="33">
        <v>3645</v>
      </c>
      <c r="K117" s="68">
        <v>0.1</v>
      </c>
    </row>
    <row r="118" spans="1:11" x14ac:dyDescent="0.35">
      <c r="A118" s="22" t="s">
        <v>278</v>
      </c>
      <c r="B118" s="81" t="s">
        <v>97</v>
      </c>
      <c r="C118" s="33">
        <v>43635</v>
      </c>
      <c r="D118" s="33">
        <v>8510</v>
      </c>
      <c r="E118" s="33">
        <v>115</v>
      </c>
      <c r="F118" s="33">
        <v>35005</v>
      </c>
      <c r="G118" s="28">
        <v>0.2</v>
      </c>
      <c r="H118" s="28">
        <v>0</v>
      </c>
      <c r="I118" s="28">
        <v>0.8</v>
      </c>
      <c r="J118" s="33">
        <v>3660</v>
      </c>
      <c r="K118" s="68">
        <v>0.1</v>
      </c>
    </row>
    <row r="119" spans="1:11" x14ac:dyDescent="0.35">
      <c r="A119" s="22" t="s">
        <v>278</v>
      </c>
      <c r="B119" s="81" t="s">
        <v>98</v>
      </c>
      <c r="C119" s="33">
        <v>43125</v>
      </c>
      <c r="D119" s="33">
        <v>8390</v>
      </c>
      <c r="E119" s="33">
        <v>115</v>
      </c>
      <c r="F119" s="33">
        <v>34620</v>
      </c>
      <c r="G119" s="28">
        <v>0.19</v>
      </c>
      <c r="H119" s="28">
        <v>0</v>
      </c>
      <c r="I119" s="28">
        <v>0.8</v>
      </c>
      <c r="J119" s="33">
        <v>3690</v>
      </c>
      <c r="K119" s="68">
        <v>0.11</v>
      </c>
    </row>
    <row r="120" spans="1:11" x14ac:dyDescent="0.35">
      <c r="A120" s="22" t="s">
        <v>278</v>
      </c>
      <c r="B120" s="81" t="s">
        <v>99</v>
      </c>
      <c r="C120" s="33">
        <v>42575</v>
      </c>
      <c r="D120" s="33">
        <v>8240</v>
      </c>
      <c r="E120" s="33">
        <v>105</v>
      </c>
      <c r="F120" s="33">
        <v>34230</v>
      </c>
      <c r="G120" s="28">
        <v>0.19</v>
      </c>
      <c r="H120" s="28">
        <v>0</v>
      </c>
      <c r="I120" s="28">
        <v>0.8</v>
      </c>
      <c r="J120" s="33">
        <v>3705</v>
      </c>
      <c r="K120" s="68">
        <v>0.11</v>
      </c>
    </row>
    <row r="121" spans="1:11" x14ac:dyDescent="0.35">
      <c r="A121" s="22" t="s">
        <v>278</v>
      </c>
      <c r="B121" s="81" t="s">
        <v>100</v>
      </c>
      <c r="C121" s="33">
        <v>41945</v>
      </c>
      <c r="D121" s="33">
        <v>8090</v>
      </c>
      <c r="E121" s="33">
        <v>105</v>
      </c>
      <c r="F121" s="33">
        <v>33750</v>
      </c>
      <c r="G121" s="28">
        <v>0.19</v>
      </c>
      <c r="H121" s="28">
        <v>0</v>
      </c>
      <c r="I121" s="28">
        <v>0.8</v>
      </c>
      <c r="J121" s="33">
        <v>3715</v>
      </c>
      <c r="K121" s="68">
        <v>0.11</v>
      </c>
    </row>
    <row r="122" spans="1:11" x14ac:dyDescent="0.35">
      <c r="A122" s="22" t="s">
        <v>278</v>
      </c>
      <c r="B122" s="81" t="s">
        <v>101</v>
      </c>
      <c r="C122" s="33">
        <v>41280</v>
      </c>
      <c r="D122" s="33">
        <v>7945</v>
      </c>
      <c r="E122" s="33">
        <v>100</v>
      </c>
      <c r="F122" s="33">
        <v>33235</v>
      </c>
      <c r="G122" s="28">
        <v>0.19</v>
      </c>
      <c r="H122" s="28">
        <v>0</v>
      </c>
      <c r="I122" s="28">
        <v>0.81</v>
      </c>
      <c r="J122" s="33">
        <v>3700</v>
      </c>
      <c r="K122" s="68">
        <v>0.11</v>
      </c>
    </row>
    <row r="123" spans="1:11" x14ac:dyDescent="0.35">
      <c r="A123" s="22" t="s">
        <v>278</v>
      </c>
      <c r="B123" s="81" t="s">
        <v>102</v>
      </c>
      <c r="C123" s="33">
        <v>40735</v>
      </c>
      <c r="D123" s="33">
        <v>7800</v>
      </c>
      <c r="E123" s="33">
        <v>100</v>
      </c>
      <c r="F123" s="33">
        <v>32835</v>
      </c>
      <c r="G123" s="28">
        <v>0.19</v>
      </c>
      <c r="H123" s="28">
        <v>0</v>
      </c>
      <c r="I123" s="28">
        <v>0.81</v>
      </c>
      <c r="J123" s="33">
        <v>3725</v>
      </c>
      <c r="K123" s="68">
        <v>0.11</v>
      </c>
    </row>
    <row r="124" spans="1:11" x14ac:dyDescent="0.35">
      <c r="A124" s="22" t="s">
        <v>278</v>
      </c>
      <c r="B124" s="81" t="s">
        <v>103</v>
      </c>
      <c r="C124" s="33">
        <v>40075</v>
      </c>
      <c r="D124" s="33">
        <v>7600</v>
      </c>
      <c r="E124" s="33">
        <v>100</v>
      </c>
      <c r="F124" s="33">
        <v>32375</v>
      </c>
      <c r="G124" s="28">
        <v>0.19</v>
      </c>
      <c r="H124" s="28">
        <v>0</v>
      </c>
      <c r="I124" s="28">
        <v>0.81</v>
      </c>
      <c r="J124" s="33">
        <v>3730</v>
      </c>
      <c r="K124" s="68">
        <v>0.11</v>
      </c>
    </row>
    <row r="125" spans="1:11" x14ac:dyDescent="0.35">
      <c r="A125" s="22" t="s">
        <v>278</v>
      </c>
      <c r="B125" s="81" t="s">
        <v>104</v>
      </c>
      <c r="C125" s="33">
        <v>39470</v>
      </c>
      <c r="D125" s="33">
        <v>7435</v>
      </c>
      <c r="E125" s="33">
        <v>95</v>
      </c>
      <c r="F125" s="33">
        <v>31940</v>
      </c>
      <c r="G125" s="28">
        <v>0.19</v>
      </c>
      <c r="H125" s="28">
        <v>0</v>
      </c>
      <c r="I125" s="28">
        <v>0.81</v>
      </c>
      <c r="J125" s="33">
        <v>3730</v>
      </c>
      <c r="K125" s="68">
        <v>0.12</v>
      </c>
    </row>
    <row r="126" spans="1:11" x14ac:dyDescent="0.35">
      <c r="A126" s="22" t="s">
        <v>278</v>
      </c>
      <c r="B126" s="81" t="s">
        <v>105</v>
      </c>
      <c r="C126" s="33">
        <v>38870</v>
      </c>
      <c r="D126" s="33">
        <v>7260</v>
      </c>
      <c r="E126" s="33">
        <v>90</v>
      </c>
      <c r="F126" s="33">
        <v>31520</v>
      </c>
      <c r="G126" s="28">
        <v>0.19</v>
      </c>
      <c r="H126" s="28">
        <v>0</v>
      </c>
      <c r="I126" s="28">
        <v>0.81</v>
      </c>
      <c r="J126" s="33">
        <v>3735</v>
      </c>
      <c r="K126" s="68">
        <v>0.12</v>
      </c>
    </row>
    <row r="127" spans="1:11" x14ac:dyDescent="0.35">
      <c r="A127" s="22" t="s">
        <v>278</v>
      </c>
      <c r="B127" s="81" t="s">
        <v>106</v>
      </c>
      <c r="C127" s="33">
        <v>38305</v>
      </c>
      <c r="D127" s="33">
        <v>7065</v>
      </c>
      <c r="E127" s="33">
        <v>90</v>
      </c>
      <c r="F127" s="33">
        <v>31145</v>
      </c>
      <c r="G127" s="28">
        <v>0.18</v>
      </c>
      <c r="H127" s="28">
        <v>0</v>
      </c>
      <c r="I127" s="28">
        <v>0.81</v>
      </c>
      <c r="J127" s="33">
        <v>3745</v>
      </c>
      <c r="K127" s="68">
        <v>0.12</v>
      </c>
    </row>
    <row r="128" spans="1:11" x14ac:dyDescent="0.35">
      <c r="A128" s="22" t="s">
        <v>278</v>
      </c>
      <c r="B128" s="81" t="s">
        <v>107</v>
      </c>
      <c r="C128" s="33">
        <v>37905</v>
      </c>
      <c r="D128" s="33">
        <v>6875</v>
      </c>
      <c r="E128" s="33">
        <v>85</v>
      </c>
      <c r="F128" s="33">
        <v>30935</v>
      </c>
      <c r="G128" s="28">
        <v>0.18</v>
      </c>
      <c r="H128" s="28">
        <v>0</v>
      </c>
      <c r="I128" s="28">
        <v>0.82</v>
      </c>
      <c r="J128" s="33">
        <v>3745</v>
      </c>
      <c r="K128" s="68">
        <v>0.12</v>
      </c>
    </row>
    <row r="129" spans="1:11" x14ac:dyDescent="0.35">
      <c r="A129" s="22" t="s">
        <v>278</v>
      </c>
      <c r="B129" s="81" t="s">
        <v>108</v>
      </c>
      <c r="C129" s="33">
        <v>37365</v>
      </c>
      <c r="D129" s="33">
        <v>6705</v>
      </c>
      <c r="E129" s="33">
        <v>85</v>
      </c>
      <c r="F129" s="33">
        <v>30575</v>
      </c>
      <c r="G129" s="28">
        <v>0.18</v>
      </c>
      <c r="H129" s="28">
        <v>0</v>
      </c>
      <c r="I129" s="28">
        <v>0.82</v>
      </c>
      <c r="J129" s="33">
        <v>3755</v>
      </c>
      <c r="K129" s="68">
        <v>0.12</v>
      </c>
    </row>
    <row r="130" spans="1:11" x14ac:dyDescent="0.35">
      <c r="A130" s="22" t="s">
        <v>278</v>
      </c>
      <c r="B130" s="81" t="s">
        <v>109</v>
      </c>
      <c r="C130" s="33">
        <v>36980</v>
      </c>
      <c r="D130" s="33">
        <v>6600</v>
      </c>
      <c r="E130" s="33">
        <v>85</v>
      </c>
      <c r="F130" s="33">
        <v>30290</v>
      </c>
      <c r="G130" s="28">
        <v>0.18</v>
      </c>
      <c r="H130" s="28">
        <v>0</v>
      </c>
      <c r="I130" s="28">
        <v>0.82</v>
      </c>
      <c r="J130" s="33">
        <v>3750</v>
      </c>
      <c r="K130" s="68">
        <v>0.12</v>
      </c>
    </row>
    <row r="131" spans="1:11" x14ac:dyDescent="0.35">
      <c r="A131" s="22" t="s">
        <v>278</v>
      </c>
      <c r="B131" s="81" t="s">
        <v>110</v>
      </c>
      <c r="C131" s="33">
        <v>36565</v>
      </c>
      <c r="D131" s="33">
        <v>6500</v>
      </c>
      <c r="E131" s="33">
        <v>80</v>
      </c>
      <c r="F131" s="33">
        <v>29980</v>
      </c>
      <c r="G131" s="28">
        <v>0.18</v>
      </c>
      <c r="H131" s="28">
        <v>0</v>
      </c>
      <c r="I131" s="28">
        <v>0.82</v>
      </c>
      <c r="J131" s="33">
        <v>3745</v>
      </c>
      <c r="K131" s="68">
        <v>0.12</v>
      </c>
    </row>
    <row r="132" spans="1:11" x14ac:dyDescent="0.35">
      <c r="A132" s="22" t="s">
        <v>278</v>
      </c>
      <c r="B132" s="81" t="s">
        <v>111</v>
      </c>
      <c r="C132" s="33">
        <v>36270</v>
      </c>
      <c r="D132" s="33">
        <v>6400</v>
      </c>
      <c r="E132" s="33">
        <v>75</v>
      </c>
      <c r="F132" s="33">
        <v>29785</v>
      </c>
      <c r="G132" s="28">
        <v>0.18</v>
      </c>
      <c r="H132" s="28">
        <v>0</v>
      </c>
      <c r="I132" s="28">
        <v>0.82</v>
      </c>
      <c r="J132" s="33">
        <v>3750</v>
      </c>
      <c r="K132" s="68">
        <v>0.13</v>
      </c>
    </row>
    <row r="133" spans="1:11" x14ac:dyDescent="0.35">
      <c r="A133" s="22" t="s">
        <v>278</v>
      </c>
      <c r="B133" s="81" t="s">
        <v>112</v>
      </c>
      <c r="C133" s="33">
        <v>35930</v>
      </c>
      <c r="D133" s="33">
        <v>6290</v>
      </c>
      <c r="E133" s="33">
        <v>75</v>
      </c>
      <c r="F133" s="33">
        <v>29560</v>
      </c>
      <c r="G133" s="28">
        <v>0.18</v>
      </c>
      <c r="H133" s="28">
        <v>0</v>
      </c>
      <c r="I133" s="28">
        <v>0.82</v>
      </c>
      <c r="J133" s="33">
        <v>3760</v>
      </c>
      <c r="K133" s="68">
        <v>0.13</v>
      </c>
    </row>
    <row r="134" spans="1:11" x14ac:dyDescent="0.35">
      <c r="A134" s="22" t="s">
        <v>278</v>
      </c>
      <c r="B134" s="81" t="s">
        <v>113</v>
      </c>
      <c r="C134" s="33">
        <v>35585</v>
      </c>
      <c r="D134" s="33">
        <v>6175</v>
      </c>
      <c r="E134" s="33">
        <v>70</v>
      </c>
      <c r="F134" s="33">
        <v>29335</v>
      </c>
      <c r="G134" s="28">
        <v>0.17</v>
      </c>
      <c r="H134" s="28">
        <v>0</v>
      </c>
      <c r="I134" s="28">
        <v>0.82</v>
      </c>
      <c r="J134" s="33">
        <v>3775</v>
      </c>
      <c r="K134" s="68">
        <v>0.13</v>
      </c>
    </row>
    <row r="135" spans="1:11" x14ac:dyDescent="0.35">
      <c r="A135" s="22" t="s">
        <v>278</v>
      </c>
      <c r="B135" s="81" t="s">
        <v>114</v>
      </c>
      <c r="C135" s="33">
        <v>35205</v>
      </c>
      <c r="D135" s="33">
        <v>6080</v>
      </c>
      <c r="E135" s="33">
        <v>70</v>
      </c>
      <c r="F135" s="33">
        <v>29050</v>
      </c>
      <c r="G135" s="28">
        <v>0.17</v>
      </c>
      <c r="H135" s="28">
        <v>0</v>
      </c>
      <c r="I135" s="28">
        <v>0.83</v>
      </c>
      <c r="J135" s="33">
        <v>3790</v>
      </c>
      <c r="K135" s="68">
        <v>0.13</v>
      </c>
    </row>
    <row r="136" spans="1:11" x14ac:dyDescent="0.35">
      <c r="A136" t="s">
        <v>29</v>
      </c>
      <c r="B136" t="s">
        <v>424</v>
      </c>
    </row>
    <row r="137" spans="1:11" x14ac:dyDescent="0.35">
      <c r="A137" t="s">
        <v>30</v>
      </c>
      <c r="B137" t="s">
        <v>467</v>
      </c>
    </row>
    <row r="138" spans="1:11" x14ac:dyDescent="0.35">
      <c r="A138" t="s">
        <v>31</v>
      </c>
      <c r="B138" t="s">
        <v>468</v>
      </c>
    </row>
    <row r="139" spans="1:11" x14ac:dyDescent="0.35">
      <c r="A139" t="s">
        <v>32</v>
      </c>
      <c r="B139" t="s">
        <v>469</v>
      </c>
    </row>
    <row r="140" spans="1:11" x14ac:dyDescent="0.35">
      <c r="A140" t="s">
        <v>33</v>
      </c>
      <c r="B140" t="s">
        <v>470</v>
      </c>
    </row>
    <row r="141" spans="1:11" x14ac:dyDescent="0.35">
      <c r="A141" t="s">
        <v>34</v>
      </c>
      <c r="B141" t="s">
        <v>471</v>
      </c>
    </row>
  </sheetData>
  <conditionalFormatting sqref="G7:I135 K7:K135">
    <cfRule type="dataBar" priority="1">
      <dataBar>
        <cfvo type="num" val="0"/>
        <cfvo type="num" val="1"/>
        <color theme="7" tint="0.39997558519241921"/>
      </dataBar>
      <extLst>
        <ext xmlns:x14="http://schemas.microsoft.com/office/spreadsheetml/2009/9/main" uri="{B025F937-C7B1-47D3-B67F-A62EFF666E3E}">
          <x14:id>{02BF6488-FCC1-48D8-92D9-A195FC7FACCA}</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02BF6488-FCC1-48D8-92D9-A195FC7FACCA}">
            <x14:dataBar minLength="0" maxLength="100" gradient="0">
              <x14:cfvo type="num">
                <xm:f>0</xm:f>
              </x14:cfvo>
              <x14:cfvo type="num">
                <xm:f>1</xm:f>
              </x14:cfvo>
              <x14:negativeFillColor rgb="FFFF0000"/>
              <x14:axisColor rgb="FF000000"/>
            </x14:dataBar>
          </x14:cfRule>
          <xm:sqref>G7:I135 K7:K135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40"/>
  <sheetViews>
    <sheetView showGridLines="0" zoomScaleNormal="100" workbookViewId="0"/>
  </sheetViews>
  <sheetFormatPr defaultColWidth="10.6640625" defaultRowHeight="15.5" x14ac:dyDescent="0.35"/>
  <cols>
    <col min="1" max="11" width="20.6640625" customWidth="1"/>
  </cols>
  <sheetData>
    <row r="1" spans="1:11" ht="19.5" x14ac:dyDescent="0.45">
      <c r="A1" s="1" t="s">
        <v>307</v>
      </c>
    </row>
    <row r="2" spans="1:11" x14ac:dyDescent="0.35">
      <c r="A2" t="s">
        <v>46</v>
      </c>
    </row>
    <row r="3" spans="1:11" x14ac:dyDescent="0.35">
      <c r="A3" t="s">
        <v>47</v>
      </c>
    </row>
    <row r="4" spans="1:11" x14ac:dyDescent="0.35">
      <c r="A4" t="s">
        <v>296</v>
      </c>
    </row>
    <row r="5" spans="1:11" x14ac:dyDescent="0.35">
      <c r="A5" t="s">
        <v>49</v>
      </c>
    </row>
    <row r="6" spans="1:11" s="182" customFormat="1" ht="31" x14ac:dyDescent="0.35">
      <c r="A6" s="196" t="s">
        <v>264</v>
      </c>
      <c r="B6" s="197" t="s">
        <v>297</v>
      </c>
      <c r="C6" s="197" t="s">
        <v>308</v>
      </c>
      <c r="D6" s="197" t="s">
        <v>309</v>
      </c>
      <c r="E6" s="197" t="s">
        <v>310</v>
      </c>
      <c r="F6" s="197" t="s">
        <v>311</v>
      </c>
      <c r="G6" s="197" t="s">
        <v>312</v>
      </c>
      <c r="H6" s="197" t="s">
        <v>313</v>
      </c>
      <c r="I6" s="197" t="s">
        <v>314</v>
      </c>
      <c r="J6" s="197" t="s">
        <v>315</v>
      </c>
      <c r="K6" s="198" t="s">
        <v>316</v>
      </c>
    </row>
    <row r="7" spans="1:11" x14ac:dyDescent="0.35">
      <c r="A7" s="22" t="s">
        <v>276</v>
      </c>
      <c r="B7" s="81" t="s">
        <v>72</v>
      </c>
      <c r="C7" s="33">
        <v>5235</v>
      </c>
      <c r="D7" s="33">
        <v>1835</v>
      </c>
      <c r="E7" s="33">
        <v>2615</v>
      </c>
      <c r="F7" s="33">
        <v>745</v>
      </c>
      <c r="G7" s="33">
        <v>40</v>
      </c>
      <c r="H7" s="28">
        <v>0.35</v>
      </c>
      <c r="I7" s="28">
        <v>0.5</v>
      </c>
      <c r="J7" s="28">
        <v>0.14000000000000001</v>
      </c>
      <c r="K7" s="68">
        <v>0.01</v>
      </c>
    </row>
    <row r="8" spans="1:11" x14ac:dyDescent="0.35">
      <c r="A8" s="22" t="s">
        <v>276</v>
      </c>
      <c r="B8" s="81" t="s">
        <v>73</v>
      </c>
      <c r="C8" s="33">
        <v>7800</v>
      </c>
      <c r="D8" s="33">
        <v>2750</v>
      </c>
      <c r="E8" s="33">
        <v>3925</v>
      </c>
      <c r="F8" s="33">
        <v>1070</v>
      </c>
      <c r="G8" s="33">
        <v>55</v>
      </c>
      <c r="H8" s="28">
        <v>0.35</v>
      </c>
      <c r="I8" s="28">
        <v>0.5</v>
      </c>
      <c r="J8" s="28">
        <v>0.14000000000000001</v>
      </c>
      <c r="K8" s="68">
        <v>0.01</v>
      </c>
    </row>
    <row r="9" spans="1:11" x14ac:dyDescent="0.35">
      <c r="A9" s="22" t="s">
        <v>276</v>
      </c>
      <c r="B9" s="81" t="s">
        <v>74</v>
      </c>
      <c r="C9" s="33">
        <v>11150</v>
      </c>
      <c r="D9" s="33">
        <v>3855</v>
      </c>
      <c r="E9" s="33">
        <v>5755</v>
      </c>
      <c r="F9" s="33">
        <v>1465</v>
      </c>
      <c r="G9" s="33">
        <v>70</v>
      </c>
      <c r="H9" s="28">
        <v>0.35</v>
      </c>
      <c r="I9" s="28">
        <v>0.52</v>
      </c>
      <c r="J9" s="28">
        <v>0.13</v>
      </c>
      <c r="K9" s="68">
        <v>0.01</v>
      </c>
    </row>
    <row r="10" spans="1:11" x14ac:dyDescent="0.35">
      <c r="A10" s="22" t="s">
        <v>276</v>
      </c>
      <c r="B10" s="81" t="s">
        <v>75</v>
      </c>
      <c r="C10" s="33">
        <v>19190</v>
      </c>
      <c r="D10" s="33">
        <v>6535</v>
      </c>
      <c r="E10" s="33">
        <v>10365</v>
      </c>
      <c r="F10" s="33">
        <v>2185</v>
      </c>
      <c r="G10" s="33">
        <v>105</v>
      </c>
      <c r="H10" s="28">
        <v>0.34</v>
      </c>
      <c r="I10" s="28">
        <v>0.54</v>
      </c>
      <c r="J10" s="28">
        <v>0.11</v>
      </c>
      <c r="K10" s="68">
        <v>0.01</v>
      </c>
    </row>
    <row r="11" spans="1:11" x14ac:dyDescent="0.35">
      <c r="A11" s="22" t="s">
        <v>276</v>
      </c>
      <c r="B11" s="81" t="s">
        <v>76</v>
      </c>
      <c r="C11" s="33">
        <v>29510</v>
      </c>
      <c r="D11" s="33">
        <v>10215</v>
      </c>
      <c r="E11" s="33">
        <v>16215</v>
      </c>
      <c r="F11" s="33">
        <v>2935</v>
      </c>
      <c r="G11" s="33">
        <v>140</v>
      </c>
      <c r="H11" s="28">
        <v>0.35</v>
      </c>
      <c r="I11" s="28">
        <v>0.55000000000000004</v>
      </c>
      <c r="J11" s="28">
        <v>0.1</v>
      </c>
      <c r="K11" s="68">
        <v>0</v>
      </c>
    </row>
    <row r="12" spans="1:11" x14ac:dyDescent="0.35">
      <c r="A12" s="22" t="s">
        <v>276</v>
      </c>
      <c r="B12" s="81" t="s">
        <v>77</v>
      </c>
      <c r="C12" s="33">
        <v>42815</v>
      </c>
      <c r="D12" s="33">
        <v>14970</v>
      </c>
      <c r="E12" s="33">
        <v>23955</v>
      </c>
      <c r="F12" s="33">
        <v>3720</v>
      </c>
      <c r="G12" s="33">
        <v>175</v>
      </c>
      <c r="H12" s="28">
        <v>0.35</v>
      </c>
      <c r="I12" s="28">
        <v>0.56000000000000005</v>
      </c>
      <c r="J12" s="28">
        <v>0.09</v>
      </c>
      <c r="K12" s="68">
        <v>0</v>
      </c>
    </row>
    <row r="13" spans="1:11" x14ac:dyDescent="0.35">
      <c r="A13" s="22" t="s">
        <v>276</v>
      </c>
      <c r="B13" s="81" t="s">
        <v>78</v>
      </c>
      <c r="C13" s="33">
        <v>49380</v>
      </c>
      <c r="D13" s="33">
        <v>17580</v>
      </c>
      <c r="E13" s="33">
        <v>27515</v>
      </c>
      <c r="F13" s="33">
        <v>4100</v>
      </c>
      <c r="G13" s="33">
        <v>185</v>
      </c>
      <c r="H13" s="28">
        <v>0.36</v>
      </c>
      <c r="I13" s="28">
        <v>0.56000000000000005</v>
      </c>
      <c r="J13" s="28">
        <v>0.08</v>
      </c>
      <c r="K13" s="68">
        <v>0</v>
      </c>
    </row>
    <row r="14" spans="1:11" x14ac:dyDescent="0.35">
      <c r="A14" s="22" t="s">
        <v>276</v>
      </c>
      <c r="B14" s="81" t="s">
        <v>79</v>
      </c>
      <c r="C14" s="33">
        <v>51940</v>
      </c>
      <c r="D14" s="33">
        <v>18660</v>
      </c>
      <c r="E14" s="33">
        <v>28700</v>
      </c>
      <c r="F14" s="33">
        <v>4385</v>
      </c>
      <c r="G14" s="33">
        <v>195</v>
      </c>
      <c r="H14" s="28">
        <v>0.36</v>
      </c>
      <c r="I14" s="28">
        <v>0.55000000000000004</v>
      </c>
      <c r="J14" s="28">
        <v>0.08</v>
      </c>
      <c r="K14" s="68">
        <v>0</v>
      </c>
    </row>
    <row r="15" spans="1:11" x14ac:dyDescent="0.35">
      <c r="A15" s="22" t="s">
        <v>276</v>
      </c>
      <c r="B15" s="81" t="s">
        <v>80</v>
      </c>
      <c r="C15" s="33">
        <v>53820</v>
      </c>
      <c r="D15" s="33">
        <v>19455</v>
      </c>
      <c r="E15" s="33">
        <v>29515</v>
      </c>
      <c r="F15" s="33">
        <v>4640</v>
      </c>
      <c r="G15" s="33">
        <v>205</v>
      </c>
      <c r="H15" s="28">
        <v>0.36</v>
      </c>
      <c r="I15" s="28">
        <v>0.55000000000000004</v>
      </c>
      <c r="J15" s="28">
        <v>0.09</v>
      </c>
      <c r="K15" s="68">
        <v>0</v>
      </c>
    </row>
    <row r="16" spans="1:11" x14ac:dyDescent="0.35">
      <c r="A16" s="22" t="s">
        <v>276</v>
      </c>
      <c r="B16" s="81" t="s">
        <v>81</v>
      </c>
      <c r="C16" s="33">
        <v>55260</v>
      </c>
      <c r="D16" s="33">
        <v>20055</v>
      </c>
      <c r="E16" s="33">
        <v>30125</v>
      </c>
      <c r="F16" s="33">
        <v>4865</v>
      </c>
      <c r="G16" s="33">
        <v>215</v>
      </c>
      <c r="H16" s="28">
        <v>0.36</v>
      </c>
      <c r="I16" s="28">
        <v>0.55000000000000004</v>
      </c>
      <c r="J16" s="28">
        <v>0.09</v>
      </c>
      <c r="K16" s="68">
        <v>0</v>
      </c>
    </row>
    <row r="17" spans="1:11" x14ac:dyDescent="0.35">
      <c r="A17" s="22" t="s">
        <v>276</v>
      </c>
      <c r="B17" s="81" t="s">
        <v>82</v>
      </c>
      <c r="C17" s="33">
        <v>57645</v>
      </c>
      <c r="D17" s="33">
        <v>21100</v>
      </c>
      <c r="E17" s="33">
        <v>31220</v>
      </c>
      <c r="F17" s="33">
        <v>5105</v>
      </c>
      <c r="G17" s="33">
        <v>215</v>
      </c>
      <c r="H17" s="28">
        <v>0.37</v>
      </c>
      <c r="I17" s="28">
        <v>0.54</v>
      </c>
      <c r="J17" s="28">
        <v>0.09</v>
      </c>
      <c r="K17" s="68">
        <v>0</v>
      </c>
    </row>
    <row r="18" spans="1:11" x14ac:dyDescent="0.35">
      <c r="A18" s="22" t="s">
        <v>276</v>
      </c>
      <c r="B18" s="81" t="s">
        <v>83</v>
      </c>
      <c r="C18" s="33">
        <v>60300</v>
      </c>
      <c r="D18" s="33">
        <v>22305</v>
      </c>
      <c r="E18" s="33">
        <v>32405</v>
      </c>
      <c r="F18" s="33">
        <v>5370</v>
      </c>
      <c r="G18" s="33">
        <v>220</v>
      </c>
      <c r="H18" s="28">
        <v>0.37</v>
      </c>
      <c r="I18" s="28">
        <v>0.54</v>
      </c>
      <c r="J18" s="28">
        <v>0.09</v>
      </c>
      <c r="K18" s="68">
        <v>0</v>
      </c>
    </row>
    <row r="19" spans="1:11" x14ac:dyDescent="0.35">
      <c r="A19" s="22" t="s">
        <v>276</v>
      </c>
      <c r="B19" s="81" t="s">
        <v>84</v>
      </c>
      <c r="C19" s="33">
        <v>62560</v>
      </c>
      <c r="D19" s="33">
        <v>23245</v>
      </c>
      <c r="E19" s="33">
        <v>33365</v>
      </c>
      <c r="F19" s="33">
        <v>5725</v>
      </c>
      <c r="G19" s="33">
        <v>225</v>
      </c>
      <c r="H19" s="28">
        <v>0.37</v>
      </c>
      <c r="I19" s="28">
        <v>0.53</v>
      </c>
      <c r="J19" s="28">
        <v>0.09</v>
      </c>
      <c r="K19" s="68">
        <v>0</v>
      </c>
    </row>
    <row r="20" spans="1:11" x14ac:dyDescent="0.35">
      <c r="A20" s="22" t="s">
        <v>276</v>
      </c>
      <c r="B20" s="81" t="s">
        <v>85</v>
      </c>
      <c r="C20" s="33">
        <v>64075</v>
      </c>
      <c r="D20" s="33">
        <v>23865</v>
      </c>
      <c r="E20" s="33">
        <v>34005</v>
      </c>
      <c r="F20" s="33">
        <v>5970</v>
      </c>
      <c r="G20" s="33">
        <v>230</v>
      </c>
      <c r="H20" s="28">
        <v>0.37</v>
      </c>
      <c r="I20" s="28">
        <v>0.53</v>
      </c>
      <c r="J20" s="28">
        <v>0.09</v>
      </c>
      <c r="K20" s="68">
        <v>0</v>
      </c>
    </row>
    <row r="21" spans="1:11" x14ac:dyDescent="0.35">
      <c r="A21" s="22" t="s">
        <v>276</v>
      </c>
      <c r="B21" s="81" t="s">
        <v>86</v>
      </c>
      <c r="C21" s="33">
        <v>65720</v>
      </c>
      <c r="D21" s="33">
        <v>24595</v>
      </c>
      <c r="E21" s="33">
        <v>34670</v>
      </c>
      <c r="F21" s="33">
        <v>6225</v>
      </c>
      <c r="G21" s="33">
        <v>235</v>
      </c>
      <c r="H21" s="28">
        <v>0.37</v>
      </c>
      <c r="I21" s="28">
        <v>0.53</v>
      </c>
      <c r="J21" s="28">
        <v>0.09</v>
      </c>
      <c r="K21" s="68">
        <v>0</v>
      </c>
    </row>
    <row r="22" spans="1:11" x14ac:dyDescent="0.35">
      <c r="A22" s="22" t="s">
        <v>276</v>
      </c>
      <c r="B22" s="81" t="s">
        <v>87</v>
      </c>
      <c r="C22" s="33">
        <v>67420</v>
      </c>
      <c r="D22" s="33">
        <v>25300</v>
      </c>
      <c r="E22" s="33">
        <v>35370</v>
      </c>
      <c r="F22" s="33">
        <v>6515</v>
      </c>
      <c r="G22" s="33">
        <v>235</v>
      </c>
      <c r="H22" s="28">
        <v>0.38</v>
      </c>
      <c r="I22" s="28">
        <v>0.52</v>
      </c>
      <c r="J22" s="28">
        <v>0.1</v>
      </c>
      <c r="K22" s="68">
        <v>0</v>
      </c>
    </row>
    <row r="23" spans="1:11" x14ac:dyDescent="0.35">
      <c r="A23" s="22" t="s">
        <v>276</v>
      </c>
      <c r="B23" s="81" t="s">
        <v>88</v>
      </c>
      <c r="C23" s="33">
        <v>68730</v>
      </c>
      <c r="D23" s="33">
        <v>25875</v>
      </c>
      <c r="E23" s="33">
        <v>35865</v>
      </c>
      <c r="F23" s="33">
        <v>6750</v>
      </c>
      <c r="G23" s="33">
        <v>240</v>
      </c>
      <c r="H23" s="28">
        <v>0.38</v>
      </c>
      <c r="I23" s="28">
        <v>0.52</v>
      </c>
      <c r="J23" s="28">
        <v>0.1</v>
      </c>
      <c r="K23" s="68">
        <v>0</v>
      </c>
    </row>
    <row r="24" spans="1:11" x14ac:dyDescent="0.35">
      <c r="A24" s="22" t="s">
        <v>276</v>
      </c>
      <c r="B24" s="81" t="s">
        <v>89</v>
      </c>
      <c r="C24" s="33">
        <v>70350</v>
      </c>
      <c r="D24" s="33">
        <v>26560</v>
      </c>
      <c r="E24" s="33">
        <v>36490</v>
      </c>
      <c r="F24" s="33">
        <v>7050</v>
      </c>
      <c r="G24" s="33">
        <v>250</v>
      </c>
      <c r="H24" s="28">
        <v>0.38</v>
      </c>
      <c r="I24" s="28">
        <v>0.52</v>
      </c>
      <c r="J24" s="28">
        <v>0.1</v>
      </c>
      <c r="K24" s="68">
        <v>0</v>
      </c>
    </row>
    <row r="25" spans="1:11" x14ac:dyDescent="0.35">
      <c r="A25" s="22" t="s">
        <v>276</v>
      </c>
      <c r="B25" s="81" t="s">
        <v>90</v>
      </c>
      <c r="C25" s="33">
        <v>71845</v>
      </c>
      <c r="D25" s="33">
        <v>27155</v>
      </c>
      <c r="E25" s="33">
        <v>37005</v>
      </c>
      <c r="F25" s="33">
        <v>7430</v>
      </c>
      <c r="G25" s="33">
        <v>255</v>
      </c>
      <c r="H25" s="28">
        <v>0.38</v>
      </c>
      <c r="I25" s="28">
        <v>0.52</v>
      </c>
      <c r="J25" s="28">
        <v>0.1</v>
      </c>
      <c r="K25" s="68">
        <v>0</v>
      </c>
    </row>
    <row r="26" spans="1:11" x14ac:dyDescent="0.35">
      <c r="A26" s="22" t="s">
        <v>276</v>
      </c>
      <c r="B26" s="81" t="s">
        <v>91</v>
      </c>
      <c r="C26" s="33">
        <v>73425</v>
      </c>
      <c r="D26" s="33">
        <v>27780</v>
      </c>
      <c r="E26" s="33">
        <v>37555</v>
      </c>
      <c r="F26" s="33">
        <v>7830</v>
      </c>
      <c r="G26" s="33">
        <v>260</v>
      </c>
      <c r="H26" s="28">
        <v>0.38</v>
      </c>
      <c r="I26" s="28">
        <v>0.51</v>
      </c>
      <c r="J26" s="28">
        <v>0.11</v>
      </c>
      <c r="K26" s="68">
        <v>0</v>
      </c>
    </row>
    <row r="27" spans="1:11" x14ac:dyDescent="0.35">
      <c r="A27" s="22" t="s">
        <v>276</v>
      </c>
      <c r="B27" s="81" t="s">
        <v>92</v>
      </c>
      <c r="C27" s="33">
        <v>75025</v>
      </c>
      <c r="D27" s="33">
        <v>28480</v>
      </c>
      <c r="E27" s="33">
        <v>38050</v>
      </c>
      <c r="F27" s="33">
        <v>8230</v>
      </c>
      <c r="G27" s="33">
        <v>265</v>
      </c>
      <c r="H27" s="28">
        <v>0.38</v>
      </c>
      <c r="I27" s="28">
        <v>0.51</v>
      </c>
      <c r="J27" s="28">
        <v>0.11</v>
      </c>
      <c r="K27" s="68">
        <v>0</v>
      </c>
    </row>
    <row r="28" spans="1:11" x14ac:dyDescent="0.35">
      <c r="A28" s="22" t="s">
        <v>276</v>
      </c>
      <c r="B28" s="81" t="s">
        <v>93</v>
      </c>
      <c r="C28" s="33">
        <v>76445</v>
      </c>
      <c r="D28" s="33">
        <v>29045</v>
      </c>
      <c r="E28" s="33">
        <v>38520</v>
      </c>
      <c r="F28" s="33">
        <v>8610</v>
      </c>
      <c r="G28" s="33">
        <v>270</v>
      </c>
      <c r="H28" s="28">
        <v>0.38</v>
      </c>
      <c r="I28" s="28">
        <v>0.5</v>
      </c>
      <c r="J28" s="28">
        <v>0.11</v>
      </c>
      <c r="K28" s="68">
        <v>0</v>
      </c>
    </row>
    <row r="29" spans="1:11" x14ac:dyDescent="0.35">
      <c r="A29" s="22" t="s">
        <v>276</v>
      </c>
      <c r="B29" s="81" t="s">
        <v>94</v>
      </c>
      <c r="C29" s="33">
        <v>77920</v>
      </c>
      <c r="D29" s="33">
        <v>29610</v>
      </c>
      <c r="E29" s="33">
        <v>38985</v>
      </c>
      <c r="F29" s="33">
        <v>9050</v>
      </c>
      <c r="G29" s="33">
        <v>280</v>
      </c>
      <c r="H29" s="28">
        <v>0.38</v>
      </c>
      <c r="I29" s="28">
        <v>0.5</v>
      </c>
      <c r="J29" s="28">
        <v>0.12</v>
      </c>
      <c r="K29" s="68">
        <v>0</v>
      </c>
    </row>
    <row r="30" spans="1:11" x14ac:dyDescent="0.35">
      <c r="A30" s="22" t="s">
        <v>276</v>
      </c>
      <c r="B30" s="81" t="s">
        <v>95</v>
      </c>
      <c r="C30" s="33">
        <v>79625</v>
      </c>
      <c r="D30" s="33">
        <v>30265</v>
      </c>
      <c r="E30" s="33">
        <v>39515</v>
      </c>
      <c r="F30" s="33">
        <v>9570</v>
      </c>
      <c r="G30" s="33">
        <v>280</v>
      </c>
      <c r="H30" s="28">
        <v>0.38</v>
      </c>
      <c r="I30" s="28">
        <v>0.5</v>
      </c>
      <c r="J30" s="28">
        <v>0.12</v>
      </c>
      <c r="K30" s="68">
        <v>0</v>
      </c>
    </row>
    <row r="31" spans="1:11" x14ac:dyDescent="0.35">
      <c r="A31" s="22" t="s">
        <v>276</v>
      </c>
      <c r="B31" s="81" t="s">
        <v>96</v>
      </c>
      <c r="C31" s="33">
        <v>81160</v>
      </c>
      <c r="D31" s="33">
        <v>30795</v>
      </c>
      <c r="E31" s="33">
        <v>40035</v>
      </c>
      <c r="F31" s="33">
        <v>10045</v>
      </c>
      <c r="G31" s="33">
        <v>285</v>
      </c>
      <c r="H31" s="28">
        <v>0.38</v>
      </c>
      <c r="I31" s="28">
        <v>0.49</v>
      </c>
      <c r="J31" s="28">
        <v>0.12</v>
      </c>
      <c r="K31" s="68">
        <v>0</v>
      </c>
    </row>
    <row r="32" spans="1:11" x14ac:dyDescent="0.35">
      <c r="A32" s="22" t="s">
        <v>276</v>
      </c>
      <c r="B32" s="81" t="s">
        <v>97</v>
      </c>
      <c r="C32" s="33">
        <v>82740</v>
      </c>
      <c r="D32" s="33">
        <v>31395</v>
      </c>
      <c r="E32" s="33">
        <v>40530</v>
      </c>
      <c r="F32" s="33">
        <v>10525</v>
      </c>
      <c r="G32" s="33">
        <v>290</v>
      </c>
      <c r="H32" s="28">
        <v>0.38</v>
      </c>
      <c r="I32" s="28">
        <v>0.49</v>
      </c>
      <c r="J32" s="28">
        <v>0.13</v>
      </c>
      <c r="K32" s="68">
        <v>0</v>
      </c>
    </row>
    <row r="33" spans="1:11" x14ac:dyDescent="0.35">
      <c r="A33" s="22" t="s">
        <v>276</v>
      </c>
      <c r="B33" s="81" t="s">
        <v>98</v>
      </c>
      <c r="C33" s="33">
        <v>84115</v>
      </c>
      <c r="D33" s="33">
        <v>31890</v>
      </c>
      <c r="E33" s="33">
        <v>40950</v>
      </c>
      <c r="F33" s="33">
        <v>10985</v>
      </c>
      <c r="G33" s="33">
        <v>295</v>
      </c>
      <c r="H33" s="28">
        <v>0.38</v>
      </c>
      <c r="I33" s="28">
        <v>0.49</v>
      </c>
      <c r="J33" s="28">
        <v>0.13</v>
      </c>
      <c r="K33" s="68">
        <v>0</v>
      </c>
    </row>
    <row r="34" spans="1:11" x14ac:dyDescent="0.35">
      <c r="A34" s="22" t="s">
        <v>276</v>
      </c>
      <c r="B34" s="81" t="s">
        <v>99</v>
      </c>
      <c r="C34" s="33">
        <v>85285</v>
      </c>
      <c r="D34" s="33">
        <v>32310</v>
      </c>
      <c r="E34" s="33">
        <v>41270</v>
      </c>
      <c r="F34" s="33">
        <v>11410</v>
      </c>
      <c r="G34" s="33">
        <v>290</v>
      </c>
      <c r="H34" s="28">
        <v>0.38</v>
      </c>
      <c r="I34" s="28">
        <v>0.48</v>
      </c>
      <c r="J34" s="28">
        <v>0.13</v>
      </c>
      <c r="K34" s="68">
        <v>0</v>
      </c>
    </row>
    <row r="35" spans="1:11" x14ac:dyDescent="0.35">
      <c r="A35" s="22" t="s">
        <v>276</v>
      </c>
      <c r="B35" s="81" t="s">
        <v>100</v>
      </c>
      <c r="C35" s="33">
        <v>86040</v>
      </c>
      <c r="D35" s="33">
        <v>32625</v>
      </c>
      <c r="E35" s="33">
        <v>41395</v>
      </c>
      <c r="F35" s="33">
        <v>11725</v>
      </c>
      <c r="G35" s="33">
        <v>290</v>
      </c>
      <c r="H35" s="28">
        <v>0.38</v>
      </c>
      <c r="I35" s="28">
        <v>0.48</v>
      </c>
      <c r="J35" s="28">
        <v>0.14000000000000001</v>
      </c>
      <c r="K35" s="68">
        <v>0</v>
      </c>
    </row>
    <row r="36" spans="1:11" x14ac:dyDescent="0.35">
      <c r="A36" s="22" t="s">
        <v>276</v>
      </c>
      <c r="B36" s="81" t="s">
        <v>101</v>
      </c>
      <c r="C36" s="33">
        <v>86855</v>
      </c>
      <c r="D36" s="33">
        <v>32975</v>
      </c>
      <c r="E36" s="33">
        <v>41565</v>
      </c>
      <c r="F36" s="33">
        <v>12015</v>
      </c>
      <c r="G36" s="33">
        <v>300</v>
      </c>
      <c r="H36" s="28">
        <v>0.38</v>
      </c>
      <c r="I36" s="28">
        <v>0.48</v>
      </c>
      <c r="J36" s="28">
        <v>0.14000000000000001</v>
      </c>
      <c r="K36" s="68">
        <v>0</v>
      </c>
    </row>
    <row r="37" spans="1:11" x14ac:dyDescent="0.35">
      <c r="A37" s="22" t="s">
        <v>276</v>
      </c>
      <c r="B37" s="81" t="s">
        <v>102</v>
      </c>
      <c r="C37" s="33">
        <v>87270</v>
      </c>
      <c r="D37" s="33">
        <v>33170</v>
      </c>
      <c r="E37" s="33">
        <v>41585</v>
      </c>
      <c r="F37" s="33">
        <v>12205</v>
      </c>
      <c r="G37" s="33">
        <v>310</v>
      </c>
      <c r="H37" s="28">
        <v>0.38</v>
      </c>
      <c r="I37" s="28">
        <v>0.48</v>
      </c>
      <c r="J37" s="28">
        <v>0.14000000000000001</v>
      </c>
      <c r="K37" s="68">
        <v>0</v>
      </c>
    </row>
    <row r="38" spans="1:11" x14ac:dyDescent="0.35">
      <c r="A38" s="22" t="s">
        <v>276</v>
      </c>
      <c r="B38" s="81" t="s">
        <v>103</v>
      </c>
      <c r="C38" s="33">
        <v>87565</v>
      </c>
      <c r="D38" s="33">
        <v>33395</v>
      </c>
      <c r="E38" s="33">
        <v>41500</v>
      </c>
      <c r="F38" s="33">
        <v>12355</v>
      </c>
      <c r="G38" s="33">
        <v>315</v>
      </c>
      <c r="H38" s="28">
        <v>0.38</v>
      </c>
      <c r="I38" s="28">
        <v>0.47</v>
      </c>
      <c r="J38" s="28">
        <v>0.14000000000000001</v>
      </c>
      <c r="K38" s="68">
        <v>0</v>
      </c>
    </row>
    <row r="39" spans="1:11" x14ac:dyDescent="0.35">
      <c r="A39" s="22" t="s">
        <v>276</v>
      </c>
      <c r="B39" s="81" t="s">
        <v>104</v>
      </c>
      <c r="C39" s="33">
        <v>87845</v>
      </c>
      <c r="D39" s="33">
        <v>33635</v>
      </c>
      <c r="E39" s="33">
        <v>41435</v>
      </c>
      <c r="F39" s="33">
        <v>12470</v>
      </c>
      <c r="G39" s="33">
        <v>305</v>
      </c>
      <c r="H39" s="28">
        <v>0.38</v>
      </c>
      <c r="I39" s="28">
        <v>0.47</v>
      </c>
      <c r="J39" s="28">
        <v>0.14000000000000001</v>
      </c>
      <c r="K39" s="68">
        <v>0</v>
      </c>
    </row>
    <row r="40" spans="1:11" x14ac:dyDescent="0.35">
      <c r="A40" s="22" t="s">
        <v>276</v>
      </c>
      <c r="B40" s="81" t="s">
        <v>105</v>
      </c>
      <c r="C40" s="33">
        <v>87925</v>
      </c>
      <c r="D40" s="33">
        <v>33790</v>
      </c>
      <c r="E40" s="33">
        <v>41270</v>
      </c>
      <c r="F40" s="33">
        <v>12565</v>
      </c>
      <c r="G40" s="33">
        <v>305</v>
      </c>
      <c r="H40" s="28">
        <v>0.38</v>
      </c>
      <c r="I40" s="28">
        <v>0.47</v>
      </c>
      <c r="J40" s="28">
        <v>0.14000000000000001</v>
      </c>
      <c r="K40" s="68">
        <v>0</v>
      </c>
    </row>
    <row r="41" spans="1:11" x14ac:dyDescent="0.35">
      <c r="A41" s="22" t="s">
        <v>276</v>
      </c>
      <c r="B41" s="81" t="s">
        <v>106</v>
      </c>
      <c r="C41" s="33">
        <v>88305</v>
      </c>
      <c r="D41" s="33">
        <v>34045</v>
      </c>
      <c r="E41" s="33">
        <v>41255</v>
      </c>
      <c r="F41" s="33">
        <v>12700</v>
      </c>
      <c r="G41" s="33">
        <v>305</v>
      </c>
      <c r="H41" s="28">
        <v>0.39</v>
      </c>
      <c r="I41" s="28">
        <v>0.47</v>
      </c>
      <c r="J41" s="28">
        <v>0.14000000000000001</v>
      </c>
      <c r="K41" s="68">
        <v>0</v>
      </c>
    </row>
    <row r="42" spans="1:11" x14ac:dyDescent="0.35">
      <c r="A42" s="22" t="s">
        <v>276</v>
      </c>
      <c r="B42" s="81" t="s">
        <v>107</v>
      </c>
      <c r="C42" s="33">
        <v>89035</v>
      </c>
      <c r="D42" s="33">
        <v>34380</v>
      </c>
      <c r="E42" s="33">
        <v>41455</v>
      </c>
      <c r="F42" s="33">
        <v>12890</v>
      </c>
      <c r="G42" s="33">
        <v>315</v>
      </c>
      <c r="H42" s="28">
        <v>0.39</v>
      </c>
      <c r="I42" s="28">
        <v>0.47</v>
      </c>
      <c r="J42" s="28">
        <v>0.14000000000000001</v>
      </c>
      <c r="K42" s="68">
        <v>0</v>
      </c>
    </row>
    <row r="43" spans="1:11" x14ac:dyDescent="0.35">
      <c r="A43" s="22" t="s">
        <v>276</v>
      </c>
      <c r="B43" s="81" t="s">
        <v>108</v>
      </c>
      <c r="C43" s="33">
        <v>89750</v>
      </c>
      <c r="D43" s="33">
        <v>34665</v>
      </c>
      <c r="E43" s="33">
        <v>41685</v>
      </c>
      <c r="F43" s="33">
        <v>13080</v>
      </c>
      <c r="G43" s="33">
        <v>320</v>
      </c>
      <c r="H43" s="28">
        <v>0.39</v>
      </c>
      <c r="I43" s="28">
        <v>0.46</v>
      </c>
      <c r="J43" s="28">
        <v>0.15</v>
      </c>
      <c r="K43" s="68">
        <v>0</v>
      </c>
    </row>
    <row r="44" spans="1:11" x14ac:dyDescent="0.35">
      <c r="A44" s="22" t="s">
        <v>276</v>
      </c>
      <c r="B44" s="81" t="s">
        <v>109</v>
      </c>
      <c r="C44" s="33">
        <v>90570</v>
      </c>
      <c r="D44" s="33">
        <v>34980</v>
      </c>
      <c r="E44" s="33">
        <v>41975</v>
      </c>
      <c r="F44" s="33">
        <v>13280</v>
      </c>
      <c r="G44" s="33">
        <v>335</v>
      </c>
      <c r="H44" s="28">
        <v>0.39</v>
      </c>
      <c r="I44" s="28">
        <v>0.46</v>
      </c>
      <c r="J44" s="28">
        <v>0.15</v>
      </c>
      <c r="K44" s="68">
        <v>0</v>
      </c>
    </row>
    <row r="45" spans="1:11" x14ac:dyDescent="0.35">
      <c r="A45" s="22" t="s">
        <v>276</v>
      </c>
      <c r="B45" s="81" t="s">
        <v>110</v>
      </c>
      <c r="C45" s="33">
        <v>91225</v>
      </c>
      <c r="D45" s="33">
        <v>35245</v>
      </c>
      <c r="E45" s="33">
        <v>42190</v>
      </c>
      <c r="F45" s="33">
        <v>13470</v>
      </c>
      <c r="G45" s="33">
        <v>325</v>
      </c>
      <c r="H45" s="28">
        <v>0.39</v>
      </c>
      <c r="I45" s="28">
        <v>0.46</v>
      </c>
      <c r="J45" s="28">
        <v>0.15</v>
      </c>
      <c r="K45" s="68">
        <v>0</v>
      </c>
    </row>
    <row r="46" spans="1:11" x14ac:dyDescent="0.35">
      <c r="A46" s="22" t="s">
        <v>276</v>
      </c>
      <c r="B46" s="81" t="s">
        <v>111</v>
      </c>
      <c r="C46" s="33">
        <v>92180</v>
      </c>
      <c r="D46" s="33">
        <v>35630</v>
      </c>
      <c r="E46" s="33">
        <v>42500</v>
      </c>
      <c r="F46" s="33">
        <v>13715</v>
      </c>
      <c r="G46" s="33">
        <v>335</v>
      </c>
      <c r="H46" s="28">
        <v>0.39</v>
      </c>
      <c r="I46" s="28">
        <v>0.46</v>
      </c>
      <c r="J46" s="28">
        <v>0.15</v>
      </c>
      <c r="K46" s="68">
        <v>0</v>
      </c>
    </row>
    <row r="47" spans="1:11" x14ac:dyDescent="0.35">
      <c r="A47" s="22" t="s">
        <v>276</v>
      </c>
      <c r="B47" s="81" t="s">
        <v>112</v>
      </c>
      <c r="C47" s="33">
        <v>93570</v>
      </c>
      <c r="D47" s="33">
        <v>36100</v>
      </c>
      <c r="E47" s="33">
        <v>42995</v>
      </c>
      <c r="F47" s="33">
        <v>14140</v>
      </c>
      <c r="G47" s="33">
        <v>335</v>
      </c>
      <c r="H47" s="28">
        <v>0.39</v>
      </c>
      <c r="I47" s="28">
        <v>0.46</v>
      </c>
      <c r="J47" s="28">
        <v>0.15</v>
      </c>
      <c r="K47" s="68">
        <v>0</v>
      </c>
    </row>
    <row r="48" spans="1:11" x14ac:dyDescent="0.35">
      <c r="A48" s="22" t="s">
        <v>276</v>
      </c>
      <c r="B48" s="81" t="s">
        <v>113</v>
      </c>
      <c r="C48" s="33">
        <v>94750</v>
      </c>
      <c r="D48" s="33">
        <v>36495</v>
      </c>
      <c r="E48" s="33">
        <v>43390</v>
      </c>
      <c r="F48" s="33">
        <v>14525</v>
      </c>
      <c r="G48" s="33">
        <v>340</v>
      </c>
      <c r="H48" s="28">
        <v>0.39</v>
      </c>
      <c r="I48" s="28">
        <v>0.46</v>
      </c>
      <c r="J48" s="28">
        <v>0.15</v>
      </c>
      <c r="K48" s="68">
        <v>0</v>
      </c>
    </row>
    <row r="49" spans="1:11" x14ac:dyDescent="0.35">
      <c r="A49" s="116" t="s">
        <v>276</v>
      </c>
      <c r="B49" s="117" t="s">
        <v>114</v>
      </c>
      <c r="C49" s="118">
        <v>95810</v>
      </c>
      <c r="D49" s="118">
        <v>36840</v>
      </c>
      <c r="E49" s="118">
        <v>43700</v>
      </c>
      <c r="F49" s="118">
        <v>14915</v>
      </c>
      <c r="G49" s="118">
        <v>355</v>
      </c>
      <c r="H49" s="119">
        <v>0.38</v>
      </c>
      <c r="I49" s="119">
        <v>0.46</v>
      </c>
      <c r="J49" s="119">
        <v>0.16</v>
      </c>
      <c r="K49" s="120">
        <v>0</v>
      </c>
    </row>
    <row r="50" spans="1:11" x14ac:dyDescent="0.35">
      <c r="A50" s="22" t="s">
        <v>277</v>
      </c>
      <c r="B50" s="81" t="s">
        <v>72</v>
      </c>
      <c r="C50" s="33">
        <v>2720</v>
      </c>
      <c r="D50" s="33">
        <v>1080</v>
      </c>
      <c r="E50" s="33">
        <v>1065</v>
      </c>
      <c r="F50" s="33">
        <v>545</v>
      </c>
      <c r="G50" s="33">
        <v>30</v>
      </c>
      <c r="H50" s="28">
        <v>0.4</v>
      </c>
      <c r="I50" s="28">
        <v>0.39</v>
      </c>
      <c r="J50" s="28">
        <v>0.2</v>
      </c>
      <c r="K50" s="68">
        <v>0.01</v>
      </c>
    </row>
    <row r="51" spans="1:11" x14ac:dyDescent="0.35">
      <c r="A51" s="22" t="s">
        <v>277</v>
      </c>
      <c r="B51" s="81" t="s">
        <v>73</v>
      </c>
      <c r="C51" s="33">
        <v>3750</v>
      </c>
      <c r="D51" s="33">
        <v>1510</v>
      </c>
      <c r="E51" s="33">
        <v>1465</v>
      </c>
      <c r="F51" s="33">
        <v>740</v>
      </c>
      <c r="G51" s="33">
        <v>35</v>
      </c>
      <c r="H51" s="28">
        <v>0.4</v>
      </c>
      <c r="I51" s="28">
        <v>0.39</v>
      </c>
      <c r="J51" s="28">
        <v>0.2</v>
      </c>
      <c r="K51" s="68">
        <v>0.01</v>
      </c>
    </row>
    <row r="52" spans="1:11" x14ac:dyDescent="0.35">
      <c r="A52" s="22" t="s">
        <v>277</v>
      </c>
      <c r="B52" s="81" t="s">
        <v>74</v>
      </c>
      <c r="C52" s="33">
        <v>4895</v>
      </c>
      <c r="D52" s="33">
        <v>1975</v>
      </c>
      <c r="E52" s="33">
        <v>1920</v>
      </c>
      <c r="F52" s="33">
        <v>955</v>
      </c>
      <c r="G52" s="33">
        <v>40</v>
      </c>
      <c r="H52" s="28">
        <v>0.4</v>
      </c>
      <c r="I52" s="28">
        <v>0.39</v>
      </c>
      <c r="J52" s="28">
        <v>0.19</v>
      </c>
      <c r="K52" s="68">
        <v>0.01</v>
      </c>
    </row>
    <row r="53" spans="1:11" x14ac:dyDescent="0.35">
      <c r="A53" s="22" t="s">
        <v>277</v>
      </c>
      <c r="B53" s="81" t="s">
        <v>75</v>
      </c>
      <c r="C53" s="33">
        <v>6190</v>
      </c>
      <c r="D53" s="33">
        <v>2490</v>
      </c>
      <c r="E53" s="33">
        <v>2470</v>
      </c>
      <c r="F53" s="33">
        <v>1185</v>
      </c>
      <c r="G53" s="33">
        <v>45</v>
      </c>
      <c r="H53" s="28">
        <v>0.4</v>
      </c>
      <c r="I53" s="28">
        <v>0.4</v>
      </c>
      <c r="J53" s="28">
        <v>0.19</v>
      </c>
      <c r="K53" s="68">
        <v>0.01</v>
      </c>
    </row>
    <row r="54" spans="1:11" x14ac:dyDescent="0.35">
      <c r="A54" s="22" t="s">
        <v>277</v>
      </c>
      <c r="B54" s="81" t="s">
        <v>76</v>
      </c>
      <c r="C54" s="33">
        <v>7465</v>
      </c>
      <c r="D54" s="33">
        <v>2950</v>
      </c>
      <c r="E54" s="33">
        <v>3035</v>
      </c>
      <c r="F54" s="33">
        <v>1430</v>
      </c>
      <c r="G54" s="33">
        <v>50</v>
      </c>
      <c r="H54" s="28">
        <v>0.39</v>
      </c>
      <c r="I54" s="28">
        <v>0.41</v>
      </c>
      <c r="J54" s="28">
        <v>0.19</v>
      </c>
      <c r="K54" s="68">
        <v>0.01</v>
      </c>
    </row>
    <row r="55" spans="1:11" x14ac:dyDescent="0.35">
      <c r="A55" s="22" t="s">
        <v>277</v>
      </c>
      <c r="B55" s="81" t="s">
        <v>77</v>
      </c>
      <c r="C55" s="33">
        <v>8795</v>
      </c>
      <c r="D55" s="33">
        <v>3435</v>
      </c>
      <c r="E55" s="33">
        <v>3615</v>
      </c>
      <c r="F55" s="33">
        <v>1690</v>
      </c>
      <c r="G55" s="33">
        <v>55</v>
      </c>
      <c r="H55" s="28">
        <v>0.39</v>
      </c>
      <c r="I55" s="28">
        <v>0.41</v>
      </c>
      <c r="J55" s="28">
        <v>0.19</v>
      </c>
      <c r="K55" s="68">
        <v>0.01</v>
      </c>
    </row>
    <row r="56" spans="1:11" x14ac:dyDescent="0.35">
      <c r="A56" s="22" t="s">
        <v>277</v>
      </c>
      <c r="B56" s="81" t="s">
        <v>78</v>
      </c>
      <c r="C56" s="33">
        <v>10025</v>
      </c>
      <c r="D56" s="33">
        <v>3890</v>
      </c>
      <c r="E56" s="33">
        <v>4145</v>
      </c>
      <c r="F56" s="33">
        <v>1925</v>
      </c>
      <c r="G56" s="33">
        <v>60</v>
      </c>
      <c r="H56" s="28">
        <v>0.39</v>
      </c>
      <c r="I56" s="28">
        <v>0.41</v>
      </c>
      <c r="J56" s="28">
        <v>0.19</v>
      </c>
      <c r="K56" s="68">
        <v>0.01</v>
      </c>
    </row>
    <row r="57" spans="1:11" x14ac:dyDescent="0.35">
      <c r="A57" s="22" t="s">
        <v>277</v>
      </c>
      <c r="B57" s="81" t="s">
        <v>79</v>
      </c>
      <c r="C57" s="33">
        <v>11050</v>
      </c>
      <c r="D57" s="33">
        <v>4255</v>
      </c>
      <c r="E57" s="33">
        <v>4580</v>
      </c>
      <c r="F57" s="33">
        <v>2145</v>
      </c>
      <c r="G57" s="33">
        <v>65</v>
      </c>
      <c r="H57" s="28">
        <v>0.39</v>
      </c>
      <c r="I57" s="28">
        <v>0.41</v>
      </c>
      <c r="J57" s="28">
        <v>0.19</v>
      </c>
      <c r="K57" s="68">
        <v>0.01</v>
      </c>
    </row>
    <row r="58" spans="1:11" x14ac:dyDescent="0.35">
      <c r="A58" s="22" t="s">
        <v>277</v>
      </c>
      <c r="B58" s="81" t="s">
        <v>80</v>
      </c>
      <c r="C58" s="33">
        <v>12185</v>
      </c>
      <c r="D58" s="33">
        <v>4705</v>
      </c>
      <c r="E58" s="33">
        <v>5045</v>
      </c>
      <c r="F58" s="33">
        <v>2365</v>
      </c>
      <c r="G58" s="33">
        <v>70</v>
      </c>
      <c r="H58" s="28">
        <v>0.39</v>
      </c>
      <c r="I58" s="28">
        <v>0.41</v>
      </c>
      <c r="J58" s="28">
        <v>0.19</v>
      </c>
      <c r="K58" s="68">
        <v>0.01</v>
      </c>
    </row>
    <row r="59" spans="1:11" x14ac:dyDescent="0.35">
      <c r="A59" s="22" t="s">
        <v>277</v>
      </c>
      <c r="B59" s="81" t="s">
        <v>81</v>
      </c>
      <c r="C59" s="33">
        <v>13145</v>
      </c>
      <c r="D59" s="33">
        <v>5075</v>
      </c>
      <c r="E59" s="33">
        <v>5440</v>
      </c>
      <c r="F59" s="33">
        <v>2550</v>
      </c>
      <c r="G59" s="33">
        <v>75</v>
      </c>
      <c r="H59" s="28">
        <v>0.39</v>
      </c>
      <c r="I59" s="28">
        <v>0.41</v>
      </c>
      <c r="J59" s="28">
        <v>0.19</v>
      </c>
      <c r="K59" s="68">
        <v>0.01</v>
      </c>
    </row>
    <row r="60" spans="1:11" x14ac:dyDescent="0.35">
      <c r="A60" s="22" t="s">
        <v>277</v>
      </c>
      <c r="B60" s="81" t="s">
        <v>82</v>
      </c>
      <c r="C60" s="33">
        <v>14150</v>
      </c>
      <c r="D60" s="33">
        <v>5455</v>
      </c>
      <c r="E60" s="33">
        <v>5880</v>
      </c>
      <c r="F60" s="33">
        <v>2740</v>
      </c>
      <c r="G60" s="33">
        <v>75</v>
      </c>
      <c r="H60" s="28">
        <v>0.39</v>
      </c>
      <c r="I60" s="28">
        <v>0.42</v>
      </c>
      <c r="J60" s="28">
        <v>0.19</v>
      </c>
      <c r="K60" s="68">
        <v>0.01</v>
      </c>
    </row>
    <row r="61" spans="1:11" x14ac:dyDescent="0.35">
      <c r="A61" s="22" t="s">
        <v>277</v>
      </c>
      <c r="B61" s="81" t="s">
        <v>83</v>
      </c>
      <c r="C61" s="33">
        <v>15280</v>
      </c>
      <c r="D61" s="33">
        <v>5905</v>
      </c>
      <c r="E61" s="33">
        <v>6345</v>
      </c>
      <c r="F61" s="33">
        <v>2950</v>
      </c>
      <c r="G61" s="33">
        <v>85</v>
      </c>
      <c r="H61" s="28">
        <v>0.39</v>
      </c>
      <c r="I61" s="28">
        <v>0.42</v>
      </c>
      <c r="J61" s="28">
        <v>0.19</v>
      </c>
      <c r="K61" s="68">
        <v>0.01</v>
      </c>
    </row>
    <row r="62" spans="1:11" x14ac:dyDescent="0.35">
      <c r="A62" s="22" t="s">
        <v>277</v>
      </c>
      <c r="B62" s="81" t="s">
        <v>84</v>
      </c>
      <c r="C62" s="33">
        <v>16815</v>
      </c>
      <c r="D62" s="33">
        <v>6475</v>
      </c>
      <c r="E62" s="33">
        <v>6980</v>
      </c>
      <c r="F62" s="33">
        <v>3270</v>
      </c>
      <c r="G62" s="33">
        <v>90</v>
      </c>
      <c r="H62" s="28">
        <v>0.39</v>
      </c>
      <c r="I62" s="28">
        <v>0.42</v>
      </c>
      <c r="J62" s="28">
        <v>0.19</v>
      </c>
      <c r="K62" s="68">
        <v>0.01</v>
      </c>
    </row>
    <row r="63" spans="1:11" x14ac:dyDescent="0.35">
      <c r="A63" s="22" t="s">
        <v>277</v>
      </c>
      <c r="B63" s="81" t="s">
        <v>85</v>
      </c>
      <c r="C63" s="33">
        <v>17980</v>
      </c>
      <c r="D63" s="33">
        <v>6905</v>
      </c>
      <c r="E63" s="33">
        <v>7490</v>
      </c>
      <c r="F63" s="33">
        <v>3495</v>
      </c>
      <c r="G63" s="33">
        <v>90</v>
      </c>
      <c r="H63" s="28">
        <v>0.38</v>
      </c>
      <c r="I63" s="28">
        <v>0.42</v>
      </c>
      <c r="J63" s="28">
        <v>0.19</v>
      </c>
      <c r="K63" s="68">
        <v>0.01</v>
      </c>
    </row>
    <row r="64" spans="1:11" x14ac:dyDescent="0.35">
      <c r="A64" s="22" t="s">
        <v>277</v>
      </c>
      <c r="B64" s="81" t="s">
        <v>86</v>
      </c>
      <c r="C64" s="33">
        <v>19415</v>
      </c>
      <c r="D64" s="33">
        <v>7485</v>
      </c>
      <c r="E64" s="33">
        <v>8085</v>
      </c>
      <c r="F64" s="33">
        <v>3745</v>
      </c>
      <c r="G64" s="33">
        <v>95</v>
      </c>
      <c r="H64" s="28">
        <v>0.39</v>
      </c>
      <c r="I64" s="28">
        <v>0.42</v>
      </c>
      <c r="J64" s="28">
        <v>0.19</v>
      </c>
      <c r="K64" s="68">
        <v>0</v>
      </c>
    </row>
    <row r="65" spans="1:11" x14ac:dyDescent="0.35">
      <c r="A65" s="22" t="s">
        <v>277</v>
      </c>
      <c r="B65" s="81" t="s">
        <v>87</v>
      </c>
      <c r="C65" s="33">
        <v>21115</v>
      </c>
      <c r="D65" s="33">
        <v>8155</v>
      </c>
      <c r="E65" s="33">
        <v>8815</v>
      </c>
      <c r="F65" s="33">
        <v>4045</v>
      </c>
      <c r="G65" s="33">
        <v>100</v>
      </c>
      <c r="H65" s="28">
        <v>0.39</v>
      </c>
      <c r="I65" s="28">
        <v>0.42</v>
      </c>
      <c r="J65" s="28">
        <v>0.19</v>
      </c>
      <c r="K65" s="68">
        <v>0</v>
      </c>
    </row>
    <row r="66" spans="1:11" x14ac:dyDescent="0.35">
      <c r="A66" s="22" t="s">
        <v>277</v>
      </c>
      <c r="B66" s="81" t="s">
        <v>88</v>
      </c>
      <c r="C66" s="33">
        <v>22435</v>
      </c>
      <c r="D66" s="33">
        <v>8665</v>
      </c>
      <c r="E66" s="33">
        <v>9370</v>
      </c>
      <c r="F66" s="33">
        <v>4295</v>
      </c>
      <c r="G66" s="33">
        <v>105</v>
      </c>
      <c r="H66" s="28">
        <v>0.39</v>
      </c>
      <c r="I66" s="28">
        <v>0.42</v>
      </c>
      <c r="J66" s="28">
        <v>0.19</v>
      </c>
      <c r="K66" s="68">
        <v>0</v>
      </c>
    </row>
    <row r="67" spans="1:11" x14ac:dyDescent="0.35">
      <c r="A67" s="22" t="s">
        <v>277</v>
      </c>
      <c r="B67" s="81" t="s">
        <v>89</v>
      </c>
      <c r="C67" s="33">
        <v>24055</v>
      </c>
      <c r="D67" s="33">
        <v>9260</v>
      </c>
      <c r="E67" s="33">
        <v>10070</v>
      </c>
      <c r="F67" s="33">
        <v>4605</v>
      </c>
      <c r="G67" s="33">
        <v>115</v>
      </c>
      <c r="H67" s="28">
        <v>0.39</v>
      </c>
      <c r="I67" s="28">
        <v>0.42</v>
      </c>
      <c r="J67" s="28">
        <v>0.19</v>
      </c>
      <c r="K67" s="68">
        <v>0</v>
      </c>
    </row>
    <row r="68" spans="1:11" x14ac:dyDescent="0.35">
      <c r="A68" s="22" t="s">
        <v>277</v>
      </c>
      <c r="B68" s="81" t="s">
        <v>90</v>
      </c>
      <c r="C68" s="33">
        <v>25625</v>
      </c>
      <c r="D68" s="33">
        <v>9800</v>
      </c>
      <c r="E68" s="33">
        <v>10705</v>
      </c>
      <c r="F68" s="33">
        <v>5000</v>
      </c>
      <c r="G68" s="33">
        <v>120</v>
      </c>
      <c r="H68" s="28">
        <v>0.38</v>
      </c>
      <c r="I68" s="28">
        <v>0.42</v>
      </c>
      <c r="J68" s="28">
        <v>0.2</v>
      </c>
      <c r="K68" s="68">
        <v>0</v>
      </c>
    </row>
    <row r="69" spans="1:11" x14ac:dyDescent="0.35">
      <c r="A69" s="22" t="s">
        <v>277</v>
      </c>
      <c r="B69" s="81" t="s">
        <v>91</v>
      </c>
      <c r="C69" s="33">
        <v>27425</v>
      </c>
      <c r="D69" s="33">
        <v>10440</v>
      </c>
      <c r="E69" s="33">
        <v>11430</v>
      </c>
      <c r="F69" s="33">
        <v>5430</v>
      </c>
      <c r="G69" s="33">
        <v>125</v>
      </c>
      <c r="H69" s="28">
        <v>0.38</v>
      </c>
      <c r="I69" s="28">
        <v>0.42</v>
      </c>
      <c r="J69" s="28">
        <v>0.2</v>
      </c>
      <c r="K69" s="68">
        <v>0</v>
      </c>
    </row>
    <row r="70" spans="1:11" x14ac:dyDescent="0.35">
      <c r="A70" s="22" t="s">
        <v>277</v>
      </c>
      <c r="B70" s="81" t="s">
        <v>92</v>
      </c>
      <c r="C70" s="33">
        <v>29370</v>
      </c>
      <c r="D70" s="33">
        <v>11165</v>
      </c>
      <c r="E70" s="33">
        <v>12190</v>
      </c>
      <c r="F70" s="33">
        <v>5880</v>
      </c>
      <c r="G70" s="33">
        <v>135</v>
      </c>
      <c r="H70" s="28">
        <v>0.38</v>
      </c>
      <c r="I70" s="28">
        <v>0.42</v>
      </c>
      <c r="J70" s="28">
        <v>0.2</v>
      </c>
      <c r="K70" s="68">
        <v>0</v>
      </c>
    </row>
    <row r="71" spans="1:11" x14ac:dyDescent="0.35">
      <c r="A71" s="22" t="s">
        <v>277</v>
      </c>
      <c r="B71" s="81" t="s">
        <v>93</v>
      </c>
      <c r="C71" s="33">
        <v>31065</v>
      </c>
      <c r="D71" s="33">
        <v>11755</v>
      </c>
      <c r="E71" s="33">
        <v>12870</v>
      </c>
      <c r="F71" s="33">
        <v>6295</v>
      </c>
      <c r="G71" s="33">
        <v>140</v>
      </c>
      <c r="H71" s="28">
        <v>0.38</v>
      </c>
      <c r="I71" s="28">
        <v>0.41</v>
      </c>
      <c r="J71" s="28">
        <v>0.2</v>
      </c>
      <c r="K71" s="68">
        <v>0</v>
      </c>
    </row>
    <row r="72" spans="1:11" x14ac:dyDescent="0.35">
      <c r="A72" s="22" t="s">
        <v>277</v>
      </c>
      <c r="B72" s="81" t="s">
        <v>94</v>
      </c>
      <c r="C72" s="33">
        <v>32855</v>
      </c>
      <c r="D72" s="33">
        <v>12345</v>
      </c>
      <c r="E72" s="33">
        <v>13580</v>
      </c>
      <c r="F72" s="33">
        <v>6780</v>
      </c>
      <c r="G72" s="33">
        <v>150</v>
      </c>
      <c r="H72" s="28">
        <v>0.38</v>
      </c>
      <c r="I72" s="28">
        <v>0.41</v>
      </c>
      <c r="J72" s="28">
        <v>0.21</v>
      </c>
      <c r="K72" s="68">
        <v>0</v>
      </c>
    </row>
    <row r="73" spans="1:11" x14ac:dyDescent="0.35">
      <c r="A73" s="22" t="s">
        <v>277</v>
      </c>
      <c r="B73" s="81" t="s">
        <v>95</v>
      </c>
      <c r="C73" s="33">
        <v>35035</v>
      </c>
      <c r="D73" s="33">
        <v>13060</v>
      </c>
      <c r="E73" s="33">
        <v>14470</v>
      </c>
      <c r="F73" s="33">
        <v>7350</v>
      </c>
      <c r="G73" s="33">
        <v>155</v>
      </c>
      <c r="H73" s="28">
        <v>0.37</v>
      </c>
      <c r="I73" s="28">
        <v>0.41</v>
      </c>
      <c r="J73" s="28">
        <v>0.21</v>
      </c>
      <c r="K73" s="68">
        <v>0</v>
      </c>
    </row>
    <row r="74" spans="1:11" x14ac:dyDescent="0.35">
      <c r="A74" s="22" t="s">
        <v>277</v>
      </c>
      <c r="B74" s="81" t="s">
        <v>96</v>
      </c>
      <c r="C74" s="33">
        <v>37070</v>
      </c>
      <c r="D74" s="33">
        <v>13690</v>
      </c>
      <c r="E74" s="33">
        <v>15340</v>
      </c>
      <c r="F74" s="33">
        <v>7875</v>
      </c>
      <c r="G74" s="33">
        <v>165</v>
      </c>
      <c r="H74" s="28">
        <v>0.37</v>
      </c>
      <c r="I74" s="28">
        <v>0.41</v>
      </c>
      <c r="J74" s="28">
        <v>0.21</v>
      </c>
      <c r="K74" s="68">
        <v>0</v>
      </c>
    </row>
    <row r="75" spans="1:11" x14ac:dyDescent="0.35">
      <c r="A75" s="22" t="s">
        <v>277</v>
      </c>
      <c r="B75" s="81" t="s">
        <v>97</v>
      </c>
      <c r="C75" s="33">
        <v>39105</v>
      </c>
      <c r="D75" s="33">
        <v>14360</v>
      </c>
      <c r="E75" s="33">
        <v>16160</v>
      </c>
      <c r="F75" s="33">
        <v>8410</v>
      </c>
      <c r="G75" s="33">
        <v>175</v>
      </c>
      <c r="H75" s="28">
        <v>0.37</v>
      </c>
      <c r="I75" s="28">
        <v>0.41</v>
      </c>
      <c r="J75" s="28">
        <v>0.22</v>
      </c>
      <c r="K75" s="68">
        <v>0</v>
      </c>
    </row>
    <row r="76" spans="1:11" x14ac:dyDescent="0.35">
      <c r="A76" s="22" t="s">
        <v>277</v>
      </c>
      <c r="B76" s="81" t="s">
        <v>98</v>
      </c>
      <c r="C76" s="33">
        <v>40990</v>
      </c>
      <c r="D76" s="33">
        <v>14945</v>
      </c>
      <c r="E76" s="33">
        <v>16955</v>
      </c>
      <c r="F76" s="33">
        <v>8910</v>
      </c>
      <c r="G76" s="33">
        <v>180</v>
      </c>
      <c r="H76" s="28">
        <v>0.36</v>
      </c>
      <c r="I76" s="28">
        <v>0.41</v>
      </c>
      <c r="J76" s="28">
        <v>0.22</v>
      </c>
      <c r="K76" s="68">
        <v>0</v>
      </c>
    </row>
    <row r="77" spans="1:11" x14ac:dyDescent="0.35">
      <c r="A77" s="22" t="s">
        <v>277</v>
      </c>
      <c r="B77" s="81" t="s">
        <v>99</v>
      </c>
      <c r="C77" s="33">
        <v>42710</v>
      </c>
      <c r="D77" s="33">
        <v>15470</v>
      </c>
      <c r="E77" s="33">
        <v>17670</v>
      </c>
      <c r="F77" s="33">
        <v>9385</v>
      </c>
      <c r="G77" s="33">
        <v>185</v>
      </c>
      <c r="H77" s="28">
        <v>0.36</v>
      </c>
      <c r="I77" s="28">
        <v>0.41</v>
      </c>
      <c r="J77" s="28">
        <v>0.22</v>
      </c>
      <c r="K77" s="68">
        <v>0</v>
      </c>
    </row>
    <row r="78" spans="1:11" x14ac:dyDescent="0.35">
      <c r="A78" s="22" t="s">
        <v>277</v>
      </c>
      <c r="B78" s="81" t="s">
        <v>100</v>
      </c>
      <c r="C78" s="33">
        <v>44095</v>
      </c>
      <c r="D78" s="33">
        <v>15930</v>
      </c>
      <c r="E78" s="33">
        <v>18235</v>
      </c>
      <c r="F78" s="33">
        <v>9740</v>
      </c>
      <c r="G78" s="33">
        <v>190</v>
      </c>
      <c r="H78" s="28">
        <v>0.36</v>
      </c>
      <c r="I78" s="28">
        <v>0.41</v>
      </c>
      <c r="J78" s="28">
        <v>0.22</v>
      </c>
      <c r="K78" s="68">
        <v>0</v>
      </c>
    </row>
    <row r="79" spans="1:11" x14ac:dyDescent="0.35">
      <c r="A79" s="22" t="s">
        <v>277</v>
      </c>
      <c r="B79" s="81" t="s">
        <v>101</v>
      </c>
      <c r="C79" s="33">
        <v>45580</v>
      </c>
      <c r="D79" s="33">
        <v>16420</v>
      </c>
      <c r="E79" s="33">
        <v>18880</v>
      </c>
      <c r="F79" s="33">
        <v>10080</v>
      </c>
      <c r="G79" s="33">
        <v>200</v>
      </c>
      <c r="H79" s="28">
        <v>0.36</v>
      </c>
      <c r="I79" s="28">
        <v>0.41</v>
      </c>
      <c r="J79" s="28">
        <v>0.22</v>
      </c>
      <c r="K79" s="68">
        <v>0</v>
      </c>
    </row>
    <row r="80" spans="1:11" x14ac:dyDescent="0.35">
      <c r="A80" s="22" t="s">
        <v>277</v>
      </c>
      <c r="B80" s="81" t="s">
        <v>102</v>
      </c>
      <c r="C80" s="33">
        <v>46535</v>
      </c>
      <c r="D80" s="33">
        <v>16750</v>
      </c>
      <c r="E80" s="33">
        <v>19270</v>
      </c>
      <c r="F80" s="33">
        <v>10310</v>
      </c>
      <c r="G80" s="33">
        <v>205</v>
      </c>
      <c r="H80" s="28">
        <v>0.36</v>
      </c>
      <c r="I80" s="28">
        <v>0.41</v>
      </c>
      <c r="J80" s="28">
        <v>0.22</v>
      </c>
      <c r="K80" s="68">
        <v>0</v>
      </c>
    </row>
    <row r="81" spans="1:11" x14ac:dyDescent="0.35">
      <c r="A81" s="22" t="s">
        <v>277</v>
      </c>
      <c r="B81" s="81" t="s">
        <v>103</v>
      </c>
      <c r="C81" s="33">
        <v>47490</v>
      </c>
      <c r="D81" s="33">
        <v>17100</v>
      </c>
      <c r="E81" s="33">
        <v>19655</v>
      </c>
      <c r="F81" s="33">
        <v>10515</v>
      </c>
      <c r="G81" s="33">
        <v>215</v>
      </c>
      <c r="H81" s="28">
        <v>0.36</v>
      </c>
      <c r="I81" s="28">
        <v>0.41</v>
      </c>
      <c r="J81" s="28">
        <v>0.22</v>
      </c>
      <c r="K81" s="68">
        <v>0</v>
      </c>
    </row>
    <row r="82" spans="1:11" x14ac:dyDescent="0.35">
      <c r="A82" s="22" t="s">
        <v>277</v>
      </c>
      <c r="B82" s="81" t="s">
        <v>104</v>
      </c>
      <c r="C82" s="33">
        <v>48375</v>
      </c>
      <c r="D82" s="33">
        <v>17445</v>
      </c>
      <c r="E82" s="33">
        <v>20015</v>
      </c>
      <c r="F82" s="33">
        <v>10700</v>
      </c>
      <c r="G82" s="33">
        <v>210</v>
      </c>
      <c r="H82" s="28">
        <v>0.36</v>
      </c>
      <c r="I82" s="28">
        <v>0.41</v>
      </c>
      <c r="J82" s="28">
        <v>0.22</v>
      </c>
      <c r="K82" s="68">
        <v>0</v>
      </c>
    </row>
    <row r="83" spans="1:11" x14ac:dyDescent="0.35">
      <c r="A83" s="22" t="s">
        <v>277</v>
      </c>
      <c r="B83" s="81" t="s">
        <v>105</v>
      </c>
      <c r="C83" s="33">
        <v>49055</v>
      </c>
      <c r="D83" s="33">
        <v>17725</v>
      </c>
      <c r="E83" s="33">
        <v>20275</v>
      </c>
      <c r="F83" s="33">
        <v>10840</v>
      </c>
      <c r="G83" s="33">
        <v>215</v>
      </c>
      <c r="H83" s="28">
        <v>0.36</v>
      </c>
      <c r="I83" s="28">
        <v>0.41</v>
      </c>
      <c r="J83" s="28">
        <v>0.22</v>
      </c>
      <c r="K83" s="68">
        <v>0</v>
      </c>
    </row>
    <row r="84" spans="1:11" x14ac:dyDescent="0.35">
      <c r="A84" s="22" t="s">
        <v>277</v>
      </c>
      <c r="B84" s="81" t="s">
        <v>106</v>
      </c>
      <c r="C84" s="33">
        <v>50000</v>
      </c>
      <c r="D84" s="33">
        <v>18085</v>
      </c>
      <c r="E84" s="33">
        <v>20675</v>
      </c>
      <c r="F84" s="33">
        <v>11025</v>
      </c>
      <c r="G84" s="33">
        <v>215</v>
      </c>
      <c r="H84" s="28">
        <v>0.36</v>
      </c>
      <c r="I84" s="28">
        <v>0.41</v>
      </c>
      <c r="J84" s="28">
        <v>0.22</v>
      </c>
      <c r="K84" s="68">
        <v>0</v>
      </c>
    </row>
    <row r="85" spans="1:11" x14ac:dyDescent="0.35">
      <c r="A85" s="22" t="s">
        <v>277</v>
      </c>
      <c r="B85" s="81" t="s">
        <v>107</v>
      </c>
      <c r="C85" s="33">
        <v>51130</v>
      </c>
      <c r="D85" s="33">
        <v>18480</v>
      </c>
      <c r="E85" s="33">
        <v>21185</v>
      </c>
      <c r="F85" s="33">
        <v>11240</v>
      </c>
      <c r="G85" s="33">
        <v>225</v>
      </c>
      <c r="H85" s="28">
        <v>0.36</v>
      </c>
      <c r="I85" s="28">
        <v>0.41</v>
      </c>
      <c r="J85" s="28">
        <v>0.22</v>
      </c>
      <c r="K85" s="68">
        <v>0</v>
      </c>
    </row>
    <row r="86" spans="1:11" x14ac:dyDescent="0.35">
      <c r="A86" s="22" t="s">
        <v>277</v>
      </c>
      <c r="B86" s="81" t="s">
        <v>108</v>
      </c>
      <c r="C86" s="33">
        <v>52385</v>
      </c>
      <c r="D86" s="33">
        <v>18915</v>
      </c>
      <c r="E86" s="33">
        <v>21765</v>
      </c>
      <c r="F86" s="33">
        <v>11470</v>
      </c>
      <c r="G86" s="33">
        <v>230</v>
      </c>
      <c r="H86" s="28">
        <v>0.36</v>
      </c>
      <c r="I86" s="28">
        <v>0.42</v>
      </c>
      <c r="J86" s="28">
        <v>0.22</v>
      </c>
      <c r="K86" s="68">
        <v>0</v>
      </c>
    </row>
    <row r="87" spans="1:11" x14ac:dyDescent="0.35">
      <c r="A87" s="22" t="s">
        <v>277</v>
      </c>
      <c r="B87" s="81" t="s">
        <v>109</v>
      </c>
      <c r="C87" s="33">
        <v>53590</v>
      </c>
      <c r="D87" s="33">
        <v>19325</v>
      </c>
      <c r="E87" s="33">
        <v>22320</v>
      </c>
      <c r="F87" s="33">
        <v>11695</v>
      </c>
      <c r="G87" s="33">
        <v>245</v>
      </c>
      <c r="H87" s="28">
        <v>0.36</v>
      </c>
      <c r="I87" s="28">
        <v>0.42</v>
      </c>
      <c r="J87" s="28">
        <v>0.22</v>
      </c>
      <c r="K87" s="68">
        <v>0</v>
      </c>
    </row>
    <row r="88" spans="1:11" x14ac:dyDescent="0.35">
      <c r="A88" s="22" t="s">
        <v>277</v>
      </c>
      <c r="B88" s="81" t="s">
        <v>110</v>
      </c>
      <c r="C88" s="33">
        <v>54660</v>
      </c>
      <c r="D88" s="33">
        <v>19695</v>
      </c>
      <c r="E88" s="33">
        <v>22815</v>
      </c>
      <c r="F88" s="33">
        <v>11915</v>
      </c>
      <c r="G88" s="33">
        <v>240</v>
      </c>
      <c r="H88" s="28">
        <v>0.36</v>
      </c>
      <c r="I88" s="28">
        <v>0.42</v>
      </c>
      <c r="J88" s="28">
        <v>0.22</v>
      </c>
      <c r="K88" s="68">
        <v>0</v>
      </c>
    </row>
    <row r="89" spans="1:11" x14ac:dyDescent="0.35">
      <c r="A89" s="22" t="s">
        <v>277</v>
      </c>
      <c r="B89" s="81" t="s">
        <v>111</v>
      </c>
      <c r="C89" s="33">
        <v>55910</v>
      </c>
      <c r="D89" s="33">
        <v>20125</v>
      </c>
      <c r="E89" s="33">
        <v>23350</v>
      </c>
      <c r="F89" s="33">
        <v>12185</v>
      </c>
      <c r="G89" s="33">
        <v>250</v>
      </c>
      <c r="H89" s="28">
        <v>0.36</v>
      </c>
      <c r="I89" s="28">
        <v>0.42</v>
      </c>
      <c r="J89" s="28">
        <v>0.22</v>
      </c>
      <c r="K89" s="68">
        <v>0</v>
      </c>
    </row>
    <row r="90" spans="1:11" x14ac:dyDescent="0.35">
      <c r="A90" s="22" t="s">
        <v>277</v>
      </c>
      <c r="B90" s="81" t="s">
        <v>112</v>
      </c>
      <c r="C90" s="33">
        <v>57640</v>
      </c>
      <c r="D90" s="33">
        <v>20685</v>
      </c>
      <c r="E90" s="33">
        <v>24070</v>
      </c>
      <c r="F90" s="33">
        <v>12630</v>
      </c>
      <c r="G90" s="33">
        <v>255</v>
      </c>
      <c r="H90" s="28">
        <v>0.36</v>
      </c>
      <c r="I90" s="28">
        <v>0.42</v>
      </c>
      <c r="J90" s="28">
        <v>0.22</v>
      </c>
      <c r="K90" s="68">
        <v>0</v>
      </c>
    </row>
    <row r="91" spans="1:11" x14ac:dyDescent="0.35">
      <c r="A91" s="22" t="s">
        <v>277</v>
      </c>
      <c r="B91" s="81" t="s">
        <v>113</v>
      </c>
      <c r="C91" s="33">
        <v>59165</v>
      </c>
      <c r="D91" s="33">
        <v>21145</v>
      </c>
      <c r="E91" s="33">
        <v>24725</v>
      </c>
      <c r="F91" s="33">
        <v>13035</v>
      </c>
      <c r="G91" s="33">
        <v>265</v>
      </c>
      <c r="H91" s="28">
        <v>0.36</v>
      </c>
      <c r="I91" s="28">
        <v>0.42</v>
      </c>
      <c r="J91" s="28">
        <v>0.22</v>
      </c>
      <c r="K91" s="68">
        <v>0</v>
      </c>
    </row>
    <row r="92" spans="1:11" x14ac:dyDescent="0.35">
      <c r="A92" s="22" t="s">
        <v>277</v>
      </c>
      <c r="B92" s="81" t="s">
        <v>114</v>
      </c>
      <c r="C92" s="33">
        <v>60605</v>
      </c>
      <c r="D92" s="33">
        <v>21565</v>
      </c>
      <c r="E92" s="33">
        <v>25310</v>
      </c>
      <c r="F92" s="33">
        <v>13450</v>
      </c>
      <c r="G92" s="33">
        <v>275</v>
      </c>
      <c r="H92" s="28">
        <v>0.36</v>
      </c>
      <c r="I92" s="28">
        <v>0.42</v>
      </c>
      <c r="J92" s="28">
        <v>0.22</v>
      </c>
      <c r="K92" s="68">
        <v>0</v>
      </c>
    </row>
    <row r="93" spans="1:11" x14ac:dyDescent="0.35">
      <c r="A93" s="59" t="s">
        <v>278</v>
      </c>
      <c r="B93" s="114" t="s">
        <v>72</v>
      </c>
      <c r="C93" s="60">
        <v>2520</v>
      </c>
      <c r="D93" s="60">
        <v>755</v>
      </c>
      <c r="E93" s="60">
        <v>1550</v>
      </c>
      <c r="F93" s="60">
        <v>200</v>
      </c>
      <c r="G93" s="60">
        <v>10</v>
      </c>
      <c r="H93" s="61">
        <v>0.3</v>
      </c>
      <c r="I93" s="61">
        <v>0.62</v>
      </c>
      <c r="J93" s="61">
        <v>0.08</v>
      </c>
      <c r="K93" s="115">
        <v>0</v>
      </c>
    </row>
    <row r="94" spans="1:11" x14ac:dyDescent="0.35">
      <c r="A94" s="22" t="s">
        <v>278</v>
      </c>
      <c r="B94" s="81" t="s">
        <v>73</v>
      </c>
      <c r="C94" s="33">
        <v>4050</v>
      </c>
      <c r="D94" s="33">
        <v>1235</v>
      </c>
      <c r="E94" s="33">
        <v>2465</v>
      </c>
      <c r="F94" s="33">
        <v>330</v>
      </c>
      <c r="G94" s="33">
        <v>20</v>
      </c>
      <c r="H94" s="28">
        <v>0.31</v>
      </c>
      <c r="I94" s="28">
        <v>0.61</v>
      </c>
      <c r="J94" s="28">
        <v>0.08</v>
      </c>
      <c r="K94" s="68">
        <v>0</v>
      </c>
    </row>
    <row r="95" spans="1:11" x14ac:dyDescent="0.35">
      <c r="A95" s="22" t="s">
        <v>278</v>
      </c>
      <c r="B95" s="81" t="s">
        <v>74</v>
      </c>
      <c r="C95" s="33">
        <v>6255</v>
      </c>
      <c r="D95" s="33">
        <v>1880</v>
      </c>
      <c r="E95" s="33">
        <v>3830</v>
      </c>
      <c r="F95" s="33">
        <v>515</v>
      </c>
      <c r="G95" s="33">
        <v>30</v>
      </c>
      <c r="H95" s="28">
        <v>0.3</v>
      </c>
      <c r="I95" s="28">
        <v>0.61</v>
      </c>
      <c r="J95" s="28">
        <v>0.08</v>
      </c>
      <c r="K95" s="68">
        <v>0</v>
      </c>
    </row>
    <row r="96" spans="1:11" x14ac:dyDescent="0.35">
      <c r="A96" s="22" t="s">
        <v>278</v>
      </c>
      <c r="B96" s="81" t="s">
        <v>75</v>
      </c>
      <c r="C96" s="33">
        <v>13000</v>
      </c>
      <c r="D96" s="33">
        <v>4045</v>
      </c>
      <c r="E96" s="33">
        <v>7895</v>
      </c>
      <c r="F96" s="33">
        <v>1000</v>
      </c>
      <c r="G96" s="33">
        <v>60</v>
      </c>
      <c r="H96" s="28">
        <v>0.31</v>
      </c>
      <c r="I96" s="28">
        <v>0.61</v>
      </c>
      <c r="J96" s="28">
        <v>0.08</v>
      </c>
      <c r="K96" s="68">
        <v>0</v>
      </c>
    </row>
    <row r="97" spans="1:11" x14ac:dyDescent="0.35">
      <c r="A97" s="22" t="s">
        <v>278</v>
      </c>
      <c r="B97" s="81" t="s">
        <v>76</v>
      </c>
      <c r="C97" s="33">
        <v>22040</v>
      </c>
      <c r="D97" s="33">
        <v>7265</v>
      </c>
      <c r="E97" s="33">
        <v>13180</v>
      </c>
      <c r="F97" s="33">
        <v>1505</v>
      </c>
      <c r="G97" s="33">
        <v>90</v>
      </c>
      <c r="H97" s="28">
        <v>0.33</v>
      </c>
      <c r="I97" s="28">
        <v>0.6</v>
      </c>
      <c r="J97" s="28">
        <v>7.0000000000000007E-2</v>
      </c>
      <c r="K97" s="68">
        <v>0</v>
      </c>
    </row>
    <row r="98" spans="1:11" x14ac:dyDescent="0.35">
      <c r="A98" s="22" t="s">
        <v>278</v>
      </c>
      <c r="B98" s="81" t="s">
        <v>77</v>
      </c>
      <c r="C98" s="33">
        <v>34020</v>
      </c>
      <c r="D98" s="33">
        <v>11540</v>
      </c>
      <c r="E98" s="33">
        <v>20335</v>
      </c>
      <c r="F98" s="33">
        <v>2025</v>
      </c>
      <c r="G98" s="33">
        <v>120</v>
      </c>
      <c r="H98" s="28">
        <v>0.34</v>
      </c>
      <c r="I98" s="28">
        <v>0.6</v>
      </c>
      <c r="J98" s="28">
        <v>0.06</v>
      </c>
      <c r="K98" s="68">
        <v>0</v>
      </c>
    </row>
    <row r="99" spans="1:11" x14ac:dyDescent="0.35">
      <c r="A99" s="22" t="s">
        <v>278</v>
      </c>
      <c r="B99" s="81" t="s">
        <v>78</v>
      </c>
      <c r="C99" s="33">
        <v>39355</v>
      </c>
      <c r="D99" s="33">
        <v>13690</v>
      </c>
      <c r="E99" s="33">
        <v>23365</v>
      </c>
      <c r="F99" s="33">
        <v>2175</v>
      </c>
      <c r="G99" s="33">
        <v>125</v>
      </c>
      <c r="H99" s="28">
        <v>0.35</v>
      </c>
      <c r="I99" s="28">
        <v>0.59</v>
      </c>
      <c r="J99" s="28">
        <v>0.06</v>
      </c>
      <c r="K99" s="68">
        <v>0</v>
      </c>
    </row>
    <row r="100" spans="1:11" x14ac:dyDescent="0.35">
      <c r="A100" s="22" t="s">
        <v>278</v>
      </c>
      <c r="B100" s="81" t="s">
        <v>79</v>
      </c>
      <c r="C100" s="33">
        <v>40890</v>
      </c>
      <c r="D100" s="33">
        <v>14400</v>
      </c>
      <c r="E100" s="33">
        <v>24120</v>
      </c>
      <c r="F100" s="33">
        <v>2240</v>
      </c>
      <c r="G100" s="33">
        <v>130</v>
      </c>
      <c r="H100" s="28">
        <v>0.35</v>
      </c>
      <c r="I100" s="28">
        <v>0.59</v>
      </c>
      <c r="J100" s="28">
        <v>0.05</v>
      </c>
      <c r="K100" s="68">
        <v>0</v>
      </c>
    </row>
    <row r="101" spans="1:11" x14ac:dyDescent="0.35">
      <c r="A101" s="22" t="s">
        <v>278</v>
      </c>
      <c r="B101" s="81" t="s">
        <v>80</v>
      </c>
      <c r="C101" s="33">
        <v>41640</v>
      </c>
      <c r="D101" s="33">
        <v>14755</v>
      </c>
      <c r="E101" s="33">
        <v>24470</v>
      </c>
      <c r="F101" s="33">
        <v>2280</v>
      </c>
      <c r="G101" s="33">
        <v>135</v>
      </c>
      <c r="H101" s="28">
        <v>0.35</v>
      </c>
      <c r="I101" s="28">
        <v>0.59</v>
      </c>
      <c r="J101" s="28">
        <v>0.05</v>
      </c>
      <c r="K101" s="68">
        <v>0</v>
      </c>
    </row>
    <row r="102" spans="1:11" x14ac:dyDescent="0.35">
      <c r="A102" s="22" t="s">
        <v>278</v>
      </c>
      <c r="B102" s="81" t="s">
        <v>81</v>
      </c>
      <c r="C102" s="33">
        <v>42115</v>
      </c>
      <c r="D102" s="33">
        <v>14975</v>
      </c>
      <c r="E102" s="33">
        <v>24685</v>
      </c>
      <c r="F102" s="33">
        <v>2315</v>
      </c>
      <c r="G102" s="33">
        <v>140</v>
      </c>
      <c r="H102" s="28">
        <v>0.36</v>
      </c>
      <c r="I102" s="28">
        <v>0.59</v>
      </c>
      <c r="J102" s="28">
        <v>0.05</v>
      </c>
      <c r="K102" s="68">
        <v>0</v>
      </c>
    </row>
    <row r="103" spans="1:11" x14ac:dyDescent="0.35">
      <c r="A103" s="22" t="s">
        <v>278</v>
      </c>
      <c r="B103" s="81" t="s">
        <v>82</v>
      </c>
      <c r="C103" s="33">
        <v>43495</v>
      </c>
      <c r="D103" s="33">
        <v>15645</v>
      </c>
      <c r="E103" s="33">
        <v>25340</v>
      </c>
      <c r="F103" s="33">
        <v>2370</v>
      </c>
      <c r="G103" s="33">
        <v>140</v>
      </c>
      <c r="H103" s="28">
        <v>0.36</v>
      </c>
      <c r="I103" s="28">
        <v>0.57999999999999996</v>
      </c>
      <c r="J103" s="28">
        <v>0.05</v>
      </c>
      <c r="K103" s="68">
        <v>0</v>
      </c>
    </row>
    <row r="104" spans="1:11" x14ac:dyDescent="0.35">
      <c r="A104" s="22" t="s">
        <v>278</v>
      </c>
      <c r="B104" s="81" t="s">
        <v>83</v>
      </c>
      <c r="C104" s="33">
        <v>45020</v>
      </c>
      <c r="D104" s="33">
        <v>16400</v>
      </c>
      <c r="E104" s="33">
        <v>26065</v>
      </c>
      <c r="F104" s="33">
        <v>2420</v>
      </c>
      <c r="G104" s="33">
        <v>135</v>
      </c>
      <c r="H104" s="28">
        <v>0.36</v>
      </c>
      <c r="I104" s="28">
        <v>0.57999999999999996</v>
      </c>
      <c r="J104" s="28">
        <v>0.05</v>
      </c>
      <c r="K104" s="68">
        <v>0</v>
      </c>
    </row>
    <row r="105" spans="1:11" x14ac:dyDescent="0.35">
      <c r="A105" s="22" t="s">
        <v>278</v>
      </c>
      <c r="B105" s="81" t="s">
        <v>84</v>
      </c>
      <c r="C105" s="33">
        <v>45740</v>
      </c>
      <c r="D105" s="33">
        <v>16765</v>
      </c>
      <c r="E105" s="33">
        <v>26380</v>
      </c>
      <c r="F105" s="33">
        <v>2455</v>
      </c>
      <c r="G105" s="33">
        <v>140</v>
      </c>
      <c r="H105" s="28">
        <v>0.37</v>
      </c>
      <c r="I105" s="28">
        <v>0.57999999999999996</v>
      </c>
      <c r="J105" s="28">
        <v>0.05</v>
      </c>
      <c r="K105" s="68">
        <v>0</v>
      </c>
    </row>
    <row r="106" spans="1:11" x14ac:dyDescent="0.35">
      <c r="A106" s="22" t="s">
        <v>278</v>
      </c>
      <c r="B106" s="81" t="s">
        <v>85</v>
      </c>
      <c r="C106" s="33">
        <v>46095</v>
      </c>
      <c r="D106" s="33">
        <v>16965</v>
      </c>
      <c r="E106" s="33">
        <v>26520</v>
      </c>
      <c r="F106" s="33">
        <v>2475</v>
      </c>
      <c r="G106" s="33">
        <v>140</v>
      </c>
      <c r="H106" s="28">
        <v>0.37</v>
      </c>
      <c r="I106" s="28">
        <v>0.57999999999999996</v>
      </c>
      <c r="J106" s="28">
        <v>0.05</v>
      </c>
      <c r="K106" s="68">
        <v>0</v>
      </c>
    </row>
    <row r="107" spans="1:11" x14ac:dyDescent="0.35">
      <c r="A107" s="22" t="s">
        <v>278</v>
      </c>
      <c r="B107" s="81" t="s">
        <v>86</v>
      </c>
      <c r="C107" s="33">
        <v>46305</v>
      </c>
      <c r="D107" s="33">
        <v>17105</v>
      </c>
      <c r="E107" s="33">
        <v>26585</v>
      </c>
      <c r="F107" s="33">
        <v>2475</v>
      </c>
      <c r="G107" s="33">
        <v>140</v>
      </c>
      <c r="H107" s="28">
        <v>0.37</v>
      </c>
      <c r="I107" s="28">
        <v>0.56999999999999995</v>
      </c>
      <c r="J107" s="28">
        <v>0.05</v>
      </c>
      <c r="K107" s="68">
        <v>0</v>
      </c>
    </row>
    <row r="108" spans="1:11" x14ac:dyDescent="0.35">
      <c r="A108" s="22" t="s">
        <v>278</v>
      </c>
      <c r="B108" s="81" t="s">
        <v>87</v>
      </c>
      <c r="C108" s="33">
        <v>46300</v>
      </c>
      <c r="D108" s="33">
        <v>17145</v>
      </c>
      <c r="E108" s="33">
        <v>26555</v>
      </c>
      <c r="F108" s="33">
        <v>2465</v>
      </c>
      <c r="G108" s="33">
        <v>135</v>
      </c>
      <c r="H108" s="28">
        <v>0.37</v>
      </c>
      <c r="I108" s="28">
        <v>0.56999999999999995</v>
      </c>
      <c r="J108" s="28">
        <v>0.05</v>
      </c>
      <c r="K108" s="68">
        <v>0</v>
      </c>
    </row>
    <row r="109" spans="1:11" x14ac:dyDescent="0.35">
      <c r="A109" s="22" t="s">
        <v>278</v>
      </c>
      <c r="B109" s="81" t="s">
        <v>88</v>
      </c>
      <c r="C109" s="33">
        <v>46295</v>
      </c>
      <c r="D109" s="33">
        <v>17210</v>
      </c>
      <c r="E109" s="33">
        <v>26490</v>
      </c>
      <c r="F109" s="33">
        <v>2460</v>
      </c>
      <c r="G109" s="33">
        <v>135</v>
      </c>
      <c r="H109" s="28">
        <v>0.37</v>
      </c>
      <c r="I109" s="28">
        <v>0.56999999999999995</v>
      </c>
      <c r="J109" s="28">
        <v>0.05</v>
      </c>
      <c r="K109" s="68">
        <v>0</v>
      </c>
    </row>
    <row r="110" spans="1:11" x14ac:dyDescent="0.35">
      <c r="A110" s="22" t="s">
        <v>278</v>
      </c>
      <c r="B110" s="81" t="s">
        <v>89</v>
      </c>
      <c r="C110" s="33">
        <v>46295</v>
      </c>
      <c r="D110" s="33">
        <v>17300</v>
      </c>
      <c r="E110" s="33">
        <v>26415</v>
      </c>
      <c r="F110" s="33">
        <v>2445</v>
      </c>
      <c r="G110" s="33">
        <v>135</v>
      </c>
      <c r="H110" s="28">
        <v>0.37</v>
      </c>
      <c r="I110" s="28">
        <v>0.56999999999999995</v>
      </c>
      <c r="J110" s="28">
        <v>0.05</v>
      </c>
      <c r="K110" s="68">
        <v>0</v>
      </c>
    </row>
    <row r="111" spans="1:11" x14ac:dyDescent="0.35">
      <c r="A111" s="22" t="s">
        <v>278</v>
      </c>
      <c r="B111" s="81" t="s">
        <v>90</v>
      </c>
      <c r="C111" s="33">
        <v>46220</v>
      </c>
      <c r="D111" s="33">
        <v>17350</v>
      </c>
      <c r="E111" s="33">
        <v>26305</v>
      </c>
      <c r="F111" s="33">
        <v>2430</v>
      </c>
      <c r="G111" s="33">
        <v>135</v>
      </c>
      <c r="H111" s="28">
        <v>0.38</v>
      </c>
      <c r="I111" s="28">
        <v>0.56999999999999995</v>
      </c>
      <c r="J111" s="28">
        <v>0.05</v>
      </c>
      <c r="K111" s="68">
        <v>0</v>
      </c>
    </row>
    <row r="112" spans="1:11" x14ac:dyDescent="0.35">
      <c r="A112" s="22" t="s">
        <v>278</v>
      </c>
      <c r="B112" s="81" t="s">
        <v>91</v>
      </c>
      <c r="C112" s="33">
        <v>46000</v>
      </c>
      <c r="D112" s="33">
        <v>17340</v>
      </c>
      <c r="E112" s="33">
        <v>26125</v>
      </c>
      <c r="F112" s="33">
        <v>2400</v>
      </c>
      <c r="G112" s="33">
        <v>135</v>
      </c>
      <c r="H112" s="28">
        <v>0.38</v>
      </c>
      <c r="I112" s="28">
        <v>0.56999999999999995</v>
      </c>
      <c r="J112" s="28">
        <v>0.05</v>
      </c>
      <c r="K112" s="68">
        <v>0</v>
      </c>
    </row>
    <row r="113" spans="1:11" x14ac:dyDescent="0.35">
      <c r="A113" s="22" t="s">
        <v>278</v>
      </c>
      <c r="B113" s="81" t="s">
        <v>92</v>
      </c>
      <c r="C113" s="33">
        <v>45655</v>
      </c>
      <c r="D113" s="33">
        <v>17310</v>
      </c>
      <c r="E113" s="33">
        <v>25860</v>
      </c>
      <c r="F113" s="33">
        <v>2355</v>
      </c>
      <c r="G113" s="33">
        <v>135</v>
      </c>
      <c r="H113" s="28">
        <v>0.38</v>
      </c>
      <c r="I113" s="28">
        <v>0.56999999999999995</v>
      </c>
      <c r="J113" s="28">
        <v>0.05</v>
      </c>
      <c r="K113" s="68">
        <v>0</v>
      </c>
    </row>
    <row r="114" spans="1:11" x14ac:dyDescent="0.35">
      <c r="A114" s="22" t="s">
        <v>278</v>
      </c>
      <c r="B114" s="81" t="s">
        <v>93</v>
      </c>
      <c r="C114" s="33">
        <v>45380</v>
      </c>
      <c r="D114" s="33">
        <v>17285</v>
      </c>
      <c r="E114" s="33">
        <v>25645</v>
      </c>
      <c r="F114" s="33">
        <v>2315</v>
      </c>
      <c r="G114" s="33">
        <v>130</v>
      </c>
      <c r="H114" s="28">
        <v>0.38</v>
      </c>
      <c r="I114" s="28">
        <v>0.56999999999999995</v>
      </c>
      <c r="J114" s="28">
        <v>0.05</v>
      </c>
      <c r="K114" s="68">
        <v>0</v>
      </c>
    </row>
    <row r="115" spans="1:11" x14ac:dyDescent="0.35">
      <c r="A115" s="22" t="s">
        <v>278</v>
      </c>
      <c r="B115" s="81" t="s">
        <v>94</v>
      </c>
      <c r="C115" s="33">
        <v>45070</v>
      </c>
      <c r="D115" s="33">
        <v>17265</v>
      </c>
      <c r="E115" s="33">
        <v>25405</v>
      </c>
      <c r="F115" s="33">
        <v>2270</v>
      </c>
      <c r="G115" s="33">
        <v>130</v>
      </c>
      <c r="H115" s="28">
        <v>0.38</v>
      </c>
      <c r="I115" s="28">
        <v>0.56000000000000005</v>
      </c>
      <c r="J115" s="28">
        <v>0.05</v>
      </c>
      <c r="K115" s="68">
        <v>0</v>
      </c>
    </row>
    <row r="116" spans="1:11" x14ac:dyDescent="0.35">
      <c r="A116" s="22" t="s">
        <v>278</v>
      </c>
      <c r="B116" s="81" t="s">
        <v>95</v>
      </c>
      <c r="C116" s="33">
        <v>44590</v>
      </c>
      <c r="D116" s="33">
        <v>17205</v>
      </c>
      <c r="E116" s="33">
        <v>25040</v>
      </c>
      <c r="F116" s="33">
        <v>2215</v>
      </c>
      <c r="G116" s="33">
        <v>125</v>
      </c>
      <c r="H116" s="28">
        <v>0.39</v>
      </c>
      <c r="I116" s="28">
        <v>0.56000000000000005</v>
      </c>
      <c r="J116" s="28">
        <v>0.05</v>
      </c>
      <c r="K116" s="68">
        <v>0</v>
      </c>
    </row>
    <row r="117" spans="1:11" x14ac:dyDescent="0.35">
      <c r="A117" s="22" t="s">
        <v>278</v>
      </c>
      <c r="B117" s="81" t="s">
        <v>96</v>
      </c>
      <c r="C117" s="33">
        <v>44090</v>
      </c>
      <c r="D117" s="33">
        <v>17105</v>
      </c>
      <c r="E117" s="33">
        <v>24700</v>
      </c>
      <c r="F117" s="33">
        <v>2165</v>
      </c>
      <c r="G117" s="33">
        <v>120</v>
      </c>
      <c r="H117" s="28">
        <v>0.39</v>
      </c>
      <c r="I117" s="28">
        <v>0.56000000000000005</v>
      </c>
      <c r="J117" s="28">
        <v>0.05</v>
      </c>
      <c r="K117" s="68">
        <v>0</v>
      </c>
    </row>
    <row r="118" spans="1:11" x14ac:dyDescent="0.35">
      <c r="A118" s="22" t="s">
        <v>278</v>
      </c>
      <c r="B118" s="81" t="s">
        <v>97</v>
      </c>
      <c r="C118" s="33">
        <v>43635</v>
      </c>
      <c r="D118" s="33">
        <v>17030</v>
      </c>
      <c r="E118" s="33">
        <v>24370</v>
      </c>
      <c r="F118" s="33">
        <v>2115</v>
      </c>
      <c r="G118" s="33">
        <v>115</v>
      </c>
      <c r="H118" s="28">
        <v>0.39</v>
      </c>
      <c r="I118" s="28">
        <v>0.56000000000000005</v>
      </c>
      <c r="J118" s="28">
        <v>0.05</v>
      </c>
      <c r="K118" s="68">
        <v>0</v>
      </c>
    </row>
    <row r="119" spans="1:11" x14ac:dyDescent="0.35">
      <c r="A119" s="22" t="s">
        <v>278</v>
      </c>
      <c r="B119" s="81" t="s">
        <v>98</v>
      </c>
      <c r="C119" s="33">
        <v>43125</v>
      </c>
      <c r="D119" s="33">
        <v>16940</v>
      </c>
      <c r="E119" s="33">
        <v>23995</v>
      </c>
      <c r="F119" s="33">
        <v>2075</v>
      </c>
      <c r="G119" s="33">
        <v>115</v>
      </c>
      <c r="H119" s="28">
        <v>0.39</v>
      </c>
      <c r="I119" s="28">
        <v>0.56000000000000005</v>
      </c>
      <c r="J119" s="28">
        <v>0.05</v>
      </c>
      <c r="K119" s="68">
        <v>0</v>
      </c>
    </row>
    <row r="120" spans="1:11" x14ac:dyDescent="0.35">
      <c r="A120" s="22" t="s">
        <v>278</v>
      </c>
      <c r="B120" s="81" t="s">
        <v>99</v>
      </c>
      <c r="C120" s="33">
        <v>42575</v>
      </c>
      <c r="D120" s="33">
        <v>16840</v>
      </c>
      <c r="E120" s="33">
        <v>23600</v>
      </c>
      <c r="F120" s="33">
        <v>2025</v>
      </c>
      <c r="G120" s="33">
        <v>105</v>
      </c>
      <c r="H120" s="28">
        <v>0.4</v>
      </c>
      <c r="I120" s="28">
        <v>0.55000000000000004</v>
      </c>
      <c r="J120" s="28">
        <v>0.05</v>
      </c>
      <c r="K120" s="68">
        <v>0</v>
      </c>
    </row>
    <row r="121" spans="1:11" x14ac:dyDescent="0.35">
      <c r="A121" s="22" t="s">
        <v>278</v>
      </c>
      <c r="B121" s="81" t="s">
        <v>100</v>
      </c>
      <c r="C121" s="33">
        <v>41945</v>
      </c>
      <c r="D121" s="33">
        <v>16695</v>
      </c>
      <c r="E121" s="33">
        <v>23160</v>
      </c>
      <c r="F121" s="33">
        <v>1985</v>
      </c>
      <c r="G121" s="33">
        <v>105</v>
      </c>
      <c r="H121" s="28">
        <v>0.4</v>
      </c>
      <c r="I121" s="28">
        <v>0.55000000000000004</v>
      </c>
      <c r="J121" s="28">
        <v>0.05</v>
      </c>
      <c r="K121" s="68">
        <v>0</v>
      </c>
    </row>
    <row r="122" spans="1:11" x14ac:dyDescent="0.35">
      <c r="A122" s="22" t="s">
        <v>278</v>
      </c>
      <c r="B122" s="81" t="s">
        <v>101</v>
      </c>
      <c r="C122" s="33">
        <v>41280</v>
      </c>
      <c r="D122" s="33">
        <v>16555</v>
      </c>
      <c r="E122" s="33">
        <v>22685</v>
      </c>
      <c r="F122" s="33">
        <v>1935</v>
      </c>
      <c r="G122" s="33">
        <v>100</v>
      </c>
      <c r="H122" s="28">
        <v>0.4</v>
      </c>
      <c r="I122" s="28">
        <v>0.55000000000000004</v>
      </c>
      <c r="J122" s="28">
        <v>0.05</v>
      </c>
      <c r="K122" s="68">
        <v>0</v>
      </c>
    </row>
    <row r="123" spans="1:11" x14ac:dyDescent="0.35">
      <c r="A123" s="22" t="s">
        <v>278</v>
      </c>
      <c r="B123" s="81" t="s">
        <v>102</v>
      </c>
      <c r="C123" s="33">
        <v>40735</v>
      </c>
      <c r="D123" s="33">
        <v>16425</v>
      </c>
      <c r="E123" s="33">
        <v>22315</v>
      </c>
      <c r="F123" s="33">
        <v>1890</v>
      </c>
      <c r="G123" s="33">
        <v>100</v>
      </c>
      <c r="H123" s="28">
        <v>0.4</v>
      </c>
      <c r="I123" s="28">
        <v>0.55000000000000004</v>
      </c>
      <c r="J123" s="28">
        <v>0.05</v>
      </c>
      <c r="K123" s="68">
        <v>0</v>
      </c>
    </row>
    <row r="124" spans="1:11" x14ac:dyDescent="0.35">
      <c r="A124" s="22" t="s">
        <v>278</v>
      </c>
      <c r="B124" s="81" t="s">
        <v>103</v>
      </c>
      <c r="C124" s="33">
        <v>40075</v>
      </c>
      <c r="D124" s="33">
        <v>16290</v>
      </c>
      <c r="E124" s="33">
        <v>21840</v>
      </c>
      <c r="F124" s="33">
        <v>1840</v>
      </c>
      <c r="G124" s="33">
        <v>100</v>
      </c>
      <c r="H124" s="28">
        <v>0.41</v>
      </c>
      <c r="I124" s="28">
        <v>0.55000000000000004</v>
      </c>
      <c r="J124" s="28">
        <v>0.05</v>
      </c>
      <c r="K124" s="68">
        <v>0</v>
      </c>
    </row>
    <row r="125" spans="1:11" x14ac:dyDescent="0.35">
      <c r="A125" s="22" t="s">
        <v>278</v>
      </c>
      <c r="B125" s="81" t="s">
        <v>104</v>
      </c>
      <c r="C125" s="33">
        <v>39470</v>
      </c>
      <c r="D125" s="33">
        <v>16185</v>
      </c>
      <c r="E125" s="33">
        <v>21420</v>
      </c>
      <c r="F125" s="33">
        <v>1770</v>
      </c>
      <c r="G125" s="33">
        <v>95</v>
      </c>
      <c r="H125" s="28">
        <v>0.41</v>
      </c>
      <c r="I125" s="28">
        <v>0.54</v>
      </c>
      <c r="J125" s="28">
        <v>0.04</v>
      </c>
      <c r="K125" s="68">
        <v>0</v>
      </c>
    </row>
    <row r="126" spans="1:11" x14ac:dyDescent="0.35">
      <c r="A126" s="22" t="s">
        <v>278</v>
      </c>
      <c r="B126" s="81" t="s">
        <v>105</v>
      </c>
      <c r="C126" s="33">
        <v>38870</v>
      </c>
      <c r="D126" s="33">
        <v>16065</v>
      </c>
      <c r="E126" s="33">
        <v>20995</v>
      </c>
      <c r="F126" s="33">
        <v>1725</v>
      </c>
      <c r="G126" s="33">
        <v>90</v>
      </c>
      <c r="H126" s="28">
        <v>0.41</v>
      </c>
      <c r="I126" s="28">
        <v>0.54</v>
      </c>
      <c r="J126" s="28">
        <v>0.04</v>
      </c>
      <c r="K126" s="68">
        <v>0</v>
      </c>
    </row>
    <row r="127" spans="1:11" x14ac:dyDescent="0.35">
      <c r="A127" s="22" t="s">
        <v>278</v>
      </c>
      <c r="B127" s="81" t="s">
        <v>106</v>
      </c>
      <c r="C127" s="33">
        <v>38305</v>
      </c>
      <c r="D127" s="33">
        <v>15960</v>
      </c>
      <c r="E127" s="33">
        <v>20580</v>
      </c>
      <c r="F127" s="33">
        <v>1675</v>
      </c>
      <c r="G127" s="33">
        <v>90</v>
      </c>
      <c r="H127" s="28">
        <v>0.42</v>
      </c>
      <c r="I127" s="28">
        <v>0.54</v>
      </c>
      <c r="J127" s="28">
        <v>0.04</v>
      </c>
      <c r="K127" s="68">
        <v>0</v>
      </c>
    </row>
    <row r="128" spans="1:11" x14ac:dyDescent="0.35">
      <c r="A128" s="22" t="s">
        <v>278</v>
      </c>
      <c r="B128" s="81" t="s">
        <v>107</v>
      </c>
      <c r="C128" s="33">
        <v>37905</v>
      </c>
      <c r="D128" s="33">
        <v>15895</v>
      </c>
      <c r="E128" s="33">
        <v>20270</v>
      </c>
      <c r="F128" s="33">
        <v>1645</v>
      </c>
      <c r="G128" s="33">
        <v>90</v>
      </c>
      <c r="H128" s="28">
        <v>0.42</v>
      </c>
      <c r="I128" s="28">
        <v>0.53</v>
      </c>
      <c r="J128" s="28">
        <v>0.04</v>
      </c>
      <c r="K128" s="68">
        <v>0</v>
      </c>
    </row>
    <row r="129" spans="1:11" x14ac:dyDescent="0.35">
      <c r="A129" s="22" t="s">
        <v>278</v>
      </c>
      <c r="B129" s="81" t="s">
        <v>108</v>
      </c>
      <c r="C129" s="33">
        <v>37365</v>
      </c>
      <c r="D129" s="33">
        <v>15750</v>
      </c>
      <c r="E129" s="33">
        <v>19920</v>
      </c>
      <c r="F129" s="33">
        <v>1610</v>
      </c>
      <c r="G129" s="33">
        <v>90</v>
      </c>
      <c r="H129" s="28">
        <v>0.42</v>
      </c>
      <c r="I129" s="28">
        <v>0.53</v>
      </c>
      <c r="J129" s="28">
        <v>0.04</v>
      </c>
      <c r="K129" s="68">
        <v>0</v>
      </c>
    </row>
    <row r="130" spans="1:11" x14ac:dyDescent="0.35">
      <c r="A130" s="22" t="s">
        <v>278</v>
      </c>
      <c r="B130" s="81" t="s">
        <v>109</v>
      </c>
      <c r="C130" s="33">
        <v>36980</v>
      </c>
      <c r="D130" s="33">
        <v>15655</v>
      </c>
      <c r="E130" s="33">
        <v>19655</v>
      </c>
      <c r="F130" s="33">
        <v>1585</v>
      </c>
      <c r="G130" s="33">
        <v>90</v>
      </c>
      <c r="H130" s="28">
        <v>0.42</v>
      </c>
      <c r="I130" s="28">
        <v>0.53</v>
      </c>
      <c r="J130" s="28">
        <v>0.04</v>
      </c>
      <c r="K130" s="68">
        <v>0</v>
      </c>
    </row>
    <row r="131" spans="1:11" x14ac:dyDescent="0.35">
      <c r="A131" s="22" t="s">
        <v>278</v>
      </c>
      <c r="B131" s="81" t="s">
        <v>110</v>
      </c>
      <c r="C131" s="33">
        <v>36565</v>
      </c>
      <c r="D131" s="33">
        <v>15550</v>
      </c>
      <c r="E131" s="33">
        <v>19375</v>
      </c>
      <c r="F131" s="33">
        <v>1555</v>
      </c>
      <c r="G131" s="33">
        <v>85</v>
      </c>
      <c r="H131" s="28">
        <v>0.43</v>
      </c>
      <c r="I131" s="28">
        <v>0.53</v>
      </c>
      <c r="J131" s="28">
        <v>0.04</v>
      </c>
      <c r="K131" s="68">
        <v>0</v>
      </c>
    </row>
    <row r="132" spans="1:11" x14ac:dyDescent="0.35">
      <c r="A132" s="22" t="s">
        <v>278</v>
      </c>
      <c r="B132" s="81" t="s">
        <v>111</v>
      </c>
      <c r="C132" s="33">
        <v>36270</v>
      </c>
      <c r="D132" s="33">
        <v>15505</v>
      </c>
      <c r="E132" s="33">
        <v>19150</v>
      </c>
      <c r="F132" s="33">
        <v>1530</v>
      </c>
      <c r="G132" s="33">
        <v>85</v>
      </c>
      <c r="H132" s="28">
        <v>0.43</v>
      </c>
      <c r="I132" s="28">
        <v>0.53</v>
      </c>
      <c r="J132" s="28">
        <v>0.04</v>
      </c>
      <c r="K132" s="68">
        <v>0</v>
      </c>
    </row>
    <row r="133" spans="1:11" x14ac:dyDescent="0.35">
      <c r="A133" s="22" t="s">
        <v>278</v>
      </c>
      <c r="B133" s="81" t="s">
        <v>112</v>
      </c>
      <c r="C133" s="33">
        <v>35930</v>
      </c>
      <c r="D133" s="33">
        <v>15415</v>
      </c>
      <c r="E133" s="33">
        <v>18925</v>
      </c>
      <c r="F133" s="33">
        <v>1510</v>
      </c>
      <c r="G133" s="33">
        <v>80</v>
      </c>
      <c r="H133" s="28">
        <v>0.43</v>
      </c>
      <c r="I133" s="28">
        <v>0.53</v>
      </c>
      <c r="J133" s="28">
        <v>0.04</v>
      </c>
      <c r="K133" s="68">
        <v>0</v>
      </c>
    </row>
    <row r="134" spans="1:11" x14ac:dyDescent="0.35">
      <c r="A134" s="22" t="s">
        <v>278</v>
      </c>
      <c r="B134" s="81" t="s">
        <v>113</v>
      </c>
      <c r="C134" s="33">
        <v>35585</v>
      </c>
      <c r="D134" s="33">
        <v>15350</v>
      </c>
      <c r="E134" s="33">
        <v>18665</v>
      </c>
      <c r="F134" s="33">
        <v>1490</v>
      </c>
      <c r="G134" s="33">
        <v>80</v>
      </c>
      <c r="H134" s="28">
        <v>0.43</v>
      </c>
      <c r="I134" s="28">
        <v>0.52</v>
      </c>
      <c r="J134" s="28">
        <v>0.04</v>
      </c>
      <c r="K134" s="68">
        <v>0</v>
      </c>
    </row>
    <row r="135" spans="1:11" x14ac:dyDescent="0.35">
      <c r="A135" s="22" t="s">
        <v>278</v>
      </c>
      <c r="B135" s="81" t="s">
        <v>114</v>
      </c>
      <c r="C135" s="33">
        <v>35205</v>
      </c>
      <c r="D135" s="33">
        <v>15275</v>
      </c>
      <c r="E135" s="33">
        <v>18390</v>
      </c>
      <c r="F135" s="33">
        <v>1465</v>
      </c>
      <c r="G135" s="33">
        <v>80</v>
      </c>
      <c r="H135" s="28">
        <v>0.43</v>
      </c>
      <c r="I135" s="28">
        <v>0.52</v>
      </c>
      <c r="J135" s="28">
        <v>0.04</v>
      </c>
      <c r="K135" s="68">
        <v>0</v>
      </c>
    </row>
    <row r="136" spans="1:11" x14ac:dyDescent="0.35">
      <c r="A136" t="s">
        <v>29</v>
      </c>
      <c r="B136" t="s">
        <v>424</v>
      </c>
    </row>
    <row r="137" spans="1:11" x14ac:dyDescent="0.35">
      <c r="A137" t="s">
        <v>30</v>
      </c>
      <c r="B137" s="51" t="s">
        <v>472</v>
      </c>
    </row>
    <row r="138" spans="1:11" x14ac:dyDescent="0.35">
      <c r="A138" t="s">
        <v>31</v>
      </c>
      <c r="B138" s="52" t="s">
        <v>467</v>
      </c>
    </row>
    <row r="139" spans="1:11" x14ac:dyDescent="0.35">
      <c r="A139" t="s">
        <v>32</v>
      </c>
      <c r="B139" s="52" t="s">
        <v>468</v>
      </c>
    </row>
    <row r="140" spans="1:11" x14ac:dyDescent="0.35">
      <c r="A140" t="s">
        <v>33</v>
      </c>
      <c r="B140" s="51" t="s">
        <v>473</v>
      </c>
    </row>
  </sheetData>
  <conditionalFormatting sqref="H7:K135">
    <cfRule type="dataBar" priority="1">
      <dataBar>
        <cfvo type="num" val="0"/>
        <cfvo type="num" val="1"/>
        <color theme="7" tint="0.39997558519241921"/>
      </dataBar>
      <extLst>
        <ext xmlns:x14="http://schemas.microsoft.com/office/spreadsheetml/2009/9/main" uri="{B025F937-C7B1-47D3-B67F-A62EFF666E3E}">
          <x14:id>{8C67DC8D-8E9A-4E6B-8E9E-77E1C1726D82}</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8C67DC8D-8E9A-4E6B-8E9E-77E1C1726D82}">
            <x14:dataBar minLength="0" maxLength="100" gradient="0">
              <x14:cfvo type="num">
                <xm:f>0</xm:f>
              </x14:cfvo>
              <x14:cfvo type="num">
                <xm:f>1</xm:f>
              </x14:cfvo>
              <x14:negativeFillColor rgb="FFFF0000"/>
              <x14:axisColor rgb="FF000000"/>
            </x14:dataBar>
          </x14:cfRule>
          <xm:sqref>H7:K135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40"/>
  <sheetViews>
    <sheetView showGridLines="0" workbookViewId="0"/>
  </sheetViews>
  <sheetFormatPr defaultColWidth="10.6640625" defaultRowHeight="15.5" x14ac:dyDescent="0.35"/>
  <cols>
    <col min="1" max="9" width="20.6640625" customWidth="1"/>
  </cols>
  <sheetData>
    <row r="1" spans="1:9" ht="19.5" x14ac:dyDescent="0.45">
      <c r="A1" s="1" t="s">
        <v>317</v>
      </c>
    </row>
    <row r="2" spans="1:9" x14ac:dyDescent="0.35">
      <c r="A2" t="s">
        <v>46</v>
      </c>
    </row>
    <row r="3" spans="1:9" x14ac:dyDescent="0.35">
      <c r="A3" t="s">
        <v>47</v>
      </c>
    </row>
    <row r="4" spans="1:9" x14ac:dyDescent="0.35">
      <c r="A4" t="s">
        <v>296</v>
      </c>
    </row>
    <row r="5" spans="1:9" x14ac:dyDescent="0.35">
      <c r="A5" t="s">
        <v>49</v>
      </c>
    </row>
    <row r="6" spans="1:9" s="182" customFormat="1" ht="31" x14ac:dyDescent="0.35">
      <c r="A6" s="194" t="s">
        <v>264</v>
      </c>
      <c r="B6" s="185" t="s">
        <v>297</v>
      </c>
      <c r="C6" s="185" t="s">
        <v>308</v>
      </c>
      <c r="D6" s="185" t="s">
        <v>318</v>
      </c>
      <c r="E6" s="185" t="s">
        <v>319</v>
      </c>
      <c r="F6" s="185" t="s">
        <v>312</v>
      </c>
      <c r="G6" s="185" t="s">
        <v>320</v>
      </c>
      <c r="H6" s="185" t="s">
        <v>321</v>
      </c>
      <c r="I6" s="195" t="s">
        <v>316</v>
      </c>
    </row>
    <row r="7" spans="1:9" x14ac:dyDescent="0.35">
      <c r="A7" s="22" t="s">
        <v>276</v>
      </c>
      <c r="B7" s="81" t="s">
        <v>72</v>
      </c>
      <c r="C7" s="33">
        <v>5235</v>
      </c>
      <c r="D7" s="33">
        <v>400</v>
      </c>
      <c r="E7" s="33">
        <v>3110</v>
      </c>
      <c r="F7" s="33">
        <v>1725</v>
      </c>
      <c r="G7" s="28">
        <v>0.08</v>
      </c>
      <c r="H7" s="28">
        <v>0.59</v>
      </c>
      <c r="I7" s="68">
        <v>0.33</v>
      </c>
    </row>
    <row r="8" spans="1:9" x14ac:dyDescent="0.35">
      <c r="A8" s="22" t="s">
        <v>276</v>
      </c>
      <c r="B8" s="81" t="s">
        <v>73</v>
      </c>
      <c r="C8" s="33">
        <v>7800</v>
      </c>
      <c r="D8" s="33">
        <v>620</v>
      </c>
      <c r="E8" s="33">
        <v>4710</v>
      </c>
      <c r="F8" s="33">
        <v>2470</v>
      </c>
      <c r="G8" s="28">
        <v>0.08</v>
      </c>
      <c r="H8" s="28">
        <v>0.6</v>
      </c>
      <c r="I8" s="68">
        <v>0.32</v>
      </c>
    </row>
    <row r="9" spans="1:9" x14ac:dyDescent="0.35">
      <c r="A9" s="22" t="s">
        <v>276</v>
      </c>
      <c r="B9" s="81" t="s">
        <v>74</v>
      </c>
      <c r="C9" s="33">
        <v>11150</v>
      </c>
      <c r="D9" s="33">
        <v>935</v>
      </c>
      <c r="E9" s="33">
        <v>6905</v>
      </c>
      <c r="F9" s="33">
        <v>3310</v>
      </c>
      <c r="G9" s="28">
        <v>0.08</v>
      </c>
      <c r="H9" s="28">
        <v>0.62</v>
      </c>
      <c r="I9" s="68">
        <v>0.3</v>
      </c>
    </row>
    <row r="10" spans="1:9" x14ac:dyDescent="0.35">
      <c r="A10" s="22" t="s">
        <v>276</v>
      </c>
      <c r="B10" s="81" t="s">
        <v>75</v>
      </c>
      <c r="C10" s="33">
        <v>19190</v>
      </c>
      <c r="D10" s="33">
        <v>1735</v>
      </c>
      <c r="E10" s="33">
        <v>12545</v>
      </c>
      <c r="F10" s="33">
        <v>4910</v>
      </c>
      <c r="G10" s="28">
        <v>0.09</v>
      </c>
      <c r="H10" s="28">
        <v>0.65</v>
      </c>
      <c r="I10" s="68">
        <v>0.26</v>
      </c>
    </row>
    <row r="11" spans="1:9" x14ac:dyDescent="0.35">
      <c r="A11" s="22" t="s">
        <v>276</v>
      </c>
      <c r="B11" s="81" t="s">
        <v>76</v>
      </c>
      <c r="C11" s="33">
        <v>29510</v>
      </c>
      <c r="D11" s="33">
        <v>2810</v>
      </c>
      <c r="E11" s="33">
        <v>19910</v>
      </c>
      <c r="F11" s="33">
        <v>6790</v>
      </c>
      <c r="G11" s="28">
        <v>0.1</v>
      </c>
      <c r="H11" s="28">
        <v>0.67</v>
      </c>
      <c r="I11" s="68">
        <v>0.23</v>
      </c>
    </row>
    <row r="12" spans="1:9" x14ac:dyDescent="0.35">
      <c r="A12" s="22" t="s">
        <v>276</v>
      </c>
      <c r="B12" s="81" t="s">
        <v>77</v>
      </c>
      <c r="C12" s="33">
        <v>42815</v>
      </c>
      <c r="D12" s="33">
        <v>4210</v>
      </c>
      <c r="E12" s="33">
        <v>28885</v>
      </c>
      <c r="F12" s="33">
        <v>9720</v>
      </c>
      <c r="G12" s="28">
        <v>0.1</v>
      </c>
      <c r="H12" s="28">
        <v>0.67</v>
      </c>
      <c r="I12" s="68">
        <v>0.23</v>
      </c>
    </row>
    <row r="13" spans="1:9" x14ac:dyDescent="0.35">
      <c r="A13" s="22" t="s">
        <v>276</v>
      </c>
      <c r="B13" s="81" t="s">
        <v>78</v>
      </c>
      <c r="C13" s="33">
        <v>49380</v>
      </c>
      <c r="D13" s="33">
        <v>4995</v>
      </c>
      <c r="E13" s="33">
        <v>32645</v>
      </c>
      <c r="F13" s="33">
        <v>11735</v>
      </c>
      <c r="G13" s="28">
        <v>0.1</v>
      </c>
      <c r="H13" s="28">
        <v>0.66</v>
      </c>
      <c r="I13" s="68">
        <v>0.24</v>
      </c>
    </row>
    <row r="14" spans="1:9" x14ac:dyDescent="0.35">
      <c r="A14" s="22" t="s">
        <v>276</v>
      </c>
      <c r="B14" s="81" t="s">
        <v>79</v>
      </c>
      <c r="C14" s="33">
        <v>51940</v>
      </c>
      <c r="D14" s="33">
        <v>5350</v>
      </c>
      <c r="E14" s="33">
        <v>33965</v>
      </c>
      <c r="F14" s="33">
        <v>12625</v>
      </c>
      <c r="G14" s="28">
        <v>0.1</v>
      </c>
      <c r="H14" s="28">
        <v>0.65</v>
      </c>
      <c r="I14" s="68">
        <v>0.24</v>
      </c>
    </row>
    <row r="15" spans="1:9" x14ac:dyDescent="0.35">
      <c r="A15" s="22" t="s">
        <v>276</v>
      </c>
      <c r="B15" s="81" t="s">
        <v>80</v>
      </c>
      <c r="C15" s="33">
        <v>53820</v>
      </c>
      <c r="D15" s="33">
        <v>5540</v>
      </c>
      <c r="E15" s="33">
        <v>35055</v>
      </c>
      <c r="F15" s="33">
        <v>13225</v>
      </c>
      <c r="G15" s="28">
        <v>0.1</v>
      </c>
      <c r="H15" s="28">
        <v>0.65</v>
      </c>
      <c r="I15" s="68">
        <v>0.25</v>
      </c>
    </row>
    <row r="16" spans="1:9" x14ac:dyDescent="0.35">
      <c r="A16" s="22" t="s">
        <v>276</v>
      </c>
      <c r="B16" s="81" t="s">
        <v>81</v>
      </c>
      <c r="C16" s="33">
        <v>55260</v>
      </c>
      <c r="D16" s="33">
        <v>5675</v>
      </c>
      <c r="E16" s="33">
        <v>35875</v>
      </c>
      <c r="F16" s="33">
        <v>13710</v>
      </c>
      <c r="G16" s="28">
        <v>0.1</v>
      </c>
      <c r="H16" s="28">
        <v>0.65</v>
      </c>
      <c r="I16" s="68">
        <v>0.25</v>
      </c>
    </row>
    <row r="17" spans="1:9" x14ac:dyDescent="0.35">
      <c r="A17" s="22" t="s">
        <v>276</v>
      </c>
      <c r="B17" s="81" t="s">
        <v>82</v>
      </c>
      <c r="C17" s="33">
        <v>57645</v>
      </c>
      <c r="D17" s="33">
        <v>5965</v>
      </c>
      <c r="E17" s="33">
        <v>36785</v>
      </c>
      <c r="F17" s="33">
        <v>14895</v>
      </c>
      <c r="G17" s="28">
        <v>0.1</v>
      </c>
      <c r="H17" s="28">
        <v>0.64</v>
      </c>
      <c r="I17" s="68">
        <v>0.26</v>
      </c>
    </row>
    <row r="18" spans="1:9" x14ac:dyDescent="0.35">
      <c r="A18" s="22" t="s">
        <v>276</v>
      </c>
      <c r="B18" s="81" t="s">
        <v>83</v>
      </c>
      <c r="C18" s="33">
        <v>60300</v>
      </c>
      <c r="D18" s="33">
        <v>6250</v>
      </c>
      <c r="E18" s="33">
        <v>37770</v>
      </c>
      <c r="F18" s="33">
        <v>16280</v>
      </c>
      <c r="G18" s="28">
        <v>0.1</v>
      </c>
      <c r="H18" s="28">
        <v>0.63</v>
      </c>
      <c r="I18" s="68">
        <v>0.27</v>
      </c>
    </row>
    <row r="19" spans="1:9" x14ac:dyDescent="0.35">
      <c r="A19" s="22" t="s">
        <v>276</v>
      </c>
      <c r="B19" s="81" t="s">
        <v>84</v>
      </c>
      <c r="C19" s="33">
        <v>62560</v>
      </c>
      <c r="D19" s="33">
        <v>6440</v>
      </c>
      <c r="E19" s="33">
        <v>39015</v>
      </c>
      <c r="F19" s="33">
        <v>17105</v>
      </c>
      <c r="G19" s="28">
        <v>0.1</v>
      </c>
      <c r="H19" s="28">
        <v>0.62</v>
      </c>
      <c r="I19" s="68">
        <v>0.27</v>
      </c>
    </row>
    <row r="20" spans="1:9" x14ac:dyDescent="0.35">
      <c r="A20" s="22" t="s">
        <v>276</v>
      </c>
      <c r="B20" s="81" t="s">
        <v>85</v>
      </c>
      <c r="C20" s="33">
        <v>64075</v>
      </c>
      <c r="D20" s="33">
        <v>6575</v>
      </c>
      <c r="E20" s="33">
        <v>39820</v>
      </c>
      <c r="F20" s="33">
        <v>17675</v>
      </c>
      <c r="G20" s="28">
        <v>0.1</v>
      </c>
      <c r="H20" s="28">
        <v>0.62</v>
      </c>
      <c r="I20" s="68">
        <v>0.28000000000000003</v>
      </c>
    </row>
    <row r="21" spans="1:9" x14ac:dyDescent="0.35">
      <c r="A21" s="22" t="s">
        <v>276</v>
      </c>
      <c r="B21" s="81" t="s">
        <v>86</v>
      </c>
      <c r="C21" s="33">
        <v>65720</v>
      </c>
      <c r="D21" s="33">
        <v>6745</v>
      </c>
      <c r="E21" s="33">
        <v>40615</v>
      </c>
      <c r="F21" s="33">
        <v>18360</v>
      </c>
      <c r="G21" s="28">
        <v>0.1</v>
      </c>
      <c r="H21" s="28">
        <v>0.62</v>
      </c>
      <c r="I21" s="68">
        <v>0.28000000000000003</v>
      </c>
    </row>
    <row r="22" spans="1:9" x14ac:dyDescent="0.35">
      <c r="A22" s="22" t="s">
        <v>276</v>
      </c>
      <c r="B22" s="81" t="s">
        <v>87</v>
      </c>
      <c r="C22" s="33">
        <v>67420</v>
      </c>
      <c r="D22" s="33">
        <v>6950</v>
      </c>
      <c r="E22" s="33">
        <v>41365</v>
      </c>
      <c r="F22" s="33">
        <v>19105</v>
      </c>
      <c r="G22" s="28">
        <v>0.1</v>
      </c>
      <c r="H22" s="28">
        <v>0.61</v>
      </c>
      <c r="I22" s="68">
        <v>0.28000000000000003</v>
      </c>
    </row>
    <row r="23" spans="1:9" x14ac:dyDescent="0.35">
      <c r="A23" s="22" t="s">
        <v>276</v>
      </c>
      <c r="B23" s="81" t="s">
        <v>88</v>
      </c>
      <c r="C23" s="33">
        <v>68730</v>
      </c>
      <c r="D23" s="33">
        <v>7180</v>
      </c>
      <c r="E23" s="33">
        <v>41910</v>
      </c>
      <c r="F23" s="33">
        <v>19640</v>
      </c>
      <c r="G23" s="28">
        <v>0.1</v>
      </c>
      <c r="H23" s="28">
        <v>0.61</v>
      </c>
      <c r="I23" s="68">
        <v>0.28999999999999998</v>
      </c>
    </row>
    <row r="24" spans="1:9" x14ac:dyDescent="0.35">
      <c r="A24" s="22" t="s">
        <v>276</v>
      </c>
      <c r="B24" s="81" t="s">
        <v>89</v>
      </c>
      <c r="C24" s="33">
        <v>70350</v>
      </c>
      <c r="D24" s="33">
        <v>7440</v>
      </c>
      <c r="E24" s="33">
        <v>42585</v>
      </c>
      <c r="F24" s="33">
        <v>20325</v>
      </c>
      <c r="G24" s="28">
        <v>0.11</v>
      </c>
      <c r="H24" s="28">
        <v>0.61</v>
      </c>
      <c r="I24" s="68">
        <v>0.28999999999999998</v>
      </c>
    </row>
    <row r="25" spans="1:9" x14ac:dyDescent="0.35">
      <c r="A25" s="22" t="s">
        <v>276</v>
      </c>
      <c r="B25" s="81" t="s">
        <v>90</v>
      </c>
      <c r="C25" s="33">
        <v>71845</v>
      </c>
      <c r="D25" s="33">
        <v>7685</v>
      </c>
      <c r="E25" s="33">
        <v>43215</v>
      </c>
      <c r="F25" s="33">
        <v>20940</v>
      </c>
      <c r="G25" s="28">
        <v>0.11</v>
      </c>
      <c r="H25" s="28">
        <v>0.6</v>
      </c>
      <c r="I25" s="68">
        <v>0.28999999999999998</v>
      </c>
    </row>
    <row r="26" spans="1:9" x14ac:dyDescent="0.35">
      <c r="A26" s="22" t="s">
        <v>276</v>
      </c>
      <c r="B26" s="81" t="s">
        <v>91</v>
      </c>
      <c r="C26" s="33">
        <v>73425</v>
      </c>
      <c r="D26" s="33">
        <v>7935</v>
      </c>
      <c r="E26" s="33">
        <v>43935</v>
      </c>
      <c r="F26" s="33">
        <v>21555</v>
      </c>
      <c r="G26" s="28">
        <v>0.11</v>
      </c>
      <c r="H26" s="28">
        <v>0.6</v>
      </c>
      <c r="I26" s="68">
        <v>0.28999999999999998</v>
      </c>
    </row>
    <row r="27" spans="1:9" x14ac:dyDescent="0.35">
      <c r="A27" s="22" t="s">
        <v>276</v>
      </c>
      <c r="B27" s="81" t="s">
        <v>92</v>
      </c>
      <c r="C27" s="33">
        <v>75025</v>
      </c>
      <c r="D27" s="33">
        <v>8190</v>
      </c>
      <c r="E27" s="33">
        <v>44650</v>
      </c>
      <c r="F27" s="33">
        <v>22185</v>
      </c>
      <c r="G27" s="28">
        <v>0.11</v>
      </c>
      <c r="H27" s="28">
        <v>0.6</v>
      </c>
      <c r="I27" s="68">
        <v>0.3</v>
      </c>
    </row>
    <row r="28" spans="1:9" x14ac:dyDescent="0.35">
      <c r="A28" s="22" t="s">
        <v>276</v>
      </c>
      <c r="B28" s="81" t="s">
        <v>93</v>
      </c>
      <c r="C28" s="33">
        <v>76445</v>
      </c>
      <c r="D28" s="33">
        <v>8340</v>
      </c>
      <c r="E28" s="33">
        <v>45270</v>
      </c>
      <c r="F28" s="33">
        <v>22835</v>
      </c>
      <c r="G28" s="28">
        <v>0.11</v>
      </c>
      <c r="H28" s="28">
        <v>0.59</v>
      </c>
      <c r="I28" s="68">
        <v>0.3</v>
      </c>
    </row>
    <row r="29" spans="1:9" x14ac:dyDescent="0.35">
      <c r="A29" s="22" t="s">
        <v>276</v>
      </c>
      <c r="B29" s="81" t="s">
        <v>94</v>
      </c>
      <c r="C29" s="33">
        <v>77920</v>
      </c>
      <c r="D29" s="33">
        <v>8575</v>
      </c>
      <c r="E29" s="33">
        <v>45820</v>
      </c>
      <c r="F29" s="33">
        <v>23525</v>
      </c>
      <c r="G29" s="28">
        <v>0.11</v>
      </c>
      <c r="H29" s="28">
        <v>0.59</v>
      </c>
      <c r="I29" s="68">
        <v>0.3</v>
      </c>
    </row>
    <row r="30" spans="1:9" x14ac:dyDescent="0.35">
      <c r="A30" s="22" t="s">
        <v>276</v>
      </c>
      <c r="B30" s="81" t="s">
        <v>95</v>
      </c>
      <c r="C30" s="33">
        <v>79625</v>
      </c>
      <c r="D30" s="33">
        <v>8780</v>
      </c>
      <c r="E30" s="33">
        <v>46410</v>
      </c>
      <c r="F30" s="33">
        <v>24440</v>
      </c>
      <c r="G30" s="28">
        <v>0.11</v>
      </c>
      <c r="H30" s="28">
        <v>0.57999999999999996</v>
      </c>
      <c r="I30" s="68">
        <v>0.31</v>
      </c>
    </row>
    <row r="31" spans="1:9" x14ac:dyDescent="0.35">
      <c r="A31" s="22" t="s">
        <v>276</v>
      </c>
      <c r="B31" s="81" t="s">
        <v>96</v>
      </c>
      <c r="C31" s="33">
        <v>81160</v>
      </c>
      <c r="D31" s="33">
        <v>8950</v>
      </c>
      <c r="E31" s="33">
        <v>46940</v>
      </c>
      <c r="F31" s="33">
        <v>25270</v>
      </c>
      <c r="G31" s="28">
        <v>0.11</v>
      </c>
      <c r="H31" s="28">
        <v>0.57999999999999996</v>
      </c>
      <c r="I31" s="68">
        <v>0.31</v>
      </c>
    </row>
    <row r="32" spans="1:9" x14ac:dyDescent="0.35">
      <c r="A32" s="22" t="s">
        <v>276</v>
      </c>
      <c r="B32" s="81" t="s">
        <v>97</v>
      </c>
      <c r="C32" s="33">
        <v>82740</v>
      </c>
      <c r="D32" s="33">
        <v>9090</v>
      </c>
      <c r="E32" s="33">
        <v>47485</v>
      </c>
      <c r="F32" s="33">
        <v>26165</v>
      </c>
      <c r="G32" s="28">
        <v>0.11</v>
      </c>
      <c r="H32" s="28">
        <v>0.56999999999999995</v>
      </c>
      <c r="I32" s="68">
        <v>0.32</v>
      </c>
    </row>
    <row r="33" spans="1:9" x14ac:dyDescent="0.35">
      <c r="A33" s="22" t="s">
        <v>276</v>
      </c>
      <c r="B33" s="81" t="s">
        <v>98</v>
      </c>
      <c r="C33" s="33">
        <v>84115</v>
      </c>
      <c r="D33" s="33">
        <v>9250</v>
      </c>
      <c r="E33" s="33">
        <v>47895</v>
      </c>
      <c r="F33" s="33">
        <v>26970</v>
      </c>
      <c r="G33" s="28">
        <v>0.11</v>
      </c>
      <c r="H33" s="28">
        <v>0.56999999999999995</v>
      </c>
      <c r="I33" s="68">
        <v>0.32</v>
      </c>
    </row>
    <row r="34" spans="1:9" x14ac:dyDescent="0.35">
      <c r="A34" s="22" t="s">
        <v>276</v>
      </c>
      <c r="B34" s="81" t="s">
        <v>99</v>
      </c>
      <c r="C34" s="33">
        <v>85285</v>
      </c>
      <c r="D34" s="33">
        <v>9365</v>
      </c>
      <c r="E34" s="33">
        <v>48240</v>
      </c>
      <c r="F34" s="33">
        <v>27680</v>
      </c>
      <c r="G34" s="28">
        <v>0.11</v>
      </c>
      <c r="H34" s="28">
        <v>0.56999999999999995</v>
      </c>
      <c r="I34" s="68">
        <v>0.32</v>
      </c>
    </row>
    <row r="35" spans="1:9" x14ac:dyDescent="0.35">
      <c r="A35" s="22" t="s">
        <v>276</v>
      </c>
      <c r="B35" s="81" t="s">
        <v>100</v>
      </c>
      <c r="C35" s="33">
        <v>86040</v>
      </c>
      <c r="D35" s="33">
        <v>9470</v>
      </c>
      <c r="E35" s="33">
        <v>48440</v>
      </c>
      <c r="F35" s="33">
        <v>28125</v>
      </c>
      <c r="G35" s="28">
        <v>0.11</v>
      </c>
      <c r="H35" s="28">
        <v>0.56000000000000005</v>
      </c>
      <c r="I35" s="68">
        <v>0.33</v>
      </c>
    </row>
    <row r="36" spans="1:9" x14ac:dyDescent="0.35">
      <c r="A36" s="22" t="s">
        <v>276</v>
      </c>
      <c r="B36" s="81" t="s">
        <v>101</v>
      </c>
      <c r="C36" s="33">
        <v>86855</v>
      </c>
      <c r="D36" s="33">
        <v>9570</v>
      </c>
      <c r="E36" s="33">
        <v>48665</v>
      </c>
      <c r="F36" s="33">
        <v>28620</v>
      </c>
      <c r="G36" s="28">
        <v>0.11</v>
      </c>
      <c r="H36" s="28">
        <v>0.56000000000000005</v>
      </c>
      <c r="I36" s="68">
        <v>0.33</v>
      </c>
    </row>
    <row r="37" spans="1:9" x14ac:dyDescent="0.35">
      <c r="A37" s="22" t="s">
        <v>276</v>
      </c>
      <c r="B37" s="81" t="s">
        <v>102</v>
      </c>
      <c r="C37" s="33">
        <v>87270</v>
      </c>
      <c r="D37" s="33">
        <v>9655</v>
      </c>
      <c r="E37" s="33">
        <v>48745</v>
      </c>
      <c r="F37" s="33">
        <v>28870</v>
      </c>
      <c r="G37" s="28">
        <v>0.11</v>
      </c>
      <c r="H37" s="28">
        <v>0.56000000000000005</v>
      </c>
      <c r="I37" s="68">
        <v>0.33</v>
      </c>
    </row>
    <row r="38" spans="1:9" x14ac:dyDescent="0.35">
      <c r="A38" s="22" t="s">
        <v>276</v>
      </c>
      <c r="B38" s="81" t="s">
        <v>103</v>
      </c>
      <c r="C38" s="33">
        <v>87565</v>
      </c>
      <c r="D38" s="33">
        <v>9765</v>
      </c>
      <c r="E38" s="33">
        <v>48800</v>
      </c>
      <c r="F38" s="33">
        <v>28995</v>
      </c>
      <c r="G38" s="28">
        <v>0.11</v>
      </c>
      <c r="H38" s="28">
        <v>0.56000000000000005</v>
      </c>
      <c r="I38" s="68">
        <v>0.33</v>
      </c>
    </row>
    <row r="39" spans="1:9" x14ac:dyDescent="0.35">
      <c r="A39" s="22" t="s">
        <v>276</v>
      </c>
      <c r="B39" s="81" t="s">
        <v>104</v>
      </c>
      <c r="C39" s="33">
        <v>87845</v>
      </c>
      <c r="D39" s="33">
        <v>9865</v>
      </c>
      <c r="E39" s="33">
        <v>48845</v>
      </c>
      <c r="F39" s="33">
        <v>29130</v>
      </c>
      <c r="G39" s="28">
        <v>0.11</v>
      </c>
      <c r="H39" s="28">
        <v>0.56000000000000005</v>
      </c>
      <c r="I39" s="68">
        <v>0.33</v>
      </c>
    </row>
    <row r="40" spans="1:9" x14ac:dyDescent="0.35">
      <c r="A40" s="22" t="s">
        <v>276</v>
      </c>
      <c r="B40" s="81" t="s">
        <v>105</v>
      </c>
      <c r="C40" s="33">
        <v>87925</v>
      </c>
      <c r="D40" s="33">
        <v>9975</v>
      </c>
      <c r="E40" s="33">
        <v>48860</v>
      </c>
      <c r="F40" s="33">
        <v>29090</v>
      </c>
      <c r="G40" s="28">
        <v>0.11</v>
      </c>
      <c r="H40" s="28">
        <v>0.56000000000000005</v>
      </c>
      <c r="I40" s="68">
        <v>0.33</v>
      </c>
    </row>
    <row r="41" spans="1:9" x14ac:dyDescent="0.35">
      <c r="A41" s="22" t="s">
        <v>276</v>
      </c>
      <c r="B41" s="81" t="s">
        <v>106</v>
      </c>
      <c r="C41" s="33">
        <v>88305</v>
      </c>
      <c r="D41" s="33">
        <v>10135</v>
      </c>
      <c r="E41" s="33">
        <v>49035</v>
      </c>
      <c r="F41" s="33">
        <v>29135</v>
      </c>
      <c r="G41" s="28">
        <v>0.11</v>
      </c>
      <c r="H41" s="28">
        <v>0.56000000000000005</v>
      </c>
      <c r="I41" s="68">
        <v>0.33</v>
      </c>
    </row>
    <row r="42" spans="1:9" x14ac:dyDescent="0.35">
      <c r="A42" s="22" t="s">
        <v>276</v>
      </c>
      <c r="B42" s="81" t="s">
        <v>107</v>
      </c>
      <c r="C42" s="33">
        <v>89035</v>
      </c>
      <c r="D42" s="33">
        <v>10265</v>
      </c>
      <c r="E42" s="33">
        <v>49460</v>
      </c>
      <c r="F42" s="33">
        <v>29310</v>
      </c>
      <c r="G42" s="28">
        <v>0.12</v>
      </c>
      <c r="H42" s="28">
        <v>0.56000000000000005</v>
      </c>
      <c r="I42" s="68">
        <v>0.33</v>
      </c>
    </row>
    <row r="43" spans="1:9" x14ac:dyDescent="0.35">
      <c r="A43" s="22" t="s">
        <v>276</v>
      </c>
      <c r="B43" s="81" t="s">
        <v>108</v>
      </c>
      <c r="C43" s="33">
        <v>89750</v>
      </c>
      <c r="D43" s="33">
        <v>10425</v>
      </c>
      <c r="E43" s="33">
        <v>50005</v>
      </c>
      <c r="F43" s="33">
        <v>29325</v>
      </c>
      <c r="G43" s="28">
        <v>0.12</v>
      </c>
      <c r="H43" s="28">
        <v>0.56000000000000005</v>
      </c>
      <c r="I43" s="68">
        <v>0.33</v>
      </c>
    </row>
    <row r="44" spans="1:9" x14ac:dyDescent="0.35">
      <c r="A44" s="22" t="s">
        <v>276</v>
      </c>
      <c r="B44" s="81" t="s">
        <v>109</v>
      </c>
      <c r="C44" s="33">
        <v>90570</v>
      </c>
      <c r="D44" s="33">
        <v>10545</v>
      </c>
      <c r="E44" s="33">
        <v>50415</v>
      </c>
      <c r="F44" s="33">
        <v>29610</v>
      </c>
      <c r="G44" s="28">
        <v>0.12</v>
      </c>
      <c r="H44" s="28">
        <v>0.56000000000000005</v>
      </c>
      <c r="I44" s="68">
        <v>0.33</v>
      </c>
    </row>
    <row r="45" spans="1:9" x14ac:dyDescent="0.35">
      <c r="A45" s="22" t="s">
        <v>276</v>
      </c>
      <c r="B45" s="81" t="s">
        <v>110</v>
      </c>
      <c r="C45" s="33">
        <v>91225</v>
      </c>
      <c r="D45" s="33">
        <v>10665</v>
      </c>
      <c r="E45" s="33">
        <v>50800</v>
      </c>
      <c r="F45" s="33">
        <v>29760</v>
      </c>
      <c r="G45" s="28">
        <v>0.12</v>
      </c>
      <c r="H45" s="28">
        <v>0.56000000000000005</v>
      </c>
      <c r="I45" s="68">
        <v>0.33</v>
      </c>
    </row>
    <row r="46" spans="1:9" x14ac:dyDescent="0.35">
      <c r="A46" s="22" t="s">
        <v>276</v>
      </c>
      <c r="B46" s="81" t="s">
        <v>111</v>
      </c>
      <c r="C46" s="33">
        <v>92180</v>
      </c>
      <c r="D46" s="33">
        <v>10825</v>
      </c>
      <c r="E46" s="33">
        <v>51285</v>
      </c>
      <c r="F46" s="33">
        <v>30070</v>
      </c>
      <c r="G46" s="28">
        <v>0.12</v>
      </c>
      <c r="H46" s="28">
        <v>0.56000000000000005</v>
      </c>
      <c r="I46" s="68">
        <v>0.33</v>
      </c>
    </row>
    <row r="47" spans="1:9" x14ac:dyDescent="0.35">
      <c r="A47" s="22" t="s">
        <v>276</v>
      </c>
      <c r="B47" s="81" t="s">
        <v>112</v>
      </c>
      <c r="C47" s="33">
        <v>93570</v>
      </c>
      <c r="D47" s="33">
        <v>10960</v>
      </c>
      <c r="E47" s="33">
        <v>51970</v>
      </c>
      <c r="F47" s="33">
        <v>30635</v>
      </c>
      <c r="G47" s="28">
        <v>0.12</v>
      </c>
      <c r="H47" s="28">
        <v>0.56000000000000005</v>
      </c>
      <c r="I47" s="68">
        <v>0.33</v>
      </c>
    </row>
    <row r="48" spans="1:9" x14ac:dyDescent="0.35">
      <c r="A48" s="22" t="s">
        <v>276</v>
      </c>
      <c r="B48" s="81" t="s">
        <v>113</v>
      </c>
      <c r="C48" s="33">
        <v>94750</v>
      </c>
      <c r="D48" s="33">
        <v>11125</v>
      </c>
      <c r="E48" s="33">
        <v>52505</v>
      </c>
      <c r="F48" s="33">
        <v>31120</v>
      </c>
      <c r="G48" s="28">
        <v>0.12</v>
      </c>
      <c r="H48" s="28">
        <v>0.55000000000000004</v>
      </c>
      <c r="I48" s="68">
        <v>0.33</v>
      </c>
    </row>
    <row r="49" spans="1:9" x14ac:dyDescent="0.35">
      <c r="A49" s="22" t="s">
        <v>276</v>
      </c>
      <c r="B49" s="81" t="s">
        <v>114</v>
      </c>
      <c r="C49" s="33">
        <v>95810</v>
      </c>
      <c r="D49" s="33">
        <v>11265</v>
      </c>
      <c r="E49" s="33">
        <v>52890</v>
      </c>
      <c r="F49" s="33">
        <v>31655</v>
      </c>
      <c r="G49" s="28">
        <v>0.12</v>
      </c>
      <c r="H49" s="28">
        <v>0.55000000000000004</v>
      </c>
      <c r="I49" s="68">
        <v>0.33</v>
      </c>
    </row>
    <row r="50" spans="1:9" x14ac:dyDescent="0.35">
      <c r="A50" s="59" t="s">
        <v>277</v>
      </c>
      <c r="B50" s="114" t="s">
        <v>72</v>
      </c>
      <c r="C50" s="60">
        <v>2720</v>
      </c>
      <c r="D50" s="60">
        <v>140</v>
      </c>
      <c r="E50" s="60">
        <v>1245</v>
      </c>
      <c r="F50" s="60">
        <v>1335</v>
      </c>
      <c r="G50" s="61">
        <v>0.05</v>
      </c>
      <c r="H50" s="61">
        <v>0.46</v>
      </c>
      <c r="I50" s="115">
        <v>0.49</v>
      </c>
    </row>
    <row r="51" spans="1:9" x14ac:dyDescent="0.35">
      <c r="A51" s="22" t="s">
        <v>277</v>
      </c>
      <c r="B51" s="81" t="s">
        <v>73</v>
      </c>
      <c r="C51" s="33">
        <v>3750</v>
      </c>
      <c r="D51" s="33">
        <v>195</v>
      </c>
      <c r="E51" s="33">
        <v>1720</v>
      </c>
      <c r="F51" s="33">
        <v>1830</v>
      </c>
      <c r="G51" s="28">
        <v>0.05</v>
      </c>
      <c r="H51" s="28">
        <v>0.46</v>
      </c>
      <c r="I51" s="68">
        <v>0.49</v>
      </c>
    </row>
    <row r="52" spans="1:9" x14ac:dyDescent="0.35">
      <c r="A52" s="22" t="s">
        <v>277</v>
      </c>
      <c r="B52" s="81" t="s">
        <v>74</v>
      </c>
      <c r="C52" s="33">
        <v>4895</v>
      </c>
      <c r="D52" s="33">
        <v>280</v>
      </c>
      <c r="E52" s="33">
        <v>2280</v>
      </c>
      <c r="F52" s="33">
        <v>2330</v>
      </c>
      <c r="G52" s="28">
        <v>0.06</v>
      </c>
      <c r="H52" s="28">
        <v>0.47</v>
      </c>
      <c r="I52" s="68">
        <v>0.48</v>
      </c>
    </row>
    <row r="53" spans="1:9" x14ac:dyDescent="0.35">
      <c r="A53" s="22" t="s">
        <v>277</v>
      </c>
      <c r="B53" s="81" t="s">
        <v>75</v>
      </c>
      <c r="C53" s="33">
        <v>6190</v>
      </c>
      <c r="D53" s="33">
        <v>375</v>
      </c>
      <c r="E53" s="33">
        <v>2865</v>
      </c>
      <c r="F53" s="33">
        <v>2950</v>
      </c>
      <c r="G53" s="28">
        <v>0.06</v>
      </c>
      <c r="H53" s="28">
        <v>0.46</v>
      </c>
      <c r="I53" s="68">
        <v>0.48</v>
      </c>
    </row>
    <row r="54" spans="1:9" x14ac:dyDescent="0.35">
      <c r="A54" s="22" t="s">
        <v>277</v>
      </c>
      <c r="B54" s="81" t="s">
        <v>76</v>
      </c>
      <c r="C54" s="33">
        <v>7465</v>
      </c>
      <c r="D54" s="33">
        <v>475</v>
      </c>
      <c r="E54" s="33">
        <v>3485</v>
      </c>
      <c r="F54" s="33">
        <v>3505</v>
      </c>
      <c r="G54" s="28">
        <v>0.06</v>
      </c>
      <c r="H54" s="28">
        <v>0.47</v>
      </c>
      <c r="I54" s="68">
        <v>0.47</v>
      </c>
    </row>
    <row r="55" spans="1:9" x14ac:dyDescent="0.35">
      <c r="A55" s="22" t="s">
        <v>277</v>
      </c>
      <c r="B55" s="81" t="s">
        <v>77</v>
      </c>
      <c r="C55" s="33">
        <v>8795</v>
      </c>
      <c r="D55" s="33">
        <v>565</v>
      </c>
      <c r="E55" s="33">
        <v>4110</v>
      </c>
      <c r="F55" s="33">
        <v>4120</v>
      </c>
      <c r="G55" s="28">
        <v>0.06</v>
      </c>
      <c r="H55" s="28">
        <v>0.47</v>
      </c>
      <c r="I55" s="68">
        <v>0.47</v>
      </c>
    </row>
    <row r="56" spans="1:9" x14ac:dyDescent="0.35">
      <c r="A56" s="22" t="s">
        <v>277</v>
      </c>
      <c r="B56" s="81" t="s">
        <v>78</v>
      </c>
      <c r="C56" s="33">
        <v>10025</v>
      </c>
      <c r="D56" s="33">
        <v>655</v>
      </c>
      <c r="E56" s="33">
        <v>4665</v>
      </c>
      <c r="F56" s="33">
        <v>4700</v>
      </c>
      <c r="G56" s="28">
        <v>7.0000000000000007E-2</v>
      </c>
      <c r="H56" s="28">
        <v>0.47</v>
      </c>
      <c r="I56" s="68">
        <v>0.47</v>
      </c>
    </row>
    <row r="57" spans="1:9" x14ac:dyDescent="0.35">
      <c r="A57" s="22" t="s">
        <v>277</v>
      </c>
      <c r="B57" s="81" t="s">
        <v>79</v>
      </c>
      <c r="C57" s="33">
        <v>11050</v>
      </c>
      <c r="D57" s="33">
        <v>750</v>
      </c>
      <c r="E57" s="33">
        <v>5170</v>
      </c>
      <c r="F57" s="33">
        <v>5130</v>
      </c>
      <c r="G57" s="28">
        <v>7.0000000000000007E-2</v>
      </c>
      <c r="H57" s="28">
        <v>0.47</v>
      </c>
      <c r="I57" s="68">
        <v>0.46</v>
      </c>
    </row>
    <row r="58" spans="1:9" x14ac:dyDescent="0.35">
      <c r="A58" s="22" t="s">
        <v>277</v>
      </c>
      <c r="B58" s="81" t="s">
        <v>80</v>
      </c>
      <c r="C58" s="33">
        <v>12185</v>
      </c>
      <c r="D58" s="33">
        <v>850</v>
      </c>
      <c r="E58" s="33">
        <v>5740</v>
      </c>
      <c r="F58" s="33">
        <v>5590</v>
      </c>
      <c r="G58" s="28">
        <v>7.0000000000000007E-2</v>
      </c>
      <c r="H58" s="28">
        <v>0.47</v>
      </c>
      <c r="I58" s="68">
        <v>0.46</v>
      </c>
    </row>
    <row r="59" spans="1:9" x14ac:dyDescent="0.35">
      <c r="A59" s="22" t="s">
        <v>277</v>
      </c>
      <c r="B59" s="81" t="s">
        <v>81</v>
      </c>
      <c r="C59" s="33">
        <v>13145</v>
      </c>
      <c r="D59" s="33">
        <v>920</v>
      </c>
      <c r="E59" s="33">
        <v>6230</v>
      </c>
      <c r="F59" s="33">
        <v>5995</v>
      </c>
      <c r="G59" s="28">
        <v>7.0000000000000007E-2</v>
      </c>
      <c r="H59" s="28">
        <v>0.47</v>
      </c>
      <c r="I59" s="68">
        <v>0.46</v>
      </c>
    </row>
    <row r="60" spans="1:9" x14ac:dyDescent="0.35">
      <c r="A60" s="22" t="s">
        <v>277</v>
      </c>
      <c r="B60" s="81" t="s">
        <v>82</v>
      </c>
      <c r="C60" s="33">
        <v>14150</v>
      </c>
      <c r="D60" s="33">
        <v>990</v>
      </c>
      <c r="E60" s="33">
        <v>6740</v>
      </c>
      <c r="F60" s="33">
        <v>6420</v>
      </c>
      <c r="G60" s="28">
        <v>7.0000000000000007E-2</v>
      </c>
      <c r="H60" s="28">
        <v>0.48</v>
      </c>
      <c r="I60" s="68">
        <v>0.45</v>
      </c>
    </row>
    <row r="61" spans="1:9" x14ac:dyDescent="0.35">
      <c r="A61" s="22" t="s">
        <v>277</v>
      </c>
      <c r="B61" s="81" t="s">
        <v>83</v>
      </c>
      <c r="C61" s="33">
        <v>15280</v>
      </c>
      <c r="D61" s="33">
        <v>1085</v>
      </c>
      <c r="E61" s="33">
        <v>7305</v>
      </c>
      <c r="F61" s="33">
        <v>6890</v>
      </c>
      <c r="G61" s="28">
        <v>7.0000000000000007E-2</v>
      </c>
      <c r="H61" s="28">
        <v>0.48</v>
      </c>
      <c r="I61" s="68">
        <v>0.45</v>
      </c>
    </row>
    <row r="62" spans="1:9" x14ac:dyDescent="0.35">
      <c r="A62" s="22" t="s">
        <v>277</v>
      </c>
      <c r="B62" s="81" t="s">
        <v>84</v>
      </c>
      <c r="C62" s="33">
        <v>16815</v>
      </c>
      <c r="D62" s="33">
        <v>1190</v>
      </c>
      <c r="E62" s="33">
        <v>8055</v>
      </c>
      <c r="F62" s="33">
        <v>7570</v>
      </c>
      <c r="G62" s="28">
        <v>7.0000000000000007E-2</v>
      </c>
      <c r="H62" s="28">
        <v>0.48</v>
      </c>
      <c r="I62" s="68">
        <v>0.45</v>
      </c>
    </row>
    <row r="63" spans="1:9" x14ac:dyDescent="0.35">
      <c r="A63" s="22" t="s">
        <v>277</v>
      </c>
      <c r="B63" s="81" t="s">
        <v>85</v>
      </c>
      <c r="C63" s="33">
        <v>17980</v>
      </c>
      <c r="D63" s="33">
        <v>1285</v>
      </c>
      <c r="E63" s="33">
        <v>8610</v>
      </c>
      <c r="F63" s="33">
        <v>8085</v>
      </c>
      <c r="G63" s="28">
        <v>7.0000000000000007E-2</v>
      </c>
      <c r="H63" s="28">
        <v>0.48</v>
      </c>
      <c r="I63" s="68">
        <v>0.45</v>
      </c>
    </row>
    <row r="64" spans="1:9" x14ac:dyDescent="0.35">
      <c r="A64" s="22" t="s">
        <v>277</v>
      </c>
      <c r="B64" s="81" t="s">
        <v>86</v>
      </c>
      <c r="C64" s="33">
        <v>19415</v>
      </c>
      <c r="D64" s="33">
        <v>1395</v>
      </c>
      <c r="E64" s="33">
        <v>9300</v>
      </c>
      <c r="F64" s="33">
        <v>8725</v>
      </c>
      <c r="G64" s="28">
        <v>7.0000000000000007E-2</v>
      </c>
      <c r="H64" s="28">
        <v>0.48</v>
      </c>
      <c r="I64" s="68">
        <v>0.45</v>
      </c>
    </row>
    <row r="65" spans="1:9" x14ac:dyDescent="0.35">
      <c r="A65" s="22" t="s">
        <v>277</v>
      </c>
      <c r="B65" s="81" t="s">
        <v>87</v>
      </c>
      <c r="C65" s="33">
        <v>21115</v>
      </c>
      <c r="D65" s="33">
        <v>1575</v>
      </c>
      <c r="E65" s="33">
        <v>10085</v>
      </c>
      <c r="F65" s="33">
        <v>9455</v>
      </c>
      <c r="G65" s="28">
        <v>7.0000000000000007E-2</v>
      </c>
      <c r="H65" s="28">
        <v>0.48</v>
      </c>
      <c r="I65" s="68">
        <v>0.45</v>
      </c>
    </row>
    <row r="66" spans="1:9" x14ac:dyDescent="0.35">
      <c r="A66" s="22" t="s">
        <v>277</v>
      </c>
      <c r="B66" s="81" t="s">
        <v>88</v>
      </c>
      <c r="C66" s="33">
        <v>22435</v>
      </c>
      <c r="D66" s="33">
        <v>1720</v>
      </c>
      <c r="E66" s="33">
        <v>10705</v>
      </c>
      <c r="F66" s="33">
        <v>10010</v>
      </c>
      <c r="G66" s="28">
        <v>0.08</v>
      </c>
      <c r="H66" s="28">
        <v>0.48</v>
      </c>
      <c r="I66" s="68">
        <v>0.45</v>
      </c>
    </row>
    <row r="67" spans="1:9" x14ac:dyDescent="0.35">
      <c r="A67" s="22" t="s">
        <v>277</v>
      </c>
      <c r="B67" s="81" t="s">
        <v>89</v>
      </c>
      <c r="C67" s="33">
        <v>24055</v>
      </c>
      <c r="D67" s="33">
        <v>1885</v>
      </c>
      <c r="E67" s="33">
        <v>11420</v>
      </c>
      <c r="F67" s="33">
        <v>10750</v>
      </c>
      <c r="G67" s="28">
        <v>0.08</v>
      </c>
      <c r="H67" s="28">
        <v>0.47</v>
      </c>
      <c r="I67" s="68">
        <v>0.45</v>
      </c>
    </row>
    <row r="68" spans="1:9" x14ac:dyDescent="0.35">
      <c r="A68" s="22" t="s">
        <v>277</v>
      </c>
      <c r="B68" s="81" t="s">
        <v>90</v>
      </c>
      <c r="C68" s="33">
        <v>25625</v>
      </c>
      <c r="D68" s="33">
        <v>2015</v>
      </c>
      <c r="E68" s="33">
        <v>12150</v>
      </c>
      <c r="F68" s="33">
        <v>11460</v>
      </c>
      <c r="G68" s="28">
        <v>0.08</v>
      </c>
      <c r="H68" s="28">
        <v>0.47</v>
      </c>
      <c r="I68" s="68">
        <v>0.45</v>
      </c>
    </row>
    <row r="69" spans="1:9" x14ac:dyDescent="0.35">
      <c r="A69" s="22" t="s">
        <v>277</v>
      </c>
      <c r="B69" s="81" t="s">
        <v>91</v>
      </c>
      <c r="C69" s="33">
        <v>27425</v>
      </c>
      <c r="D69" s="33">
        <v>2175</v>
      </c>
      <c r="E69" s="33">
        <v>13065</v>
      </c>
      <c r="F69" s="33">
        <v>12190</v>
      </c>
      <c r="G69" s="28">
        <v>0.08</v>
      </c>
      <c r="H69" s="28">
        <v>0.48</v>
      </c>
      <c r="I69" s="68">
        <v>0.44</v>
      </c>
    </row>
    <row r="70" spans="1:9" x14ac:dyDescent="0.35">
      <c r="A70" s="22" t="s">
        <v>277</v>
      </c>
      <c r="B70" s="81" t="s">
        <v>92</v>
      </c>
      <c r="C70" s="33">
        <v>29370</v>
      </c>
      <c r="D70" s="33">
        <v>2360</v>
      </c>
      <c r="E70" s="33">
        <v>14015</v>
      </c>
      <c r="F70" s="33">
        <v>12995</v>
      </c>
      <c r="G70" s="28">
        <v>0.08</v>
      </c>
      <c r="H70" s="28">
        <v>0.48</v>
      </c>
      <c r="I70" s="68">
        <v>0.44</v>
      </c>
    </row>
    <row r="71" spans="1:9" x14ac:dyDescent="0.35">
      <c r="A71" s="22" t="s">
        <v>277</v>
      </c>
      <c r="B71" s="81" t="s">
        <v>93</v>
      </c>
      <c r="C71" s="33">
        <v>31065</v>
      </c>
      <c r="D71" s="33">
        <v>2475</v>
      </c>
      <c r="E71" s="33">
        <v>14840</v>
      </c>
      <c r="F71" s="33">
        <v>13750</v>
      </c>
      <c r="G71" s="28">
        <v>0.08</v>
      </c>
      <c r="H71" s="28">
        <v>0.48</v>
      </c>
      <c r="I71" s="68">
        <v>0.44</v>
      </c>
    </row>
    <row r="72" spans="1:9" x14ac:dyDescent="0.35">
      <c r="A72" s="22" t="s">
        <v>277</v>
      </c>
      <c r="B72" s="81" t="s">
        <v>94</v>
      </c>
      <c r="C72" s="33">
        <v>32855</v>
      </c>
      <c r="D72" s="33">
        <v>2630</v>
      </c>
      <c r="E72" s="33">
        <v>15645</v>
      </c>
      <c r="F72" s="33">
        <v>14580</v>
      </c>
      <c r="G72" s="28">
        <v>0.08</v>
      </c>
      <c r="H72" s="28">
        <v>0.48</v>
      </c>
      <c r="I72" s="68">
        <v>0.44</v>
      </c>
    </row>
    <row r="73" spans="1:9" x14ac:dyDescent="0.35">
      <c r="A73" s="22" t="s">
        <v>277</v>
      </c>
      <c r="B73" s="81" t="s">
        <v>95</v>
      </c>
      <c r="C73" s="33">
        <v>35035</v>
      </c>
      <c r="D73" s="33">
        <v>2795</v>
      </c>
      <c r="E73" s="33">
        <v>16585</v>
      </c>
      <c r="F73" s="33">
        <v>15655</v>
      </c>
      <c r="G73" s="28">
        <v>0.08</v>
      </c>
      <c r="H73" s="28">
        <v>0.47</v>
      </c>
      <c r="I73" s="68">
        <v>0.45</v>
      </c>
    </row>
    <row r="74" spans="1:9" x14ac:dyDescent="0.35">
      <c r="A74" s="22" t="s">
        <v>277</v>
      </c>
      <c r="B74" s="81" t="s">
        <v>96</v>
      </c>
      <c r="C74" s="33">
        <v>37070</v>
      </c>
      <c r="D74" s="33">
        <v>2940</v>
      </c>
      <c r="E74" s="33">
        <v>17500</v>
      </c>
      <c r="F74" s="33">
        <v>16625</v>
      </c>
      <c r="G74" s="28">
        <v>0.08</v>
      </c>
      <c r="H74" s="28">
        <v>0.47</v>
      </c>
      <c r="I74" s="68">
        <v>0.45</v>
      </c>
    </row>
    <row r="75" spans="1:9" x14ac:dyDescent="0.35">
      <c r="A75" s="22" t="s">
        <v>277</v>
      </c>
      <c r="B75" s="81" t="s">
        <v>97</v>
      </c>
      <c r="C75" s="33">
        <v>39105</v>
      </c>
      <c r="D75" s="33">
        <v>3065</v>
      </c>
      <c r="E75" s="33">
        <v>18380</v>
      </c>
      <c r="F75" s="33">
        <v>17660</v>
      </c>
      <c r="G75" s="28">
        <v>0.08</v>
      </c>
      <c r="H75" s="28">
        <v>0.47</v>
      </c>
      <c r="I75" s="68">
        <v>0.45</v>
      </c>
    </row>
    <row r="76" spans="1:9" x14ac:dyDescent="0.35">
      <c r="A76" s="22" t="s">
        <v>277</v>
      </c>
      <c r="B76" s="81" t="s">
        <v>98</v>
      </c>
      <c r="C76" s="33">
        <v>40990</v>
      </c>
      <c r="D76" s="33">
        <v>3210</v>
      </c>
      <c r="E76" s="33">
        <v>19200</v>
      </c>
      <c r="F76" s="33">
        <v>18580</v>
      </c>
      <c r="G76" s="28">
        <v>0.08</v>
      </c>
      <c r="H76" s="28">
        <v>0.47</v>
      </c>
      <c r="I76" s="68">
        <v>0.45</v>
      </c>
    </row>
    <row r="77" spans="1:9" x14ac:dyDescent="0.35">
      <c r="A77" s="22" t="s">
        <v>277</v>
      </c>
      <c r="B77" s="81" t="s">
        <v>99</v>
      </c>
      <c r="C77" s="33">
        <v>42710</v>
      </c>
      <c r="D77" s="33">
        <v>3325</v>
      </c>
      <c r="E77" s="33">
        <v>19940</v>
      </c>
      <c r="F77" s="33">
        <v>19445</v>
      </c>
      <c r="G77" s="28">
        <v>0.08</v>
      </c>
      <c r="H77" s="28">
        <v>0.47</v>
      </c>
      <c r="I77" s="68">
        <v>0.46</v>
      </c>
    </row>
    <row r="78" spans="1:9" x14ac:dyDescent="0.35">
      <c r="A78" s="22" t="s">
        <v>277</v>
      </c>
      <c r="B78" s="81" t="s">
        <v>100</v>
      </c>
      <c r="C78" s="33">
        <v>44095</v>
      </c>
      <c r="D78" s="33">
        <v>3445</v>
      </c>
      <c r="E78" s="33">
        <v>20615</v>
      </c>
      <c r="F78" s="33">
        <v>20035</v>
      </c>
      <c r="G78" s="28">
        <v>0.08</v>
      </c>
      <c r="H78" s="28">
        <v>0.47</v>
      </c>
      <c r="I78" s="68">
        <v>0.45</v>
      </c>
    </row>
    <row r="79" spans="1:9" x14ac:dyDescent="0.35">
      <c r="A79" s="22" t="s">
        <v>277</v>
      </c>
      <c r="B79" s="81" t="s">
        <v>101</v>
      </c>
      <c r="C79" s="33">
        <v>45580</v>
      </c>
      <c r="D79" s="33">
        <v>3565</v>
      </c>
      <c r="E79" s="33">
        <v>21335</v>
      </c>
      <c r="F79" s="33">
        <v>20675</v>
      </c>
      <c r="G79" s="28">
        <v>0.08</v>
      </c>
      <c r="H79" s="28">
        <v>0.47</v>
      </c>
      <c r="I79" s="68">
        <v>0.45</v>
      </c>
    </row>
    <row r="80" spans="1:9" x14ac:dyDescent="0.35">
      <c r="A80" s="22" t="s">
        <v>277</v>
      </c>
      <c r="B80" s="81" t="s">
        <v>102</v>
      </c>
      <c r="C80" s="33">
        <v>46535</v>
      </c>
      <c r="D80" s="33">
        <v>3665</v>
      </c>
      <c r="E80" s="33">
        <v>21800</v>
      </c>
      <c r="F80" s="33">
        <v>21070</v>
      </c>
      <c r="G80" s="28">
        <v>0.08</v>
      </c>
      <c r="H80" s="28">
        <v>0.47</v>
      </c>
      <c r="I80" s="68">
        <v>0.45</v>
      </c>
    </row>
    <row r="81" spans="1:9" x14ac:dyDescent="0.35">
      <c r="A81" s="22" t="s">
        <v>277</v>
      </c>
      <c r="B81" s="81" t="s">
        <v>103</v>
      </c>
      <c r="C81" s="33">
        <v>47490</v>
      </c>
      <c r="D81" s="33">
        <v>3780</v>
      </c>
      <c r="E81" s="33">
        <v>22315</v>
      </c>
      <c r="F81" s="33">
        <v>21395</v>
      </c>
      <c r="G81" s="28">
        <v>0.08</v>
      </c>
      <c r="H81" s="28">
        <v>0.47</v>
      </c>
      <c r="I81" s="68">
        <v>0.45</v>
      </c>
    </row>
    <row r="82" spans="1:9" x14ac:dyDescent="0.35">
      <c r="A82" s="22" t="s">
        <v>277</v>
      </c>
      <c r="B82" s="81" t="s">
        <v>104</v>
      </c>
      <c r="C82" s="33">
        <v>48375</v>
      </c>
      <c r="D82" s="33">
        <v>3885</v>
      </c>
      <c r="E82" s="33">
        <v>22800</v>
      </c>
      <c r="F82" s="33">
        <v>21695</v>
      </c>
      <c r="G82" s="28">
        <v>0.08</v>
      </c>
      <c r="H82" s="28">
        <v>0.47</v>
      </c>
      <c r="I82" s="68">
        <v>0.45</v>
      </c>
    </row>
    <row r="83" spans="1:9" x14ac:dyDescent="0.35">
      <c r="A83" s="22" t="s">
        <v>277</v>
      </c>
      <c r="B83" s="81" t="s">
        <v>105</v>
      </c>
      <c r="C83" s="33">
        <v>49055</v>
      </c>
      <c r="D83" s="33">
        <v>3980</v>
      </c>
      <c r="E83" s="33">
        <v>23245</v>
      </c>
      <c r="F83" s="33">
        <v>21830</v>
      </c>
      <c r="G83" s="28">
        <v>0.08</v>
      </c>
      <c r="H83" s="28">
        <v>0.47</v>
      </c>
      <c r="I83" s="68">
        <v>0.45</v>
      </c>
    </row>
    <row r="84" spans="1:9" x14ac:dyDescent="0.35">
      <c r="A84" s="22" t="s">
        <v>277</v>
      </c>
      <c r="B84" s="81" t="s">
        <v>106</v>
      </c>
      <c r="C84" s="33">
        <v>50000</v>
      </c>
      <c r="D84" s="33">
        <v>4110</v>
      </c>
      <c r="E84" s="33">
        <v>23825</v>
      </c>
      <c r="F84" s="33">
        <v>22070</v>
      </c>
      <c r="G84" s="28">
        <v>0.08</v>
      </c>
      <c r="H84" s="28">
        <v>0.48</v>
      </c>
      <c r="I84" s="68">
        <v>0.44</v>
      </c>
    </row>
    <row r="85" spans="1:9" x14ac:dyDescent="0.35">
      <c r="A85" s="22" t="s">
        <v>277</v>
      </c>
      <c r="B85" s="81" t="s">
        <v>107</v>
      </c>
      <c r="C85" s="33">
        <v>51130</v>
      </c>
      <c r="D85" s="33">
        <v>4215</v>
      </c>
      <c r="E85" s="33">
        <v>24490</v>
      </c>
      <c r="F85" s="33">
        <v>22430</v>
      </c>
      <c r="G85" s="28">
        <v>0.08</v>
      </c>
      <c r="H85" s="28">
        <v>0.48</v>
      </c>
      <c r="I85" s="68">
        <v>0.44</v>
      </c>
    </row>
    <row r="86" spans="1:9" x14ac:dyDescent="0.35">
      <c r="A86" s="22" t="s">
        <v>277</v>
      </c>
      <c r="B86" s="81" t="s">
        <v>108</v>
      </c>
      <c r="C86" s="33">
        <v>52385</v>
      </c>
      <c r="D86" s="33">
        <v>4385</v>
      </c>
      <c r="E86" s="33">
        <v>25385</v>
      </c>
      <c r="F86" s="33">
        <v>22615</v>
      </c>
      <c r="G86" s="28">
        <v>0.08</v>
      </c>
      <c r="H86" s="28">
        <v>0.48</v>
      </c>
      <c r="I86" s="68">
        <v>0.43</v>
      </c>
    </row>
    <row r="87" spans="1:9" x14ac:dyDescent="0.35">
      <c r="A87" s="22" t="s">
        <v>277</v>
      </c>
      <c r="B87" s="81" t="s">
        <v>109</v>
      </c>
      <c r="C87" s="33">
        <v>53590</v>
      </c>
      <c r="D87" s="33">
        <v>4505</v>
      </c>
      <c r="E87" s="33">
        <v>26080</v>
      </c>
      <c r="F87" s="33">
        <v>23000</v>
      </c>
      <c r="G87" s="28">
        <v>0.08</v>
      </c>
      <c r="H87" s="28">
        <v>0.49</v>
      </c>
      <c r="I87" s="68">
        <v>0.43</v>
      </c>
    </row>
    <row r="88" spans="1:9" x14ac:dyDescent="0.35">
      <c r="A88" s="22" t="s">
        <v>277</v>
      </c>
      <c r="B88" s="81" t="s">
        <v>110</v>
      </c>
      <c r="C88" s="33">
        <v>54660</v>
      </c>
      <c r="D88" s="33">
        <v>4635</v>
      </c>
      <c r="E88" s="33">
        <v>26765</v>
      </c>
      <c r="F88" s="33">
        <v>23260</v>
      </c>
      <c r="G88" s="28">
        <v>0.08</v>
      </c>
      <c r="H88" s="28">
        <v>0.49</v>
      </c>
      <c r="I88" s="68">
        <v>0.43</v>
      </c>
    </row>
    <row r="89" spans="1:9" x14ac:dyDescent="0.35">
      <c r="A89" s="22" t="s">
        <v>277</v>
      </c>
      <c r="B89" s="81" t="s">
        <v>111</v>
      </c>
      <c r="C89" s="33">
        <v>55910</v>
      </c>
      <c r="D89" s="33">
        <v>4775</v>
      </c>
      <c r="E89" s="33">
        <v>27470</v>
      </c>
      <c r="F89" s="33">
        <v>23665</v>
      </c>
      <c r="G89" s="28">
        <v>0.09</v>
      </c>
      <c r="H89" s="28">
        <v>0.49</v>
      </c>
      <c r="I89" s="68">
        <v>0.42</v>
      </c>
    </row>
    <row r="90" spans="1:9" x14ac:dyDescent="0.35">
      <c r="A90" s="22" t="s">
        <v>277</v>
      </c>
      <c r="B90" s="81" t="s">
        <v>112</v>
      </c>
      <c r="C90" s="33">
        <v>57640</v>
      </c>
      <c r="D90" s="33">
        <v>4915</v>
      </c>
      <c r="E90" s="33">
        <v>28380</v>
      </c>
      <c r="F90" s="33">
        <v>24345</v>
      </c>
      <c r="G90" s="28">
        <v>0.09</v>
      </c>
      <c r="H90" s="28">
        <v>0.49</v>
      </c>
      <c r="I90" s="68">
        <v>0.42</v>
      </c>
    </row>
    <row r="91" spans="1:9" x14ac:dyDescent="0.35">
      <c r="A91" s="22" t="s">
        <v>277</v>
      </c>
      <c r="B91" s="81" t="s">
        <v>113</v>
      </c>
      <c r="C91" s="33">
        <v>59165</v>
      </c>
      <c r="D91" s="33">
        <v>5045</v>
      </c>
      <c r="E91" s="33">
        <v>29180</v>
      </c>
      <c r="F91" s="33">
        <v>24940</v>
      </c>
      <c r="G91" s="28">
        <v>0.09</v>
      </c>
      <c r="H91" s="28">
        <v>0.49</v>
      </c>
      <c r="I91" s="68">
        <v>0.42</v>
      </c>
    </row>
    <row r="92" spans="1:9" x14ac:dyDescent="0.35">
      <c r="A92" s="22" t="s">
        <v>277</v>
      </c>
      <c r="B92" s="81" t="s">
        <v>114</v>
      </c>
      <c r="C92" s="33">
        <v>60605</v>
      </c>
      <c r="D92" s="33">
        <v>5175</v>
      </c>
      <c r="E92" s="33">
        <v>29860</v>
      </c>
      <c r="F92" s="33">
        <v>25570</v>
      </c>
      <c r="G92" s="28">
        <v>0.09</v>
      </c>
      <c r="H92" s="28">
        <v>0.49</v>
      </c>
      <c r="I92" s="68">
        <v>0.42</v>
      </c>
    </row>
    <row r="93" spans="1:9" x14ac:dyDescent="0.35">
      <c r="A93" s="59" t="s">
        <v>278</v>
      </c>
      <c r="B93" s="114" t="s">
        <v>72</v>
      </c>
      <c r="C93" s="60">
        <v>2520</v>
      </c>
      <c r="D93" s="60">
        <v>260</v>
      </c>
      <c r="E93" s="60">
        <v>1870</v>
      </c>
      <c r="F93" s="60">
        <v>390</v>
      </c>
      <c r="G93" s="61">
        <v>0.1</v>
      </c>
      <c r="H93" s="61">
        <v>0.74</v>
      </c>
      <c r="I93" s="115">
        <v>0.15</v>
      </c>
    </row>
    <row r="94" spans="1:9" x14ac:dyDescent="0.35">
      <c r="A94" s="22" t="s">
        <v>278</v>
      </c>
      <c r="B94" s="81" t="s">
        <v>73</v>
      </c>
      <c r="C94" s="33">
        <v>4050</v>
      </c>
      <c r="D94" s="33">
        <v>425</v>
      </c>
      <c r="E94" s="33">
        <v>2990</v>
      </c>
      <c r="F94" s="33">
        <v>635</v>
      </c>
      <c r="G94" s="28">
        <v>0.11</v>
      </c>
      <c r="H94" s="28">
        <v>0.74</v>
      </c>
      <c r="I94" s="68">
        <v>0.16</v>
      </c>
    </row>
    <row r="95" spans="1:9" x14ac:dyDescent="0.35">
      <c r="A95" s="22" t="s">
        <v>278</v>
      </c>
      <c r="B95" s="81" t="s">
        <v>74</v>
      </c>
      <c r="C95" s="33">
        <v>6255</v>
      </c>
      <c r="D95" s="33">
        <v>655</v>
      </c>
      <c r="E95" s="33">
        <v>4625</v>
      </c>
      <c r="F95" s="33">
        <v>975</v>
      </c>
      <c r="G95" s="28">
        <v>0.1</v>
      </c>
      <c r="H95" s="28">
        <v>0.74</v>
      </c>
      <c r="I95" s="68">
        <v>0.16</v>
      </c>
    </row>
    <row r="96" spans="1:9" x14ac:dyDescent="0.35">
      <c r="A96" s="22" t="s">
        <v>278</v>
      </c>
      <c r="B96" s="81" t="s">
        <v>75</v>
      </c>
      <c r="C96" s="33">
        <v>13000</v>
      </c>
      <c r="D96" s="33">
        <v>1360</v>
      </c>
      <c r="E96" s="33">
        <v>9680</v>
      </c>
      <c r="F96" s="33">
        <v>1960</v>
      </c>
      <c r="G96" s="28">
        <v>0.1</v>
      </c>
      <c r="H96" s="28">
        <v>0.74</v>
      </c>
      <c r="I96" s="68">
        <v>0.15</v>
      </c>
    </row>
    <row r="97" spans="1:9" x14ac:dyDescent="0.35">
      <c r="A97" s="22" t="s">
        <v>278</v>
      </c>
      <c r="B97" s="81" t="s">
        <v>76</v>
      </c>
      <c r="C97" s="33">
        <v>22040</v>
      </c>
      <c r="D97" s="33">
        <v>2335</v>
      </c>
      <c r="E97" s="33">
        <v>16425</v>
      </c>
      <c r="F97" s="33">
        <v>3285</v>
      </c>
      <c r="G97" s="28">
        <v>0.11</v>
      </c>
      <c r="H97" s="28">
        <v>0.75</v>
      </c>
      <c r="I97" s="68">
        <v>0.15</v>
      </c>
    </row>
    <row r="98" spans="1:9" x14ac:dyDescent="0.35">
      <c r="A98" s="22" t="s">
        <v>278</v>
      </c>
      <c r="B98" s="81" t="s">
        <v>77</v>
      </c>
      <c r="C98" s="33">
        <v>34020</v>
      </c>
      <c r="D98" s="33">
        <v>3645</v>
      </c>
      <c r="E98" s="33">
        <v>24775</v>
      </c>
      <c r="F98" s="33">
        <v>5595</v>
      </c>
      <c r="G98" s="28">
        <v>0.11</v>
      </c>
      <c r="H98" s="28">
        <v>0.73</v>
      </c>
      <c r="I98" s="68">
        <v>0.16</v>
      </c>
    </row>
    <row r="99" spans="1:9" x14ac:dyDescent="0.35">
      <c r="A99" s="22" t="s">
        <v>278</v>
      </c>
      <c r="B99" s="81" t="s">
        <v>78</v>
      </c>
      <c r="C99" s="33">
        <v>39355</v>
      </c>
      <c r="D99" s="33">
        <v>4335</v>
      </c>
      <c r="E99" s="33">
        <v>27985</v>
      </c>
      <c r="F99" s="33">
        <v>7035</v>
      </c>
      <c r="G99" s="28">
        <v>0.11</v>
      </c>
      <c r="H99" s="28">
        <v>0.71</v>
      </c>
      <c r="I99" s="68">
        <v>0.18</v>
      </c>
    </row>
    <row r="100" spans="1:9" x14ac:dyDescent="0.35">
      <c r="A100" s="22" t="s">
        <v>278</v>
      </c>
      <c r="B100" s="81" t="s">
        <v>79</v>
      </c>
      <c r="C100" s="33">
        <v>40890</v>
      </c>
      <c r="D100" s="33">
        <v>4595</v>
      </c>
      <c r="E100" s="33">
        <v>28795</v>
      </c>
      <c r="F100" s="33">
        <v>7500</v>
      </c>
      <c r="G100" s="28">
        <v>0.11</v>
      </c>
      <c r="H100" s="28">
        <v>0.7</v>
      </c>
      <c r="I100" s="68">
        <v>0.18</v>
      </c>
    </row>
    <row r="101" spans="1:9" x14ac:dyDescent="0.35">
      <c r="A101" s="22" t="s">
        <v>278</v>
      </c>
      <c r="B101" s="81" t="s">
        <v>80</v>
      </c>
      <c r="C101" s="33">
        <v>41640</v>
      </c>
      <c r="D101" s="33">
        <v>4690</v>
      </c>
      <c r="E101" s="33">
        <v>29315</v>
      </c>
      <c r="F101" s="33">
        <v>7635</v>
      </c>
      <c r="G101" s="28">
        <v>0.11</v>
      </c>
      <c r="H101" s="28">
        <v>0.7</v>
      </c>
      <c r="I101" s="68">
        <v>0.18</v>
      </c>
    </row>
    <row r="102" spans="1:9" x14ac:dyDescent="0.35">
      <c r="A102" s="22" t="s">
        <v>278</v>
      </c>
      <c r="B102" s="81" t="s">
        <v>81</v>
      </c>
      <c r="C102" s="33">
        <v>42115</v>
      </c>
      <c r="D102" s="33">
        <v>4755</v>
      </c>
      <c r="E102" s="33">
        <v>29645</v>
      </c>
      <c r="F102" s="33">
        <v>7715</v>
      </c>
      <c r="G102" s="28">
        <v>0.11</v>
      </c>
      <c r="H102" s="28">
        <v>0.7</v>
      </c>
      <c r="I102" s="68">
        <v>0.18</v>
      </c>
    </row>
    <row r="103" spans="1:9" x14ac:dyDescent="0.35">
      <c r="A103" s="22" t="s">
        <v>278</v>
      </c>
      <c r="B103" s="81" t="s">
        <v>82</v>
      </c>
      <c r="C103" s="33">
        <v>43495</v>
      </c>
      <c r="D103" s="33">
        <v>4975</v>
      </c>
      <c r="E103" s="33">
        <v>30045</v>
      </c>
      <c r="F103" s="33">
        <v>8475</v>
      </c>
      <c r="G103" s="28">
        <v>0.11</v>
      </c>
      <c r="H103" s="28">
        <v>0.69</v>
      </c>
      <c r="I103" s="68">
        <v>0.19</v>
      </c>
    </row>
    <row r="104" spans="1:9" x14ac:dyDescent="0.35">
      <c r="A104" s="22" t="s">
        <v>278</v>
      </c>
      <c r="B104" s="81" t="s">
        <v>83</v>
      </c>
      <c r="C104" s="33">
        <v>45020</v>
      </c>
      <c r="D104" s="33">
        <v>5165</v>
      </c>
      <c r="E104" s="33">
        <v>30465</v>
      </c>
      <c r="F104" s="33">
        <v>9390</v>
      </c>
      <c r="G104" s="28">
        <v>0.11</v>
      </c>
      <c r="H104" s="28">
        <v>0.68</v>
      </c>
      <c r="I104" s="68">
        <v>0.21</v>
      </c>
    </row>
    <row r="105" spans="1:9" x14ac:dyDescent="0.35">
      <c r="A105" s="22" t="s">
        <v>278</v>
      </c>
      <c r="B105" s="81" t="s">
        <v>84</v>
      </c>
      <c r="C105" s="33">
        <v>45740</v>
      </c>
      <c r="D105" s="33">
        <v>5250</v>
      </c>
      <c r="E105" s="33">
        <v>30955</v>
      </c>
      <c r="F105" s="33">
        <v>9535</v>
      </c>
      <c r="G105" s="28">
        <v>0.11</v>
      </c>
      <c r="H105" s="28">
        <v>0.68</v>
      </c>
      <c r="I105" s="68">
        <v>0.21</v>
      </c>
    </row>
    <row r="106" spans="1:9" x14ac:dyDescent="0.35">
      <c r="A106" s="22" t="s">
        <v>278</v>
      </c>
      <c r="B106" s="81" t="s">
        <v>85</v>
      </c>
      <c r="C106" s="33">
        <v>46095</v>
      </c>
      <c r="D106" s="33">
        <v>5295</v>
      </c>
      <c r="E106" s="33">
        <v>31215</v>
      </c>
      <c r="F106" s="33">
        <v>9590</v>
      </c>
      <c r="G106" s="28">
        <v>0.11</v>
      </c>
      <c r="H106" s="28">
        <v>0.68</v>
      </c>
      <c r="I106" s="68">
        <v>0.21</v>
      </c>
    </row>
    <row r="107" spans="1:9" x14ac:dyDescent="0.35">
      <c r="A107" s="22" t="s">
        <v>278</v>
      </c>
      <c r="B107" s="81" t="s">
        <v>86</v>
      </c>
      <c r="C107" s="33">
        <v>46305</v>
      </c>
      <c r="D107" s="33">
        <v>5350</v>
      </c>
      <c r="E107" s="33">
        <v>31315</v>
      </c>
      <c r="F107" s="33">
        <v>9640</v>
      </c>
      <c r="G107" s="28">
        <v>0.12</v>
      </c>
      <c r="H107" s="28">
        <v>0.68</v>
      </c>
      <c r="I107" s="68">
        <v>0.21</v>
      </c>
    </row>
    <row r="108" spans="1:9" x14ac:dyDescent="0.35">
      <c r="A108" s="22" t="s">
        <v>278</v>
      </c>
      <c r="B108" s="81" t="s">
        <v>87</v>
      </c>
      <c r="C108" s="33">
        <v>46300</v>
      </c>
      <c r="D108" s="33">
        <v>5375</v>
      </c>
      <c r="E108" s="33">
        <v>31275</v>
      </c>
      <c r="F108" s="33">
        <v>9650</v>
      </c>
      <c r="G108" s="28">
        <v>0.12</v>
      </c>
      <c r="H108" s="28">
        <v>0.68</v>
      </c>
      <c r="I108" s="68">
        <v>0.21</v>
      </c>
    </row>
    <row r="109" spans="1:9" x14ac:dyDescent="0.35">
      <c r="A109" s="22" t="s">
        <v>278</v>
      </c>
      <c r="B109" s="81" t="s">
        <v>88</v>
      </c>
      <c r="C109" s="33">
        <v>46295</v>
      </c>
      <c r="D109" s="33">
        <v>5460</v>
      </c>
      <c r="E109" s="33">
        <v>31205</v>
      </c>
      <c r="F109" s="33">
        <v>9625</v>
      </c>
      <c r="G109" s="28">
        <v>0.12</v>
      </c>
      <c r="H109" s="28">
        <v>0.67</v>
      </c>
      <c r="I109" s="68">
        <v>0.21</v>
      </c>
    </row>
    <row r="110" spans="1:9" x14ac:dyDescent="0.35">
      <c r="A110" s="22" t="s">
        <v>278</v>
      </c>
      <c r="B110" s="81" t="s">
        <v>89</v>
      </c>
      <c r="C110" s="33">
        <v>46295</v>
      </c>
      <c r="D110" s="33">
        <v>5555</v>
      </c>
      <c r="E110" s="33">
        <v>31165</v>
      </c>
      <c r="F110" s="33">
        <v>9575</v>
      </c>
      <c r="G110" s="28">
        <v>0.12</v>
      </c>
      <c r="H110" s="28">
        <v>0.67</v>
      </c>
      <c r="I110" s="68">
        <v>0.21</v>
      </c>
    </row>
    <row r="111" spans="1:9" x14ac:dyDescent="0.35">
      <c r="A111" s="22" t="s">
        <v>278</v>
      </c>
      <c r="B111" s="81" t="s">
        <v>90</v>
      </c>
      <c r="C111" s="33">
        <v>46220</v>
      </c>
      <c r="D111" s="33">
        <v>5670</v>
      </c>
      <c r="E111" s="33">
        <v>31065</v>
      </c>
      <c r="F111" s="33">
        <v>9480</v>
      </c>
      <c r="G111" s="28">
        <v>0.12</v>
      </c>
      <c r="H111" s="28">
        <v>0.67</v>
      </c>
      <c r="I111" s="68">
        <v>0.21</v>
      </c>
    </row>
    <row r="112" spans="1:9" x14ac:dyDescent="0.35">
      <c r="A112" s="22" t="s">
        <v>278</v>
      </c>
      <c r="B112" s="81" t="s">
        <v>91</v>
      </c>
      <c r="C112" s="33">
        <v>46000</v>
      </c>
      <c r="D112" s="33">
        <v>5765</v>
      </c>
      <c r="E112" s="33">
        <v>30870</v>
      </c>
      <c r="F112" s="33">
        <v>9365</v>
      </c>
      <c r="G112" s="28">
        <v>0.13</v>
      </c>
      <c r="H112" s="28">
        <v>0.67</v>
      </c>
      <c r="I112" s="68">
        <v>0.2</v>
      </c>
    </row>
    <row r="113" spans="1:9" x14ac:dyDescent="0.35">
      <c r="A113" s="22" t="s">
        <v>278</v>
      </c>
      <c r="B113" s="81" t="s">
        <v>92</v>
      </c>
      <c r="C113" s="33">
        <v>45655</v>
      </c>
      <c r="D113" s="33">
        <v>5830</v>
      </c>
      <c r="E113" s="33">
        <v>30635</v>
      </c>
      <c r="F113" s="33">
        <v>9190</v>
      </c>
      <c r="G113" s="28">
        <v>0.13</v>
      </c>
      <c r="H113" s="28">
        <v>0.67</v>
      </c>
      <c r="I113" s="68">
        <v>0.2</v>
      </c>
    </row>
    <row r="114" spans="1:9" x14ac:dyDescent="0.35">
      <c r="A114" s="22" t="s">
        <v>278</v>
      </c>
      <c r="B114" s="81" t="s">
        <v>93</v>
      </c>
      <c r="C114" s="33">
        <v>45380</v>
      </c>
      <c r="D114" s="33">
        <v>5865</v>
      </c>
      <c r="E114" s="33">
        <v>30430</v>
      </c>
      <c r="F114" s="33">
        <v>9085</v>
      </c>
      <c r="G114" s="28">
        <v>0.13</v>
      </c>
      <c r="H114" s="28">
        <v>0.67</v>
      </c>
      <c r="I114" s="68">
        <v>0.2</v>
      </c>
    </row>
    <row r="115" spans="1:9" x14ac:dyDescent="0.35">
      <c r="A115" s="22" t="s">
        <v>278</v>
      </c>
      <c r="B115" s="81" t="s">
        <v>94</v>
      </c>
      <c r="C115" s="33">
        <v>45070</v>
      </c>
      <c r="D115" s="33">
        <v>5945</v>
      </c>
      <c r="E115" s="33">
        <v>30175</v>
      </c>
      <c r="F115" s="33">
        <v>8945</v>
      </c>
      <c r="G115" s="28">
        <v>0.13</v>
      </c>
      <c r="H115" s="28">
        <v>0.67</v>
      </c>
      <c r="I115" s="68">
        <v>0.2</v>
      </c>
    </row>
    <row r="116" spans="1:9" x14ac:dyDescent="0.35">
      <c r="A116" s="22" t="s">
        <v>278</v>
      </c>
      <c r="B116" s="81" t="s">
        <v>95</v>
      </c>
      <c r="C116" s="33">
        <v>44590</v>
      </c>
      <c r="D116" s="33">
        <v>5985</v>
      </c>
      <c r="E116" s="33">
        <v>29820</v>
      </c>
      <c r="F116" s="33">
        <v>8780</v>
      </c>
      <c r="G116" s="28">
        <v>0.13</v>
      </c>
      <c r="H116" s="28">
        <v>0.67</v>
      </c>
      <c r="I116" s="68">
        <v>0.2</v>
      </c>
    </row>
    <row r="117" spans="1:9" x14ac:dyDescent="0.35">
      <c r="A117" s="22" t="s">
        <v>278</v>
      </c>
      <c r="B117" s="81" t="s">
        <v>96</v>
      </c>
      <c r="C117" s="33">
        <v>44090</v>
      </c>
      <c r="D117" s="33">
        <v>6010</v>
      </c>
      <c r="E117" s="33">
        <v>29440</v>
      </c>
      <c r="F117" s="33">
        <v>8645</v>
      </c>
      <c r="G117" s="28">
        <v>0.14000000000000001</v>
      </c>
      <c r="H117" s="28">
        <v>0.67</v>
      </c>
      <c r="I117" s="68">
        <v>0.2</v>
      </c>
    </row>
    <row r="118" spans="1:9" x14ac:dyDescent="0.35">
      <c r="A118" s="22" t="s">
        <v>278</v>
      </c>
      <c r="B118" s="81" t="s">
        <v>97</v>
      </c>
      <c r="C118" s="33">
        <v>43635</v>
      </c>
      <c r="D118" s="33">
        <v>6020</v>
      </c>
      <c r="E118" s="33">
        <v>29100</v>
      </c>
      <c r="F118" s="33">
        <v>8510</v>
      </c>
      <c r="G118" s="28">
        <v>0.14000000000000001</v>
      </c>
      <c r="H118" s="28">
        <v>0.67</v>
      </c>
      <c r="I118" s="68">
        <v>0.2</v>
      </c>
    </row>
    <row r="119" spans="1:9" x14ac:dyDescent="0.35">
      <c r="A119" s="22" t="s">
        <v>278</v>
      </c>
      <c r="B119" s="81" t="s">
        <v>98</v>
      </c>
      <c r="C119" s="33">
        <v>43125</v>
      </c>
      <c r="D119" s="33">
        <v>6040</v>
      </c>
      <c r="E119" s="33">
        <v>28695</v>
      </c>
      <c r="F119" s="33">
        <v>8390</v>
      </c>
      <c r="G119" s="28">
        <v>0.14000000000000001</v>
      </c>
      <c r="H119" s="28">
        <v>0.67</v>
      </c>
      <c r="I119" s="68">
        <v>0.19</v>
      </c>
    </row>
    <row r="120" spans="1:9" x14ac:dyDescent="0.35">
      <c r="A120" s="22" t="s">
        <v>278</v>
      </c>
      <c r="B120" s="81" t="s">
        <v>99</v>
      </c>
      <c r="C120" s="33">
        <v>42575</v>
      </c>
      <c r="D120" s="33">
        <v>6040</v>
      </c>
      <c r="E120" s="33">
        <v>28295</v>
      </c>
      <c r="F120" s="33">
        <v>8240</v>
      </c>
      <c r="G120" s="28">
        <v>0.14000000000000001</v>
      </c>
      <c r="H120" s="28">
        <v>0.66</v>
      </c>
      <c r="I120" s="68">
        <v>0.19</v>
      </c>
    </row>
    <row r="121" spans="1:9" x14ac:dyDescent="0.35">
      <c r="A121" s="22" t="s">
        <v>278</v>
      </c>
      <c r="B121" s="81" t="s">
        <v>100</v>
      </c>
      <c r="C121" s="33">
        <v>41945</v>
      </c>
      <c r="D121" s="33">
        <v>6025</v>
      </c>
      <c r="E121" s="33">
        <v>27825</v>
      </c>
      <c r="F121" s="33">
        <v>8090</v>
      </c>
      <c r="G121" s="28">
        <v>0.14000000000000001</v>
      </c>
      <c r="H121" s="28">
        <v>0.66</v>
      </c>
      <c r="I121" s="68">
        <v>0.19</v>
      </c>
    </row>
    <row r="122" spans="1:9" x14ac:dyDescent="0.35">
      <c r="A122" s="22" t="s">
        <v>278</v>
      </c>
      <c r="B122" s="81" t="s">
        <v>101</v>
      </c>
      <c r="C122" s="33">
        <v>41280</v>
      </c>
      <c r="D122" s="33">
        <v>6000</v>
      </c>
      <c r="E122" s="33">
        <v>27330</v>
      </c>
      <c r="F122" s="33">
        <v>7945</v>
      </c>
      <c r="G122" s="28">
        <v>0.15</v>
      </c>
      <c r="H122" s="28">
        <v>0.66</v>
      </c>
      <c r="I122" s="68">
        <v>0.19</v>
      </c>
    </row>
    <row r="123" spans="1:9" x14ac:dyDescent="0.35">
      <c r="A123" s="22" t="s">
        <v>278</v>
      </c>
      <c r="B123" s="81" t="s">
        <v>102</v>
      </c>
      <c r="C123" s="33">
        <v>40735</v>
      </c>
      <c r="D123" s="33">
        <v>5990</v>
      </c>
      <c r="E123" s="33">
        <v>26945</v>
      </c>
      <c r="F123" s="33">
        <v>7800</v>
      </c>
      <c r="G123" s="28">
        <v>0.15</v>
      </c>
      <c r="H123" s="28">
        <v>0.66</v>
      </c>
      <c r="I123" s="68">
        <v>0.19</v>
      </c>
    </row>
    <row r="124" spans="1:9" x14ac:dyDescent="0.35">
      <c r="A124" s="22" t="s">
        <v>278</v>
      </c>
      <c r="B124" s="81" t="s">
        <v>103</v>
      </c>
      <c r="C124" s="33">
        <v>40075</v>
      </c>
      <c r="D124" s="33">
        <v>5985</v>
      </c>
      <c r="E124" s="33">
        <v>26485</v>
      </c>
      <c r="F124" s="33">
        <v>7600</v>
      </c>
      <c r="G124" s="28">
        <v>0.15</v>
      </c>
      <c r="H124" s="28">
        <v>0.66</v>
      </c>
      <c r="I124" s="68">
        <v>0.19</v>
      </c>
    </row>
    <row r="125" spans="1:9" x14ac:dyDescent="0.35">
      <c r="A125" s="22" t="s">
        <v>278</v>
      </c>
      <c r="B125" s="81" t="s">
        <v>104</v>
      </c>
      <c r="C125" s="33">
        <v>39470</v>
      </c>
      <c r="D125" s="33">
        <v>5985</v>
      </c>
      <c r="E125" s="33">
        <v>26050</v>
      </c>
      <c r="F125" s="33">
        <v>7435</v>
      </c>
      <c r="G125" s="28">
        <v>0.15</v>
      </c>
      <c r="H125" s="28">
        <v>0.66</v>
      </c>
      <c r="I125" s="68">
        <v>0.19</v>
      </c>
    </row>
    <row r="126" spans="1:9" x14ac:dyDescent="0.35">
      <c r="A126" s="22" t="s">
        <v>278</v>
      </c>
      <c r="B126" s="81" t="s">
        <v>105</v>
      </c>
      <c r="C126" s="33">
        <v>38870</v>
      </c>
      <c r="D126" s="33">
        <v>5995</v>
      </c>
      <c r="E126" s="33">
        <v>25615</v>
      </c>
      <c r="F126" s="33">
        <v>7260</v>
      </c>
      <c r="G126" s="28">
        <v>0.15</v>
      </c>
      <c r="H126" s="28">
        <v>0.66</v>
      </c>
      <c r="I126" s="68">
        <v>0.19</v>
      </c>
    </row>
    <row r="127" spans="1:9" x14ac:dyDescent="0.35">
      <c r="A127" s="22" t="s">
        <v>278</v>
      </c>
      <c r="B127" s="81" t="s">
        <v>106</v>
      </c>
      <c r="C127" s="33">
        <v>38305</v>
      </c>
      <c r="D127" s="33">
        <v>6025</v>
      </c>
      <c r="E127" s="33">
        <v>25210</v>
      </c>
      <c r="F127" s="33">
        <v>7065</v>
      </c>
      <c r="G127" s="28">
        <v>0.16</v>
      </c>
      <c r="H127" s="28">
        <v>0.66</v>
      </c>
      <c r="I127" s="68">
        <v>0.18</v>
      </c>
    </row>
    <row r="128" spans="1:9" x14ac:dyDescent="0.35">
      <c r="A128" s="22" t="s">
        <v>278</v>
      </c>
      <c r="B128" s="81" t="s">
        <v>107</v>
      </c>
      <c r="C128" s="33">
        <v>37905</v>
      </c>
      <c r="D128" s="33">
        <v>6055</v>
      </c>
      <c r="E128" s="33">
        <v>24970</v>
      </c>
      <c r="F128" s="33">
        <v>6880</v>
      </c>
      <c r="G128" s="28">
        <v>0.16</v>
      </c>
      <c r="H128" s="28">
        <v>0.66</v>
      </c>
      <c r="I128" s="68">
        <v>0.18</v>
      </c>
    </row>
    <row r="129" spans="1:9" x14ac:dyDescent="0.35">
      <c r="A129" s="22" t="s">
        <v>278</v>
      </c>
      <c r="B129" s="81" t="s">
        <v>108</v>
      </c>
      <c r="C129" s="33">
        <v>37365</v>
      </c>
      <c r="D129" s="33">
        <v>6040</v>
      </c>
      <c r="E129" s="33">
        <v>24620</v>
      </c>
      <c r="F129" s="33">
        <v>6710</v>
      </c>
      <c r="G129" s="28">
        <v>0.16</v>
      </c>
      <c r="H129" s="28">
        <v>0.66</v>
      </c>
      <c r="I129" s="68">
        <v>0.18</v>
      </c>
    </row>
    <row r="130" spans="1:9" x14ac:dyDescent="0.35">
      <c r="A130" s="22" t="s">
        <v>278</v>
      </c>
      <c r="B130" s="81" t="s">
        <v>109</v>
      </c>
      <c r="C130" s="33">
        <v>36980</v>
      </c>
      <c r="D130" s="33">
        <v>6040</v>
      </c>
      <c r="E130" s="33">
        <v>24335</v>
      </c>
      <c r="F130" s="33">
        <v>6605</v>
      </c>
      <c r="G130" s="28">
        <v>0.16</v>
      </c>
      <c r="H130" s="28">
        <v>0.66</v>
      </c>
      <c r="I130" s="68">
        <v>0.18</v>
      </c>
    </row>
    <row r="131" spans="1:9" x14ac:dyDescent="0.35">
      <c r="A131" s="22" t="s">
        <v>278</v>
      </c>
      <c r="B131" s="81" t="s">
        <v>110</v>
      </c>
      <c r="C131" s="33">
        <v>36565</v>
      </c>
      <c r="D131" s="33">
        <v>6025</v>
      </c>
      <c r="E131" s="33">
        <v>24035</v>
      </c>
      <c r="F131" s="33">
        <v>6500</v>
      </c>
      <c r="G131" s="28">
        <v>0.16</v>
      </c>
      <c r="H131" s="28">
        <v>0.66</v>
      </c>
      <c r="I131" s="68">
        <v>0.18</v>
      </c>
    </row>
    <row r="132" spans="1:9" x14ac:dyDescent="0.35">
      <c r="A132" s="22" t="s">
        <v>278</v>
      </c>
      <c r="B132" s="81" t="s">
        <v>111</v>
      </c>
      <c r="C132" s="33">
        <v>36270</v>
      </c>
      <c r="D132" s="33">
        <v>6045</v>
      </c>
      <c r="E132" s="33">
        <v>23815</v>
      </c>
      <c r="F132" s="33">
        <v>6405</v>
      </c>
      <c r="G132" s="28">
        <v>0.17</v>
      </c>
      <c r="H132" s="28">
        <v>0.66</v>
      </c>
      <c r="I132" s="68">
        <v>0.18</v>
      </c>
    </row>
    <row r="133" spans="1:9" x14ac:dyDescent="0.35">
      <c r="A133" s="22" t="s">
        <v>278</v>
      </c>
      <c r="B133" s="81" t="s">
        <v>112</v>
      </c>
      <c r="C133" s="33">
        <v>35930</v>
      </c>
      <c r="D133" s="33">
        <v>6045</v>
      </c>
      <c r="E133" s="33">
        <v>23590</v>
      </c>
      <c r="F133" s="33">
        <v>6295</v>
      </c>
      <c r="G133" s="28">
        <v>0.17</v>
      </c>
      <c r="H133" s="28">
        <v>0.66</v>
      </c>
      <c r="I133" s="68">
        <v>0.18</v>
      </c>
    </row>
    <row r="134" spans="1:9" x14ac:dyDescent="0.35">
      <c r="A134" s="22" t="s">
        <v>278</v>
      </c>
      <c r="B134" s="81" t="s">
        <v>113</v>
      </c>
      <c r="C134" s="33">
        <v>35585</v>
      </c>
      <c r="D134" s="33">
        <v>6080</v>
      </c>
      <c r="E134" s="33">
        <v>23325</v>
      </c>
      <c r="F134" s="33">
        <v>6180</v>
      </c>
      <c r="G134" s="28">
        <v>0.17</v>
      </c>
      <c r="H134" s="28">
        <v>0.66</v>
      </c>
      <c r="I134" s="68">
        <v>0.17</v>
      </c>
    </row>
    <row r="135" spans="1:9" x14ac:dyDescent="0.35">
      <c r="A135" s="22" t="s">
        <v>278</v>
      </c>
      <c r="B135" s="81" t="s">
        <v>114</v>
      </c>
      <c r="C135" s="33">
        <v>35205</v>
      </c>
      <c r="D135" s="33">
        <v>6090</v>
      </c>
      <c r="E135" s="33">
        <v>23030</v>
      </c>
      <c r="F135" s="33">
        <v>6085</v>
      </c>
      <c r="G135" s="28">
        <v>0.17</v>
      </c>
      <c r="H135" s="28">
        <v>0.65</v>
      </c>
      <c r="I135" s="68">
        <v>0.17</v>
      </c>
    </row>
    <row r="136" spans="1:9" x14ac:dyDescent="0.35">
      <c r="A136" t="s">
        <v>29</v>
      </c>
      <c r="B136" t="s">
        <v>424</v>
      </c>
    </row>
    <row r="137" spans="1:9" x14ac:dyDescent="0.35">
      <c r="A137" t="s">
        <v>30</v>
      </c>
      <c r="B137" t="s">
        <v>474</v>
      </c>
    </row>
    <row r="138" spans="1:9" x14ac:dyDescent="0.35">
      <c r="A138" t="s">
        <v>31</v>
      </c>
      <c r="B138" t="s">
        <v>467</v>
      </c>
    </row>
    <row r="139" spans="1:9" x14ac:dyDescent="0.35">
      <c r="A139" t="s">
        <v>32</v>
      </c>
      <c r="B139" t="s">
        <v>468</v>
      </c>
    </row>
    <row r="140" spans="1:9" x14ac:dyDescent="0.35">
      <c r="A140" t="s">
        <v>33</v>
      </c>
      <c r="B140" t="s">
        <v>473</v>
      </c>
    </row>
  </sheetData>
  <conditionalFormatting sqref="G7:I135">
    <cfRule type="dataBar" priority="1">
      <dataBar>
        <cfvo type="num" val="0"/>
        <cfvo type="num" val="1"/>
        <color theme="7" tint="0.39997558519241921"/>
      </dataBar>
      <extLst>
        <ext xmlns:x14="http://schemas.microsoft.com/office/spreadsheetml/2009/9/main" uri="{B025F937-C7B1-47D3-B67F-A62EFF666E3E}">
          <x14:id>{A499198D-4CE3-4806-99DB-0F5776DC1DF0}</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499198D-4CE3-4806-99DB-0F5776DC1DF0}">
            <x14:dataBar minLength="0" maxLength="100" gradient="0">
              <x14:cfvo type="num">
                <xm:f>0</xm:f>
              </x14:cfvo>
              <x14:cfvo type="num">
                <xm:f>1</xm:f>
              </x14:cfvo>
              <x14:negativeFillColor rgb="FFFF0000"/>
              <x14:axisColor rgb="FF000000"/>
            </x14:dataBar>
          </x14:cfRule>
          <xm:sqref>G7:I135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40"/>
  <sheetViews>
    <sheetView showGridLines="0" zoomScaleNormal="100" workbookViewId="0"/>
  </sheetViews>
  <sheetFormatPr defaultColWidth="10.6640625" defaultRowHeight="15.5" x14ac:dyDescent="0.35"/>
  <cols>
    <col min="1" max="14" width="20.6640625" customWidth="1"/>
  </cols>
  <sheetData>
    <row r="1" spans="1:14" ht="19.5" x14ac:dyDescent="0.45">
      <c r="A1" s="1" t="s">
        <v>322</v>
      </c>
    </row>
    <row r="2" spans="1:14" x14ac:dyDescent="0.35">
      <c r="A2" t="s">
        <v>46</v>
      </c>
    </row>
    <row r="3" spans="1:14" x14ac:dyDescent="0.35">
      <c r="A3" t="s">
        <v>47</v>
      </c>
    </row>
    <row r="4" spans="1:14" x14ac:dyDescent="0.35">
      <c r="A4" t="s">
        <v>296</v>
      </c>
    </row>
    <row r="5" spans="1:14" x14ac:dyDescent="0.35">
      <c r="A5" t="s">
        <v>49</v>
      </c>
    </row>
    <row r="6" spans="1:14" s="182" customFormat="1" ht="62" x14ac:dyDescent="0.35">
      <c r="A6" s="196" t="s">
        <v>264</v>
      </c>
      <c r="B6" s="197" t="s">
        <v>297</v>
      </c>
      <c r="C6" s="197" t="s">
        <v>323</v>
      </c>
      <c r="D6" s="197" t="s">
        <v>324</v>
      </c>
      <c r="E6" s="197" t="s">
        <v>325</v>
      </c>
      <c r="F6" s="197" t="s">
        <v>326</v>
      </c>
      <c r="G6" s="197" t="s">
        <v>327</v>
      </c>
      <c r="H6" s="197" t="s">
        <v>328</v>
      </c>
      <c r="I6" s="197" t="s">
        <v>329</v>
      </c>
      <c r="J6" s="197" t="s">
        <v>330</v>
      </c>
      <c r="K6" s="197" t="s">
        <v>331</v>
      </c>
      <c r="L6" s="197" t="s">
        <v>332</v>
      </c>
      <c r="M6" s="197" t="s">
        <v>333</v>
      </c>
      <c r="N6" s="198" t="s">
        <v>334</v>
      </c>
    </row>
    <row r="7" spans="1:14" x14ac:dyDescent="0.35">
      <c r="A7" s="22" t="s">
        <v>276</v>
      </c>
      <c r="B7" s="81" t="s">
        <v>72</v>
      </c>
      <c r="C7" s="33">
        <v>5235</v>
      </c>
      <c r="D7" s="33">
        <v>300</v>
      </c>
      <c r="E7" s="33">
        <v>85</v>
      </c>
      <c r="F7" s="33">
        <v>10</v>
      </c>
      <c r="G7" s="33">
        <v>5</v>
      </c>
      <c r="H7" s="33">
        <v>1060</v>
      </c>
      <c r="I7" s="33">
        <v>1720</v>
      </c>
      <c r="J7" s="33">
        <v>300</v>
      </c>
      <c r="K7" s="33">
        <v>35</v>
      </c>
      <c r="L7" s="33">
        <v>475</v>
      </c>
      <c r="M7" s="33">
        <v>810</v>
      </c>
      <c r="N7" s="111">
        <v>435</v>
      </c>
    </row>
    <row r="8" spans="1:14" x14ac:dyDescent="0.35">
      <c r="A8" s="22" t="s">
        <v>276</v>
      </c>
      <c r="B8" s="81" t="s">
        <v>73</v>
      </c>
      <c r="C8" s="33">
        <v>7800</v>
      </c>
      <c r="D8" s="33">
        <v>475</v>
      </c>
      <c r="E8" s="33">
        <v>125</v>
      </c>
      <c r="F8" s="33">
        <v>15</v>
      </c>
      <c r="G8" s="33">
        <v>10</v>
      </c>
      <c r="H8" s="33">
        <v>1615</v>
      </c>
      <c r="I8" s="33">
        <v>2600</v>
      </c>
      <c r="J8" s="33">
        <v>445</v>
      </c>
      <c r="K8" s="33">
        <v>45</v>
      </c>
      <c r="L8" s="33">
        <v>660</v>
      </c>
      <c r="M8" s="33">
        <v>1200</v>
      </c>
      <c r="N8" s="111">
        <v>610</v>
      </c>
    </row>
    <row r="9" spans="1:14" x14ac:dyDescent="0.35">
      <c r="A9" s="22" t="s">
        <v>276</v>
      </c>
      <c r="B9" s="81" t="s">
        <v>74</v>
      </c>
      <c r="C9" s="33">
        <v>11150</v>
      </c>
      <c r="D9" s="33">
        <v>700</v>
      </c>
      <c r="E9" s="33">
        <v>200</v>
      </c>
      <c r="F9" s="33">
        <v>20</v>
      </c>
      <c r="G9" s="33">
        <v>10</v>
      </c>
      <c r="H9" s="33">
        <v>2305</v>
      </c>
      <c r="I9" s="33">
        <v>3900</v>
      </c>
      <c r="J9" s="33">
        <v>635</v>
      </c>
      <c r="K9" s="33">
        <v>60</v>
      </c>
      <c r="L9" s="33">
        <v>850</v>
      </c>
      <c r="M9" s="33">
        <v>1650</v>
      </c>
      <c r="N9" s="111">
        <v>810</v>
      </c>
    </row>
    <row r="10" spans="1:14" x14ac:dyDescent="0.35">
      <c r="A10" s="22" t="s">
        <v>276</v>
      </c>
      <c r="B10" s="81" t="s">
        <v>75</v>
      </c>
      <c r="C10" s="33">
        <v>19190</v>
      </c>
      <c r="D10" s="33">
        <v>1325</v>
      </c>
      <c r="E10" s="33">
        <v>360</v>
      </c>
      <c r="F10" s="33">
        <v>35</v>
      </c>
      <c r="G10" s="33">
        <v>15</v>
      </c>
      <c r="H10" s="33">
        <v>4120</v>
      </c>
      <c r="I10" s="33">
        <v>7340</v>
      </c>
      <c r="J10" s="33">
        <v>995</v>
      </c>
      <c r="K10" s="33">
        <v>90</v>
      </c>
      <c r="L10" s="33">
        <v>1095</v>
      </c>
      <c r="M10" s="33">
        <v>2660</v>
      </c>
      <c r="N10" s="111">
        <v>1155</v>
      </c>
    </row>
    <row r="11" spans="1:14" x14ac:dyDescent="0.35">
      <c r="A11" s="22" t="s">
        <v>276</v>
      </c>
      <c r="B11" s="81" t="s">
        <v>76</v>
      </c>
      <c r="C11" s="33">
        <v>29510</v>
      </c>
      <c r="D11" s="33">
        <v>2210</v>
      </c>
      <c r="E11" s="33">
        <v>535</v>
      </c>
      <c r="F11" s="33">
        <v>45</v>
      </c>
      <c r="G11" s="33">
        <v>20</v>
      </c>
      <c r="H11" s="33">
        <v>6640</v>
      </c>
      <c r="I11" s="33">
        <v>11755</v>
      </c>
      <c r="J11" s="33">
        <v>1385</v>
      </c>
      <c r="K11" s="33">
        <v>125</v>
      </c>
      <c r="L11" s="33">
        <v>1365</v>
      </c>
      <c r="M11" s="33">
        <v>3925</v>
      </c>
      <c r="N11" s="111">
        <v>1505</v>
      </c>
    </row>
    <row r="12" spans="1:14" x14ac:dyDescent="0.35">
      <c r="A12" s="22" t="s">
        <v>276</v>
      </c>
      <c r="B12" s="81" t="s">
        <v>77</v>
      </c>
      <c r="C12" s="33">
        <v>42815</v>
      </c>
      <c r="D12" s="33">
        <v>3355</v>
      </c>
      <c r="E12" s="33">
        <v>785</v>
      </c>
      <c r="F12" s="33">
        <v>50</v>
      </c>
      <c r="G12" s="33">
        <v>20</v>
      </c>
      <c r="H12" s="33">
        <v>9805</v>
      </c>
      <c r="I12" s="33">
        <v>17210</v>
      </c>
      <c r="J12" s="33">
        <v>1720</v>
      </c>
      <c r="K12" s="33">
        <v>150</v>
      </c>
      <c r="L12" s="33">
        <v>1810</v>
      </c>
      <c r="M12" s="33">
        <v>5960</v>
      </c>
      <c r="N12" s="111">
        <v>1945</v>
      </c>
    </row>
    <row r="13" spans="1:14" x14ac:dyDescent="0.35">
      <c r="A13" s="22" t="s">
        <v>276</v>
      </c>
      <c r="B13" s="81" t="s">
        <v>78</v>
      </c>
      <c r="C13" s="33">
        <v>49380</v>
      </c>
      <c r="D13" s="33">
        <v>3980</v>
      </c>
      <c r="E13" s="33">
        <v>930</v>
      </c>
      <c r="F13" s="33">
        <v>60</v>
      </c>
      <c r="G13" s="33">
        <v>25</v>
      </c>
      <c r="H13" s="33">
        <v>11340</v>
      </c>
      <c r="I13" s="33">
        <v>19300</v>
      </c>
      <c r="J13" s="33">
        <v>1845</v>
      </c>
      <c r="K13" s="33">
        <v>160</v>
      </c>
      <c r="L13" s="33">
        <v>2260</v>
      </c>
      <c r="M13" s="33">
        <v>7280</v>
      </c>
      <c r="N13" s="111">
        <v>2195</v>
      </c>
    </row>
    <row r="14" spans="1:14" x14ac:dyDescent="0.35">
      <c r="A14" s="22" t="s">
        <v>276</v>
      </c>
      <c r="B14" s="81" t="s">
        <v>79</v>
      </c>
      <c r="C14" s="33">
        <v>51940</v>
      </c>
      <c r="D14" s="33">
        <v>4245</v>
      </c>
      <c r="E14" s="33">
        <v>1005</v>
      </c>
      <c r="F14" s="33">
        <v>65</v>
      </c>
      <c r="G14" s="33">
        <v>30</v>
      </c>
      <c r="H14" s="33">
        <v>11920</v>
      </c>
      <c r="I14" s="33">
        <v>19930</v>
      </c>
      <c r="J14" s="33">
        <v>1950</v>
      </c>
      <c r="K14" s="33">
        <v>165</v>
      </c>
      <c r="L14" s="33">
        <v>2490</v>
      </c>
      <c r="M14" s="33">
        <v>7760</v>
      </c>
      <c r="N14" s="111">
        <v>2370</v>
      </c>
    </row>
    <row r="15" spans="1:14" x14ac:dyDescent="0.35">
      <c r="A15" s="22" t="s">
        <v>276</v>
      </c>
      <c r="B15" s="81" t="s">
        <v>80</v>
      </c>
      <c r="C15" s="33">
        <v>53820</v>
      </c>
      <c r="D15" s="33">
        <v>4390</v>
      </c>
      <c r="E15" s="33">
        <v>1045</v>
      </c>
      <c r="F15" s="33">
        <v>75</v>
      </c>
      <c r="G15" s="33">
        <v>25</v>
      </c>
      <c r="H15" s="33">
        <v>12405</v>
      </c>
      <c r="I15" s="33">
        <v>20425</v>
      </c>
      <c r="J15" s="33">
        <v>2050</v>
      </c>
      <c r="K15" s="33">
        <v>175</v>
      </c>
      <c r="L15" s="33">
        <v>2660</v>
      </c>
      <c r="M15" s="33">
        <v>8040</v>
      </c>
      <c r="N15" s="111">
        <v>2515</v>
      </c>
    </row>
    <row r="16" spans="1:14" x14ac:dyDescent="0.35">
      <c r="A16" s="22" t="s">
        <v>276</v>
      </c>
      <c r="B16" s="81" t="s">
        <v>81</v>
      </c>
      <c r="C16" s="33">
        <v>55260</v>
      </c>
      <c r="D16" s="33">
        <v>4510</v>
      </c>
      <c r="E16" s="33">
        <v>1060</v>
      </c>
      <c r="F16" s="33">
        <v>75</v>
      </c>
      <c r="G16" s="33">
        <v>25</v>
      </c>
      <c r="H16" s="33">
        <v>12745</v>
      </c>
      <c r="I16" s="33">
        <v>20820</v>
      </c>
      <c r="J16" s="33">
        <v>2130</v>
      </c>
      <c r="K16" s="33">
        <v>180</v>
      </c>
      <c r="L16" s="33">
        <v>2800</v>
      </c>
      <c r="M16" s="33">
        <v>8245</v>
      </c>
      <c r="N16" s="111">
        <v>2655</v>
      </c>
    </row>
    <row r="17" spans="1:14" x14ac:dyDescent="0.35">
      <c r="A17" s="22" t="s">
        <v>276</v>
      </c>
      <c r="B17" s="81" t="s">
        <v>82</v>
      </c>
      <c r="C17" s="33">
        <v>57645</v>
      </c>
      <c r="D17" s="33">
        <v>4730</v>
      </c>
      <c r="E17" s="33">
        <v>1125</v>
      </c>
      <c r="F17" s="33">
        <v>80</v>
      </c>
      <c r="G17" s="33">
        <v>30</v>
      </c>
      <c r="H17" s="33">
        <v>13160</v>
      </c>
      <c r="I17" s="33">
        <v>21235</v>
      </c>
      <c r="J17" s="33">
        <v>2210</v>
      </c>
      <c r="K17" s="33">
        <v>180</v>
      </c>
      <c r="L17" s="33">
        <v>3210</v>
      </c>
      <c r="M17" s="33">
        <v>8860</v>
      </c>
      <c r="N17" s="111">
        <v>2815</v>
      </c>
    </row>
    <row r="18" spans="1:14" x14ac:dyDescent="0.35">
      <c r="A18" s="22" t="s">
        <v>276</v>
      </c>
      <c r="B18" s="81" t="s">
        <v>83</v>
      </c>
      <c r="C18" s="33">
        <v>60300</v>
      </c>
      <c r="D18" s="33">
        <v>4960</v>
      </c>
      <c r="E18" s="33">
        <v>1175</v>
      </c>
      <c r="F18" s="33">
        <v>85</v>
      </c>
      <c r="G18" s="33">
        <v>30</v>
      </c>
      <c r="H18" s="33">
        <v>13580</v>
      </c>
      <c r="I18" s="33">
        <v>21705</v>
      </c>
      <c r="J18" s="33">
        <v>2300</v>
      </c>
      <c r="K18" s="33">
        <v>185</v>
      </c>
      <c r="L18" s="33">
        <v>3765</v>
      </c>
      <c r="M18" s="33">
        <v>9530</v>
      </c>
      <c r="N18" s="111">
        <v>2985</v>
      </c>
    </row>
    <row r="19" spans="1:14" x14ac:dyDescent="0.35">
      <c r="A19" s="22" t="s">
        <v>276</v>
      </c>
      <c r="B19" s="81" t="s">
        <v>84</v>
      </c>
      <c r="C19" s="33">
        <v>62560</v>
      </c>
      <c r="D19" s="33">
        <v>5105</v>
      </c>
      <c r="E19" s="33">
        <v>1210</v>
      </c>
      <c r="F19" s="33">
        <v>90</v>
      </c>
      <c r="G19" s="33">
        <v>35</v>
      </c>
      <c r="H19" s="33">
        <v>14105</v>
      </c>
      <c r="I19" s="33">
        <v>22295</v>
      </c>
      <c r="J19" s="33">
        <v>2425</v>
      </c>
      <c r="K19" s="33">
        <v>190</v>
      </c>
      <c r="L19" s="33">
        <v>4030</v>
      </c>
      <c r="M19" s="33">
        <v>9860</v>
      </c>
      <c r="N19" s="111">
        <v>3210</v>
      </c>
    </row>
    <row r="20" spans="1:14" x14ac:dyDescent="0.35">
      <c r="A20" s="22" t="s">
        <v>276</v>
      </c>
      <c r="B20" s="81" t="s">
        <v>85</v>
      </c>
      <c r="C20" s="33">
        <v>64075</v>
      </c>
      <c r="D20" s="33">
        <v>5220</v>
      </c>
      <c r="E20" s="33">
        <v>1230</v>
      </c>
      <c r="F20" s="33">
        <v>95</v>
      </c>
      <c r="G20" s="33">
        <v>35</v>
      </c>
      <c r="H20" s="33">
        <v>14465</v>
      </c>
      <c r="I20" s="33">
        <v>22650</v>
      </c>
      <c r="J20" s="33">
        <v>2510</v>
      </c>
      <c r="K20" s="33">
        <v>190</v>
      </c>
      <c r="L20" s="33">
        <v>4180</v>
      </c>
      <c r="M20" s="33">
        <v>10125</v>
      </c>
      <c r="N20" s="111">
        <v>3365</v>
      </c>
    </row>
    <row r="21" spans="1:14" x14ac:dyDescent="0.35">
      <c r="A21" s="22" t="s">
        <v>276</v>
      </c>
      <c r="B21" s="81" t="s">
        <v>86</v>
      </c>
      <c r="C21" s="33">
        <v>65720</v>
      </c>
      <c r="D21" s="33">
        <v>5360</v>
      </c>
      <c r="E21" s="33">
        <v>1255</v>
      </c>
      <c r="F21" s="33">
        <v>100</v>
      </c>
      <c r="G21" s="33">
        <v>35</v>
      </c>
      <c r="H21" s="33">
        <v>14835</v>
      </c>
      <c r="I21" s="33">
        <v>23005</v>
      </c>
      <c r="J21" s="33">
        <v>2575</v>
      </c>
      <c r="K21" s="33">
        <v>195</v>
      </c>
      <c r="L21" s="33">
        <v>4395</v>
      </c>
      <c r="M21" s="33">
        <v>10410</v>
      </c>
      <c r="N21" s="111">
        <v>3550</v>
      </c>
    </row>
    <row r="22" spans="1:14" x14ac:dyDescent="0.35">
      <c r="A22" s="22" t="s">
        <v>276</v>
      </c>
      <c r="B22" s="81" t="s">
        <v>87</v>
      </c>
      <c r="C22" s="33">
        <v>67420</v>
      </c>
      <c r="D22" s="33">
        <v>5520</v>
      </c>
      <c r="E22" s="33">
        <v>1285</v>
      </c>
      <c r="F22" s="33">
        <v>110</v>
      </c>
      <c r="G22" s="33">
        <v>35</v>
      </c>
      <c r="H22" s="33">
        <v>15145</v>
      </c>
      <c r="I22" s="33">
        <v>23340</v>
      </c>
      <c r="J22" s="33">
        <v>2680</v>
      </c>
      <c r="K22" s="33">
        <v>200</v>
      </c>
      <c r="L22" s="33">
        <v>4635</v>
      </c>
      <c r="M22" s="33">
        <v>10740</v>
      </c>
      <c r="N22" s="111">
        <v>3725</v>
      </c>
    </row>
    <row r="23" spans="1:14" x14ac:dyDescent="0.35">
      <c r="A23" s="22" t="s">
        <v>276</v>
      </c>
      <c r="B23" s="81" t="s">
        <v>88</v>
      </c>
      <c r="C23" s="33">
        <v>68730</v>
      </c>
      <c r="D23" s="33">
        <v>5710</v>
      </c>
      <c r="E23" s="33">
        <v>1320</v>
      </c>
      <c r="F23" s="33">
        <v>115</v>
      </c>
      <c r="G23" s="33">
        <v>35</v>
      </c>
      <c r="H23" s="33">
        <v>15385</v>
      </c>
      <c r="I23" s="33">
        <v>23580</v>
      </c>
      <c r="J23" s="33">
        <v>2745</v>
      </c>
      <c r="K23" s="33">
        <v>205</v>
      </c>
      <c r="L23" s="33">
        <v>4780</v>
      </c>
      <c r="M23" s="33">
        <v>10965</v>
      </c>
      <c r="N23" s="111">
        <v>3890</v>
      </c>
    </row>
    <row r="24" spans="1:14" x14ac:dyDescent="0.35">
      <c r="A24" s="22" t="s">
        <v>276</v>
      </c>
      <c r="B24" s="81" t="s">
        <v>89</v>
      </c>
      <c r="C24" s="33">
        <v>70350</v>
      </c>
      <c r="D24" s="33">
        <v>5940</v>
      </c>
      <c r="E24" s="33">
        <v>1350</v>
      </c>
      <c r="F24" s="33">
        <v>120</v>
      </c>
      <c r="G24" s="33">
        <v>35</v>
      </c>
      <c r="H24" s="33">
        <v>15660</v>
      </c>
      <c r="I24" s="33">
        <v>23870</v>
      </c>
      <c r="J24" s="33">
        <v>2845</v>
      </c>
      <c r="K24" s="33">
        <v>210</v>
      </c>
      <c r="L24" s="33">
        <v>4960</v>
      </c>
      <c r="M24" s="33">
        <v>11270</v>
      </c>
      <c r="N24" s="111">
        <v>4085</v>
      </c>
    </row>
    <row r="25" spans="1:14" x14ac:dyDescent="0.35">
      <c r="A25" s="22" t="s">
        <v>276</v>
      </c>
      <c r="B25" s="81" t="s">
        <v>90</v>
      </c>
      <c r="C25" s="33">
        <v>71845</v>
      </c>
      <c r="D25" s="33">
        <v>6145</v>
      </c>
      <c r="E25" s="33">
        <v>1385</v>
      </c>
      <c r="F25" s="33">
        <v>125</v>
      </c>
      <c r="G25" s="33">
        <v>35</v>
      </c>
      <c r="H25" s="33">
        <v>15915</v>
      </c>
      <c r="I25" s="33">
        <v>24120</v>
      </c>
      <c r="J25" s="33">
        <v>2965</v>
      </c>
      <c r="K25" s="33">
        <v>220</v>
      </c>
      <c r="L25" s="33">
        <v>5095</v>
      </c>
      <c r="M25" s="33">
        <v>11500</v>
      </c>
      <c r="N25" s="111">
        <v>4340</v>
      </c>
    </row>
    <row r="26" spans="1:14" x14ac:dyDescent="0.35">
      <c r="A26" s="22" t="s">
        <v>276</v>
      </c>
      <c r="B26" s="81" t="s">
        <v>91</v>
      </c>
      <c r="C26" s="33">
        <v>73425</v>
      </c>
      <c r="D26" s="33">
        <v>6365</v>
      </c>
      <c r="E26" s="33">
        <v>1410</v>
      </c>
      <c r="F26" s="33">
        <v>130</v>
      </c>
      <c r="G26" s="33">
        <v>35</v>
      </c>
      <c r="H26" s="33">
        <v>16190</v>
      </c>
      <c r="I26" s="33">
        <v>24425</v>
      </c>
      <c r="J26" s="33">
        <v>3095</v>
      </c>
      <c r="K26" s="33">
        <v>220</v>
      </c>
      <c r="L26" s="33">
        <v>5225</v>
      </c>
      <c r="M26" s="33">
        <v>11715</v>
      </c>
      <c r="N26" s="111">
        <v>4605</v>
      </c>
    </row>
    <row r="27" spans="1:14" x14ac:dyDescent="0.35">
      <c r="A27" s="22" t="s">
        <v>276</v>
      </c>
      <c r="B27" s="81" t="s">
        <v>92</v>
      </c>
      <c r="C27" s="33">
        <v>75025</v>
      </c>
      <c r="D27" s="33">
        <v>6580</v>
      </c>
      <c r="E27" s="33">
        <v>1445</v>
      </c>
      <c r="F27" s="33">
        <v>130</v>
      </c>
      <c r="G27" s="33">
        <v>35</v>
      </c>
      <c r="H27" s="33">
        <v>16490</v>
      </c>
      <c r="I27" s="33">
        <v>24705</v>
      </c>
      <c r="J27" s="33">
        <v>3230</v>
      </c>
      <c r="K27" s="33">
        <v>230</v>
      </c>
      <c r="L27" s="33">
        <v>5410</v>
      </c>
      <c r="M27" s="33">
        <v>11900</v>
      </c>
      <c r="N27" s="111">
        <v>4870</v>
      </c>
    </row>
    <row r="28" spans="1:14" x14ac:dyDescent="0.35">
      <c r="A28" s="22" t="s">
        <v>276</v>
      </c>
      <c r="B28" s="81" t="s">
        <v>93</v>
      </c>
      <c r="C28" s="33">
        <v>76445</v>
      </c>
      <c r="D28" s="33">
        <v>6705</v>
      </c>
      <c r="E28" s="33">
        <v>1465</v>
      </c>
      <c r="F28" s="33">
        <v>135</v>
      </c>
      <c r="G28" s="33">
        <v>35</v>
      </c>
      <c r="H28" s="33">
        <v>16750</v>
      </c>
      <c r="I28" s="33">
        <v>24930</v>
      </c>
      <c r="J28" s="33">
        <v>3355</v>
      </c>
      <c r="K28" s="33">
        <v>230</v>
      </c>
      <c r="L28" s="33">
        <v>5590</v>
      </c>
      <c r="M28" s="33">
        <v>12125</v>
      </c>
      <c r="N28" s="111">
        <v>5120</v>
      </c>
    </row>
    <row r="29" spans="1:14" x14ac:dyDescent="0.35">
      <c r="A29" s="22" t="s">
        <v>276</v>
      </c>
      <c r="B29" s="81" t="s">
        <v>94</v>
      </c>
      <c r="C29" s="33">
        <v>77920</v>
      </c>
      <c r="D29" s="33">
        <v>6900</v>
      </c>
      <c r="E29" s="33">
        <v>1500</v>
      </c>
      <c r="F29" s="33">
        <v>140</v>
      </c>
      <c r="G29" s="33">
        <v>35</v>
      </c>
      <c r="H29" s="33">
        <v>16975</v>
      </c>
      <c r="I29" s="33">
        <v>25130</v>
      </c>
      <c r="J29" s="33">
        <v>3480</v>
      </c>
      <c r="K29" s="33">
        <v>235</v>
      </c>
      <c r="L29" s="33">
        <v>5735</v>
      </c>
      <c r="M29" s="33">
        <v>12350</v>
      </c>
      <c r="N29" s="111">
        <v>5430</v>
      </c>
    </row>
    <row r="30" spans="1:14" x14ac:dyDescent="0.35">
      <c r="A30" s="22" t="s">
        <v>276</v>
      </c>
      <c r="B30" s="81" t="s">
        <v>95</v>
      </c>
      <c r="C30" s="33">
        <v>79625</v>
      </c>
      <c r="D30" s="33">
        <v>7085</v>
      </c>
      <c r="E30" s="33">
        <v>1515</v>
      </c>
      <c r="F30" s="33">
        <v>150</v>
      </c>
      <c r="G30" s="33">
        <v>35</v>
      </c>
      <c r="H30" s="33">
        <v>17245</v>
      </c>
      <c r="I30" s="33">
        <v>25295</v>
      </c>
      <c r="J30" s="33">
        <v>3625</v>
      </c>
      <c r="K30" s="33">
        <v>235</v>
      </c>
      <c r="L30" s="33">
        <v>5935</v>
      </c>
      <c r="M30" s="33">
        <v>12700</v>
      </c>
      <c r="N30" s="111">
        <v>5795</v>
      </c>
    </row>
    <row r="31" spans="1:14" x14ac:dyDescent="0.35">
      <c r="A31" s="22" t="s">
        <v>276</v>
      </c>
      <c r="B31" s="81" t="s">
        <v>96</v>
      </c>
      <c r="C31" s="33">
        <v>81160</v>
      </c>
      <c r="D31" s="33">
        <v>7235</v>
      </c>
      <c r="E31" s="33">
        <v>1530</v>
      </c>
      <c r="F31" s="33">
        <v>155</v>
      </c>
      <c r="G31" s="33">
        <v>30</v>
      </c>
      <c r="H31" s="33">
        <v>17435</v>
      </c>
      <c r="I31" s="33">
        <v>25490</v>
      </c>
      <c r="J31" s="33">
        <v>3770</v>
      </c>
      <c r="K31" s="33">
        <v>245</v>
      </c>
      <c r="L31" s="33">
        <v>6125</v>
      </c>
      <c r="M31" s="33">
        <v>13015</v>
      </c>
      <c r="N31" s="111">
        <v>6120</v>
      </c>
    </row>
    <row r="32" spans="1:14" x14ac:dyDescent="0.35">
      <c r="A32" s="22" t="s">
        <v>276</v>
      </c>
      <c r="B32" s="81" t="s">
        <v>97</v>
      </c>
      <c r="C32" s="33">
        <v>82740</v>
      </c>
      <c r="D32" s="33">
        <v>7355</v>
      </c>
      <c r="E32" s="33">
        <v>1545</v>
      </c>
      <c r="F32" s="33">
        <v>155</v>
      </c>
      <c r="G32" s="33">
        <v>30</v>
      </c>
      <c r="H32" s="33">
        <v>17690</v>
      </c>
      <c r="I32" s="33">
        <v>25650</v>
      </c>
      <c r="J32" s="33">
        <v>3895</v>
      </c>
      <c r="K32" s="33">
        <v>250</v>
      </c>
      <c r="L32" s="33">
        <v>6345</v>
      </c>
      <c r="M32" s="33">
        <v>13335</v>
      </c>
      <c r="N32" s="111">
        <v>6475</v>
      </c>
    </row>
    <row r="33" spans="1:14" x14ac:dyDescent="0.35">
      <c r="A33" s="22" t="s">
        <v>276</v>
      </c>
      <c r="B33" s="81" t="s">
        <v>98</v>
      </c>
      <c r="C33" s="33">
        <v>84115</v>
      </c>
      <c r="D33" s="33">
        <v>7485</v>
      </c>
      <c r="E33" s="33">
        <v>1575</v>
      </c>
      <c r="F33" s="33">
        <v>160</v>
      </c>
      <c r="G33" s="33">
        <v>30</v>
      </c>
      <c r="H33" s="33">
        <v>17865</v>
      </c>
      <c r="I33" s="33">
        <v>25740</v>
      </c>
      <c r="J33" s="33">
        <v>4040</v>
      </c>
      <c r="K33" s="33">
        <v>250</v>
      </c>
      <c r="L33" s="33">
        <v>6535</v>
      </c>
      <c r="M33" s="33">
        <v>13635</v>
      </c>
      <c r="N33" s="111">
        <v>6785</v>
      </c>
    </row>
    <row r="34" spans="1:14" x14ac:dyDescent="0.35">
      <c r="A34" s="22" t="s">
        <v>276</v>
      </c>
      <c r="B34" s="81" t="s">
        <v>99</v>
      </c>
      <c r="C34" s="33">
        <v>85285</v>
      </c>
      <c r="D34" s="33">
        <v>7590</v>
      </c>
      <c r="E34" s="33">
        <v>1580</v>
      </c>
      <c r="F34" s="33">
        <v>165</v>
      </c>
      <c r="G34" s="33">
        <v>30</v>
      </c>
      <c r="H34" s="33">
        <v>18030</v>
      </c>
      <c r="I34" s="33">
        <v>25820</v>
      </c>
      <c r="J34" s="33">
        <v>4140</v>
      </c>
      <c r="K34" s="33">
        <v>245</v>
      </c>
      <c r="L34" s="33">
        <v>6690</v>
      </c>
      <c r="M34" s="33">
        <v>13870</v>
      </c>
      <c r="N34" s="111">
        <v>7110</v>
      </c>
    </row>
    <row r="35" spans="1:14" x14ac:dyDescent="0.35">
      <c r="A35" s="22" t="s">
        <v>276</v>
      </c>
      <c r="B35" s="81" t="s">
        <v>100</v>
      </c>
      <c r="C35" s="33">
        <v>86040</v>
      </c>
      <c r="D35" s="33">
        <v>7685</v>
      </c>
      <c r="E35" s="33">
        <v>1590</v>
      </c>
      <c r="F35" s="33">
        <v>165</v>
      </c>
      <c r="G35" s="33">
        <v>30</v>
      </c>
      <c r="H35" s="33">
        <v>18135</v>
      </c>
      <c r="I35" s="33">
        <v>25805</v>
      </c>
      <c r="J35" s="33">
        <v>4255</v>
      </c>
      <c r="K35" s="33">
        <v>245</v>
      </c>
      <c r="L35" s="33">
        <v>6805</v>
      </c>
      <c r="M35" s="33">
        <v>14000</v>
      </c>
      <c r="N35" s="111">
        <v>7305</v>
      </c>
    </row>
    <row r="36" spans="1:14" x14ac:dyDescent="0.35">
      <c r="A36" s="22" t="s">
        <v>276</v>
      </c>
      <c r="B36" s="81" t="s">
        <v>101</v>
      </c>
      <c r="C36" s="33">
        <v>86855</v>
      </c>
      <c r="D36" s="33">
        <v>7785</v>
      </c>
      <c r="E36" s="33">
        <v>1585</v>
      </c>
      <c r="F36" s="33">
        <v>170</v>
      </c>
      <c r="G36" s="33">
        <v>30</v>
      </c>
      <c r="H36" s="33">
        <v>18270</v>
      </c>
      <c r="I36" s="33">
        <v>25800</v>
      </c>
      <c r="J36" s="33">
        <v>4350</v>
      </c>
      <c r="K36" s="33">
        <v>250</v>
      </c>
      <c r="L36" s="33">
        <v>6920</v>
      </c>
      <c r="M36" s="33">
        <v>14180</v>
      </c>
      <c r="N36" s="111">
        <v>7500</v>
      </c>
    </row>
    <row r="37" spans="1:14" x14ac:dyDescent="0.35">
      <c r="A37" s="22" t="s">
        <v>276</v>
      </c>
      <c r="B37" s="81" t="s">
        <v>102</v>
      </c>
      <c r="C37" s="33">
        <v>87270</v>
      </c>
      <c r="D37" s="33">
        <v>7855</v>
      </c>
      <c r="E37" s="33">
        <v>1590</v>
      </c>
      <c r="F37" s="33">
        <v>175</v>
      </c>
      <c r="G37" s="33">
        <v>30</v>
      </c>
      <c r="H37" s="33">
        <v>18315</v>
      </c>
      <c r="I37" s="33">
        <v>25760</v>
      </c>
      <c r="J37" s="33">
        <v>4415</v>
      </c>
      <c r="K37" s="33">
        <v>255</v>
      </c>
      <c r="L37" s="33">
        <v>7000</v>
      </c>
      <c r="M37" s="33">
        <v>14235</v>
      </c>
      <c r="N37" s="111">
        <v>7610</v>
      </c>
    </row>
    <row r="38" spans="1:14" x14ac:dyDescent="0.35">
      <c r="A38" s="22" t="s">
        <v>276</v>
      </c>
      <c r="B38" s="81" t="s">
        <v>103</v>
      </c>
      <c r="C38" s="33">
        <v>87565</v>
      </c>
      <c r="D38" s="33">
        <v>7970</v>
      </c>
      <c r="E38" s="33">
        <v>1590</v>
      </c>
      <c r="F38" s="33">
        <v>180</v>
      </c>
      <c r="G38" s="33">
        <v>30</v>
      </c>
      <c r="H38" s="33">
        <v>18390</v>
      </c>
      <c r="I38" s="33">
        <v>25690</v>
      </c>
      <c r="J38" s="33">
        <v>4465</v>
      </c>
      <c r="K38" s="33">
        <v>255</v>
      </c>
      <c r="L38" s="33">
        <v>7040</v>
      </c>
      <c r="M38" s="33">
        <v>14220</v>
      </c>
      <c r="N38" s="111">
        <v>7715</v>
      </c>
    </row>
    <row r="39" spans="1:14" x14ac:dyDescent="0.35">
      <c r="A39" s="22" t="s">
        <v>276</v>
      </c>
      <c r="B39" s="81" t="s">
        <v>104</v>
      </c>
      <c r="C39" s="33">
        <v>87845</v>
      </c>
      <c r="D39" s="33">
        <v>8065</v>
      </c>
      <c r="E39" s="33">
        <v>1585</v>
      </c>
      <c r="F39" s="33">
        <v>185</v>
      </c>
      <c r="G39" s="33">
        <v>30</v>
      </c>
      <c r="H39" s="33">
        <v>18485</v>
      </c>
      <c r="I39" s="33">
        <v>25600</v>
      </c>
      <c r="J39" s="33">
        <v>4510</v>
      </c>
      <c r="K39" s="33">
        <v>255</v>
      </c>
      <c r="L39" s="33">
        <v>7085</v>
      </c>
      <c r="M39" s="33">
        <v>14250</v>
      </c>
      <c r="N39" s="111">
        <v>7775</v>
      </c>
    </row>
    <row r="40" spans="1:14" x14ac:dyDescent="0.35">
      <c r="A40" s="22" t="s">
        <v>276</v>
      </c>
      <c r="B40" s="81" t="s">
        <v>105</v>
      </c>
      <c r="C40" s="33">
        <v>87925</v>
      </c>
      <c r="D40" s="33">
        <v>8170</v>
      </c>
      <c r="E40" s="33">
        <v>1590</v>
      </c>
      <c r="F40" s="33">
        <v>190</v>
      </c>
      <c r="G40" s="33">
        <v>30</v>
      </c>
      <c r="H40" s="33">
        <v>18560</v>
      </c>
      <c r="I40" s="33">
        <v>25510</v>
      </c>
      <c r="J40" s="33">
        <v>4535</v>
      </c>
      <c r="K40" s="33">
        <v>250</v>
      </c>
      <c r="L40" s="33">
        <v>7065</v>
      </c>
      <c r="M40" s="33">
        <v>14165</v>
      </c>
      <c r="N40" s="111">
        <v>7840</v>
      </c>
    </row>
    <row r="41" spans="1:14" x14ac:dyDescent="0.35">
      <c r="A41" s="22" t="s">
        <v>276</v>
      </c>
      <c r="B41" s="81" t="s">
        <v>106</v>
      </c>
      <c r="C41" s="33">
        <v>88305</v>
      </c>
      <c r="D41" s="33">
        <v>8310</v>
      </c>
      <c r="E41" s="33">
        <v>1600</v>
      </c>
      <c r="F41" s="33">
        <v>195</v>
      </c>
      <c r="G41" s="33">
        <v>30</v>
      </c>
      <c r="H41" s="33">
        <v>18695</v>
      </c>
      <c r="I41" s="33">
        <v>25505</v>
      </c>
      <c r="J41" s="33">
        <v>4585</v>
      </c>
      <c r="K41" s="33">
        <v>250</v>
      </c>
      <c r="L41" s="33">
        <v>7040</v>
      </c>
      <c r="M41" s="33">
        <v>14150</v>
      </c>
      <c r="N41" s="111">
        <v>7920</v>
      </c>
    </row>
    <row r="42" spans="1:14" x14ac:dyDescent="0.35">
      <c r="A42" s="22" t="s">
        <v>276</v>
      </c>
      <c r="B42" s="81" t="s">
        <v>107</v>
      </c>
      <c r="C42" s="33">
        <v>89035</v>
      </c>
      <c r="D42" s="33">
        <v>8435</v>
      </c>
      <c r="E42" s="33">
        <v>1610</v>
      </c>
      <c r="F42" s="33">
        <v>195</v>
      </c>
      <c r="G42" s="33">
        <v>25</v>
      </c>
      <c r="H42" s="33">
        <v>18870</v>
      </c>
      <c r="I42" s="33">
        <v>25650</v>
      </c>
      <c r="J42" s="33">
        <v>4680</v>
      </c>
      <c r="K42" s="33">
        <v>255</v>
      </c>
      <c r="L42" s="33">
        <v>7070</v>
      </c>
      <c r="M42" s="33">
        <v>14200</v>
      </c>
      <c r="N42" s="111">
        <v>8010</v>
      </c>
    </row>
    <row r="43" spans="1:14" x14ac:dyDescent="0.35">
      <c r="A43" s="22" t="s">
        <v>276</v>
      </c>
      <c r="B43" s="81" t="s">
        <v>108</v>
      </c>
      <c r="C43" s="33">
        <v>89750</v>
      </c>
      <c r="D43" s="33">
        <v>8570</v>
      </c>
      <c r="E43" s="33">
        <v>1630</v>
      </c>
      <c r="F43" s="33">
        <v>200</v>
      </c>
      <c r="G43" s="33">
        <v>25</v>
      </c>
      <c r="H43" s="33">
        <v>19105</v>
      </c>
      <c r="I43" s="33">
        <v>25845</v>
      </c>
      <c r="J43" s="33">
        <v>4795</v>
      </c>
      <c r="K43" s="33">
        <v>260</v>
      </c>
      <c r="L43" s="33">
        <v>6990</v>
      </c>
      <c r="M43" s="33">
        <v>14215</v>
      </c>
      <c r="N43" s="111">
        <v>8085</v>
      </c>
    </row>
    <row r="44" spans="1:14" x14ac:dyDescent="0.35">
      <c r="A44" s="22" t="s">
        <v>276</v>
      </c>
      <c r="B44" s="81" t="s">
        <v>109</v>
      </c>
      <c r="C44" s="33">
        <v>90570</v>
      </c>
      <c r="D44" s="33">
        <v>8670</v>
      </c>
      <c r="E44" s="33">
        <v>1640</v>
      </c>
      <c r="F44" s="33">
        <v>205</v>
      </c>
      <c r="G44" s="33">
        <v>25</v>
      </c>
      <c r="H44" s="33">
        <v>19270</v>
      </c>
      <c r="I44" s="33">
        <v>26010</v>
      </c>
      <c r="J44" s="33">
        <v>4870</v>
      </c>
      <c r="K44" s="33">
        <v>265</v>
      </c>
      <c r="L44" s="33">
        <v>7040</v>
      </c>
      <c r="M44" s="33">
        <v>14325</v>
      </c>
      <c r="N44" s="111">
        <v>8205</v>
      </c>
    </row>
    <row r="45" spans="1:14" x14ac:dyDescent="0.35">
      <c r="A45" s="22" t="s">
        <v>276</v>
      </c>
      <c r="B45" s="81" t="s">
        <v>110</v>
      </c>
      <c r="C45" s="33">
        <v>91225</v>
      </c>
      <c r="D45" s="33">
        <v>8790</v>
      </c>
      <c r="E45" s="33">
        <v>1645</v>
      </c>
      <c r="F45" s="33">
        <v>205</v>
      </c>
      <c r="G45" s="33">
        <v>25</v>
      </c>
      <c r="H45" s="33">
        <v>19435</v>
      </c>
      <c r="I45" s="33">
        <v>26160</v>
      </c>
      <c r="J45" s="33">
        <v>4950</v>
      </c>
      <c r="K45" s="33">
        <v>260</v>
      </c>
      <c r="L45" s="33">
        <v>7020</v>
      </c>
      <c r="M45" s="33">
        <v>14385</v>
      </c>
      <c r="N45" s="111">
        <v>8315</v>
      </c>
    </row>
    <row r="46" spans="1:14" x14ac:dyDescent="0.35">
      <c r="A46" s="22" t="s">
        <v>276</v>
      </c>
      <c r="B46" s="81" t="s">
        <v>111</v>
      </c>
      <c r="C46" s="33">
        <v>92180</v>
      </c>
      <c r="D46" s="33">
        <v>8935</v>
      </c>
      <c r="E46" s="33">
        <v>1655</v>
      </c>
      <c r="F46" s="33">
        <v>210</v>
      </c>
      <c r="G46" s="33">
        <v>25</v>
      </c>
      <c r="H46" s="33">
        <v>19635</v>
      </c>
      <c r="I46" s="33">
        <v>26345</v>
      </c>
      <c r="J46" s="33">
        <v>5045</v>
      </c>
      <c r="K46" s="33">
        <v>260</v>
      </c>
      <c r="L46" s="33">
        <v>7060</v>
      </c>
      <c r="M46" s="33">
        <v>14505</v>
      </c>
      <c r="N46" s="111">
        <v>8460</v>
      </c>
    </row>
    <row r="47" spans="1:14" x14ac:dyDescent="0.35">
      <c r="A47" s="22" t="s">
        <v>276</v>
      </c>
      <c r="B47" s="81" t="s">
        <v>112</v>
      </c>
      <c r="C47" s="33">
        <v>93570</v>
      </c>
      <c r="D47" s="33">
        <v>9045</v>
      </c>
      <c r="E47" s="33">
        <v>1675</v>
      </c>
      <c r="F47" s="33">
        <v>215</v>
      </c>
      <c r="G47" s="33">
        <v>25</v>
      </c>
      <c r="H47" s="33">
        <v>19880</v>
      </c>
      <c r="I47" s="33">
        <v>26635</v>
      </c>
      <c r="J47" s="33">
        <v>5190</v>
      </c>
      <c r="K47" s="33">
        <v>265</v>
      </c>
      <c r="L47" s="33">
        <v>7170</v>
      </c>
      <c r="M47" s="33">
        <v>14685</v>
      </c>
      <c r="N47" s="111">
        <v>8735</v>
      </c>
    </row>
    <row r="48" spans="1:14" x14ac:dyDescent="0.35">
      <c r="A48" s="22" t="s">
        <v>276</v>
      </c>
      <c r="B48" s="81" t="s">
        <v>113</v>
      </c>
      <c r="C48" s="33">
        <v>94750</v>
      </c>
      <c r="D48" s="33">
        <v>9195</v>
      </c>
      <c r="E48" s="33">
        <v>1690</v>
      </c>
      <c r="F48" s="33">
        <v>215</v>
      </c>
      <c r="G48" s="33">
        <v>25</v>
      </c>
      <c r="H48" s="33">
        <v>20060</v>
      </c>
      <c r="I48" s="33">
        <v>26855</v>
      </c>
      <c r="J48" s="33">
        <v>5325</v>
      </c>
      <c r="K48" s="33">
        <v>265</v>
      </c>
      <c r="L48" s="33">
        <v>7245</v>
      </c>
      <c r="M48" s="33">
        <v>14845</v>
      </c>
      <c r="N48" s="111">
        <v>8980</v>
      </c>
    </row>
    <row r="49" spans="1:14" x14ac:dyDescent="0.35">
      <c r="A49" s="22" t="s">
        <v>276</v>
      </c>
      <c r="B49" s="81" t="s">
        <v>114</v>
      </c>
      <c r="C49" s="33">
        <v>95810</v>
      </c>
      <c r="D49" s="33">
        <v>9315</v>
      </c>
      <c r="E49" s="33">
        <v>1710</v>
      </c>
      <c r="F49" s="33">
        <v>220</v>
      </c>
      <c r="G49" s="33">
        <v>25</v>
      </c>
      <c r="H49" s="33">
        <v>20220</v>
      </c>
      <c r="I49" s="33">
        <v>26960</v>
      </c>
      <c r="J49" s="33">
        <v>5430</v>
      </c>
      <c r="K49" s="33">
        <v>275</v>
      </c>
      <c r="L49" s="33">
        <v>7305</v>
      </c>
      <c r="M49" s="33">
        <v>15030</v>
      </c>
      <c r="N49" s="111">
        <v>9265</v>
      </c>
    </row>
    <row r="50" spans="1:14" x14ac:dyDescent="0.35">
      <c r="A50" s="59" t="s">
        <v>277</v>
      </c>
      <c r="B50" s="114" t="s">
        <v>72</v>
      </c>
      <c r="C50" s="60">
        <v>2720</v>
      </c>
      <c r="D50" s="60">
        <v>100</v>
      </c>
      <c r="E50" s="60">
        <v>30</v>
      </c>
      <c r="F50" s="60">
        <v>5</v>
      </c>
      <c r="G50" s="60">
        <v>5</v>
      </c>
      <c r="H50" s="60">
        <v>535</v>
      </c>
      <c r="I50" s="60">
        <v>515</v>
      </c>
      <c r="J50" s="60">
        <v>170</v>
      </c>
      <c r="K50" s="60">
        <v>25</v>
      </c>
      <c r="L50" s="60">
        <v>445</v>
      </c>
      <c r="M50" s="60">
        <v>520</v>
      </c>
      <c r="N50" s="121">
        <v>370</v>
      </c>
    </row>
    <row r="51" spans="1:14" x14ac:dyDescent="0.35">
      <c r="A51" s="22" t="s">
        <v>277</v>
      </c>
      <c r="B51" s="81" t="s">
        <v>73</v>
      </c>
      <c r="C51" s="33">
        <v>3750</v>
      </c>
      <c r="D51" s="33">
        <v>145</v>
      </c>
      <c r="E51" s="33">
        <v>40</v>
      </c>
      <c r="F51" s="33">
        <v>5</v>
      </c>
      <c r="G51" s="33">
        <v>5</v>
      </c>
      <c r="H51" s="33">
        <v>760</v>
      </c>
      <c r="I51" s="33">
        <v>700</v>
      </c>
      <c r="J51" s="33">
        <v>235</v>
      </c>
      <c r="K51" s="33">
        <v>30</v>
      </c>
      <c r="L51" s="33">
        <v>610</v>
      </c>
      <c r="M51" s="33">
        <v>720</v>
      </c>
      <c r="N51" s="111">
        <v>500</v>
      </c>
    </row>
    <row r="52" spans="1:14" x14ac:dyDescent="0.35">
      <c r="A52" s="22" t="s">
        <v>277</v>
      </c>
      <c r="B52" s="81" t="s">
        <v>74</v>
      </c>
      <c r="C52" s="33">
        <v>4895</v>
      </c>
      <c r="D52" s="33">
        <v>205</v>
      </c>
      <c r="E52" s="33">
        <v>55</v>
      </c>
      <c r="F52" s="33">
        <v>10</v>
      </c>
      <c r="G52" s="33">
        <v>10</v>
      </c>
      <c r="H52" s="33">
        <v>990</v>
      </c>
      <c r="I52" s="33">
        <v>940</v>
      </c>
      <c r="J52" s="33">
        <v>320</v>
      </c>
      <c r="K52" s="33">
        <v>35</v>
      </c>
      <c r="L52" s="33">
        <v>780</v>
      </c>
      <c r="M52" s="33">
        <v>930</v>
      </c>
      <c r="N52" s="111">
        <v>625</v>
      </c>
    </row>
    <row r="53" spans="1:14" x14ac:dyDescent="0.35">
      <c r="A53" s="22" t="s">
        <v>277</v>
      </c>
      <c r="B53" s="81" t="s">
        <v>75</v>
      </c>
      <c r="C53" s="33">
        <v>6190</v>
      </c>
      <c r="D53" s="33">
        <v>275</v>
      </c>
      <c r="E53" s="33">
        <v>75</v>
      </c>
      <c r="F53" s="33">
        <v>20</v>
      </c>
      <c r="G53" s="33">
        <v>10</v>
      </c>
      <c r="H53" s="33">
        <v>1250</v>
      </c>
      <c r="I53" s="33">
        <v>1195</v>
      </c>
      <c r="J53" s="33">
        <v>380</v>
      </c>
      <c r="K53" s="33">
        <v>40</v>
      </c>
      <c r="L53" s="33">
        <v>965</v>
      </c>
      <c r="M53" s="33">
        <v>1200</v>
      </c>
      <c r="N53" s="111">
        <v>790</v>
      </c>
    </row>
    <row r="54" spans="1:14" x14ac:dyDescent="0.35">
      <c r="A54" s="22" t="s">
        <v>277</v>
      </c>
      <c r="B54" s="81" t="s">
        <v>76</v>
      </c>
      <c r="C54" s="33">
        <v>7465</v>
      </c>
      <c r="D54" s="33">
        <v>350</v>
      </c>
      <c r="E54" s="33">
        <v>95</v>
      </c>
      <c r="F54" s="33">
        <v>20</v>
      </c>
      <c r="G54" s="33">
        <v>10</v>
      </c>
      <c r="H54" s="33">
        <v>1480</v>
      </c>
      <c r="I54" s="33">
        <v>1490</v>
      </c>
      <c r="J54" s="33">
        <v>475</v>
      </c>
      <c r="K54" s="33">
        <v>40</v>
      </c>
      <c r="L54" s="33">
        <v>1120</v>
      </c>
      <c r="M54" s="33">
        <v>1450</v>
      </c>
      <c r="N54" s="111">
        <v>935</v>
      </c>
    </row>
    <row r="55" spans="1:14" x14ac:dyDescent="0.35">
      <c r="A55" s="22" t="s">
        <v>277</v>
      </c>
      <c r="B55" s="81" t="s">
        <v>77</v>
      </c>
      <c r="C55" s="33">
        <v>8795</v>
      </c>
      <c r="D55" s="33">
        <v>415</v>
      </c>
      <c r="E55" s="33">
        <v>115</v>
      </c>
      <c r="F55" s="33">
        <v>25</v>
      </c>
      <c r="G55" s="33">
        <v>10</v>
      </c>
      <c r="H55" s="33">
        <v>1725</v>
      </c>
      <c r="I55" s="33">
        <v>1795</v>
      </c>
      <c r="J55" s="33">
        <v>550</v>
      </c>
      <c r="K55" s="33">
        <v>45</v>
      </c>
      <c r="L55" s="33">
        <v>1295</v>
      </c>
      <c r="M55" s="33">
        <v>1710</v>
      </c>
      <c r="N55" s="111">
        <v>1120</v>
      </c>
    </row>
    <row r="56" spans="1:14" x14ac:dyDescent="0.35">
      <c r="A56" s="22" t="s">
        <v>277</v>
      </c>
      <c r="B56" s="81" t="s">
        <v>78</v>
      </c>
      <c r="C56" s="33">
        <v>10025</v>
      </c>
      <c r="D56" s="33">
        <v>490</v>
      </c>
      <c r="E56" s="33">
        <v>125</v>
      </c>
      <c r="F56" s="33">
        <v>30</v>
      </c>
      <c r="G56" s="33">
        <v>15</v>
      </c>
      <c r="H56" s="33">
        <v>1945</v>
      </c>
      <c r="I56" s="33">
        <v>2040</v>
      </c>
      <c r="J56" s="33">
        <v>630</v>
      </c>
      <c r="K56" s="33">
        <v>50</v>
      </c>
      <c r="L56" s="33">
        <v>1455</v>
      </c>
      <c r="M56" s="33">
        <v>1980</v>
      </c>
      <c r="N56" s="111">
        <v>1265</v>
      </c>
    </row>
    <row r="57" spans="1:14" x14ac:dyDescent="0.35">
      <c r="A57" s="22" t="s">
        <v>277</v>
      </c>
      <c r="B57" s="81" t="s">
        <v>79</v>
      </c>
      <c r="C57" s="33">
        <v>11050</v>
      </c>
      <c r="D57" s="33">
        <v>555</v>
      </c>
      <c r="E57" s="33">
        <v>150</v>
      </c>
      <c r="F57" s="33">
        <v>30</v>
      </c>
      <c r="G57" s="33">
        <v>15</v>
      </c>
      <c r="H57" s="33">
        <v>2140</v>
      </c>
      <c r="I57" s="33">
        <v>2270</v>
      </c>
      <c r="J57" s="33">
        <v>710</v>
      </c>
      <c r="K57" s="33">
        <v>50</v>
      </c>
      <c r="L57" s="33">
        <v>1560</v>
      </c>
      <c r="M57" s="33">
        <v>2165</v>
      </c>
      <c r="N57" s="111">
        <v>1405</v>
      </c>
    </row>
    <row r="58" spans="1:14" x14ac:dyDescent="0.35">
      <c r="A58" s="22" t="s">
        <v>277</v>
      </c>
      <c r="B58" s="81" t="s">
        <v>80</v>
      </c>
      <c r="C58" s="33">
        <v>12185</v>
      </c>
      <c r="D58" s="33">
        <v>630</v>
      </c>
      <c r="E58" s="33">
        <v>170</v>
      </c>
      <c r="F58" s="33">
        <v>40</v>
      </c>
      <c r="G58" s="33">
        <v>15</v>
      </c>
      <c r="H58" s="33">
        <v>2380</v>
      </c>
      <c r="I58" s="33">
        <v>2515</v>
      </c>
      <c r="J58" s="33">
        <v>790</v>
      </c>
      <c r="K58" s="33">
        <v>55</v>
      </c>
      <c r="L58" s="33">
        <v>1695</v>
      </c>
      <c r="M58" s="33">
        <v>2365</v>
      </c>
      <c r="N58" s="111">
        <v>1530</v>
      </c>
    </row>
    <row r="59" spans="1:14" x14ac:dyDescent="0.35">
      <c r="A59" s="22" t="s">
        <v>277</v>
      </c>
      <c r="B59" s="81" t="s">
        <v>81</v>
      </c>
      <c r="C59" s="33">
        <v>13145</v>
      </c>
      <c r="D59" s="33">
        <v>690</v>
      </c>
      <c r="E59" s="33">
        <v>175</v>
      </c>
      <c r="F59" s="33">
        <v>40</v>
      </c>
      <c r="G59" s="33">
        <v>15</v>
      </c>
      <c r="H59" s="33">
        <v>2575</v>
      </c>
      <c r="I59" s="33">
        <v>2740</v>
      </c>
      <c r="J59" s="33">
        <v>855</v>
      </c>
      <c r="K59" s="33">
        <v>55</v>
      </c>
      <c r="L59" s="33">
        <v>1810</v>
      </c>
      <c r="M59" s="33">
        <v>2525</v>
      </c>
      <c r="N59" s="111">
        <v>1655</v>
      </c>
    </row>
    <row r="60" spans="1:14" x14ac:dyDescent="0.35">
      <c r="A60" s="22" t="s">
        <v>277</v>
      </c>
      <c r="B60" s="81" t="s">
        <v>82</v>
      </c>
      <c r="C60" s="33">
        <v>14150</v>
      </c>
      <c r="D60" s="33">
        <v>745</v>
      </c>
      <c r="E60" s="33">
        <v>185</v>
      </c>
      <c r="F60" s="33">
        <v>45</v>
      </c>
      <c r="G60" s="33">
        <v>15</v>
      </c>
      <c r="H60" s="33">
        <v>2785</v>
      </c>
      <c r="I60" s="33">
        <v>2975</v>
      </c>
      <c r="J60" s="33">
        <v>920</v>
      </c>
      <c r="K60" s="33">
        <v>60</v>
      </c>
      <c r="L60" s="33">
        <v>1930</v>
      </c>
      <c r="M60" s="33">
        <v>2715</v>
      </c>
      <c r="N60" s="111">
        <v>1775</v>
      </c>
    </row>
    <row r="61" spans="1:14" x14ac:dyDescent="0.35">
      <c r="A61" s="22" t="s">
        <v>277</v>
      </c>
      <c r="B61" s="81" t="s">
        <v>83</v>
      </c>
      <c r="C61" s="33">
        <v>15280</v>
      </c>
      <c r="D61" s="33">
        <v>820</v>
      </c>
      <c r="E61" s="33">
        <v>200</v>
      </c>
      <c r="F61" s="33">
        <v>45</v>
      </c>
      <c r="G61" s="33">
        <v>20</v>
      </c>
      <c r="H61" s="33">
        <v>2995</v>
      </c>
      <c r="I61" s="33">
        <v>3245</v>
      </c>
      <c r="J61" s="33">
        <v>1000</v>
      </c>
      <c r="K61" s="33">
        <v>65</v>
      </c>
      <c r="L61" s="33">
        <v>2090</v>
      </c>
      <c r="M61" s="33">
        <v>2900</v>
      </c>
      <c r="N61" s="111">
        <v>1900</v>
      </c>
    </row>
    <row r="62" spans="1:14" x14ac:dyDescent="0.35">
      <c r="A62" s="22" t="s">
        <v>277</v>
      </c>
      <c r="B62" s="81" t="s">
        <v>84</v>
      </c>
      <c r="C62" s="33">
        <v>16815</v>
      </c>
      <c r="D62" s="33">
        <v>900</v>
      </c>
      <c r="E62" s="33">
        <v>220</v>
      </c>
      <c r="F62" s="33">
        <v>55</v>
      </c>
      <c r="G62" s="33">
        <v>20</v>
      </c>
      <c r="H62" s="33">
        <v>3280</v>
      </c>
      <c r="I62" s="33">
        <v>3600</v>
      </c>
      <c r="J62" s="33">
        <v>1115</v>
      </c>
      <c r="K62" s="33">
        <v>65</v>
      </c>
      <c r="L62" s="33">
        <v>2295</v>
      </c>
      <c r="M62" s="33">
        <v>3165</v>
      </c>
      <c r="N62" s="111">
        <v>2105</v>
      </c>
    </row>
    <row r="63" spans="1:14" x14ac:dyDescent="0.35">
      <c r="A63" s="22" t="s">
        <v>277</v>
      </c>
      <c r="B63" s="81" t="s">
        <v>85</v>
      </c>
      <c r="C63" s="33">
        <v>17980</v>
      </c>
      <c r="D63" s="33">
        <v>980</v>
      </c>
      <c r="E63" s="33">
        <v>230</v>
      </c>
      <c r="F63" s="33">
        <v>55</v>
      </c>
      <c r="G63" s="33">
        <v>20</v>
      </c>
      <c r="H63" s="33">
        <v>3490</v>
      </c>
      <c r="I63" s="33">
        <v>3855</v>
      </c>
      <c r="J63" s="33">
        <v>1195</v>
      </c>
      <c r="K63" s="33">
        <v>65</v>
      </c>
      <c r="L63" s="33">
        <v>2435</v>
      </c>
      <c r="M63" s="33">
        <v>3400</v>
      </c>
      <c r="N63" s="111">
        <v>2245</v>
      </c>
    </row>
    <row r="64" spans="1:14" x14ac:dyDescent="0.35">
      <c r="A64" s="22" t="s">
        <v>277</v>
      </c>
      <c r="B64" s="81" t="s">
        <v>86</v>
      </c>
      <c r="C64" s="33">
        <v>19415</v>
      </c>
      <c r="D64" s="33">
        <v>1070</v>
      </c>
      <c r="E64" s="33">
        <v>245</v>
      </c>
      <c r="F64" s="33">
        <v>55</v>
      </c>
      <c r="G64" s="33">
        <v>20</v>
      </c>
      <c r="H64" s="33">
        <v>3795</v>
      </c>
      <c r="I64" s="33">
        <v>4170</v>
      </c>
      <c r="J64" s="33">
        <v>1260</v>
      </c>
      <c r="K64" s="33">
        <v>70</v>
      </c>
      <c r="L64" s="33">
        <v>2625</v>
      </c>
      <c r="M64" s="33">
        <v>3670</v>
      </c>
      <c r="N64" s="111">
        <v>2430</v>
      </c>
    </row>
    <row r="65" spans="1:14" x14ac:dyDescent="0.35">
      <c r="A65" s="22" t="s">
        <v>277</v>
      </c>
      <c r="B65" s="81" t="s">
        <v>87</v>
      </c>
      <c r="C65" s="33">
        <v>21115</v>
      </c>
      <c r="D65" s="33">
        <v>1210</v>
      </c>
      <c r="E65" s="33">
        <v>275</v>
      </c>
      <c r="F65" s="33">
        <v>70</v>
      </c>
      <c r="G65" s="33">
        <v>20</v>
      </c>
      <c r="H65" s="33">
        <v>4100</v>
      </c>
      <c r="I65" s="33">
        <v>4535</v>
      </c>
      <c r="J65" s="33">
        <v>1375</v>
      </c>
      <c r="K65" s="33">
        <v>80</v>
      </c>
      <c r="L65" s="33">
        <v>2845</v>
      </c>
      <c r="M65" s="33">
        <v>4000</v>
      </c>
      <c r="N65" s="111">
        <v>2605</v>
      </c>
    </row>
    <row r="66" spans="1:14" x14ac:dyDescent="0.35">
      <c r="A66" s="22" t="s">
        <v>277</v>
      </c>
      <c r="B66" s="81" t="s">
        <v>88</v>
      </c>
      <c r="C66" s="33">
        <v>22435</v>
      </c>
      <c r="D66" s="33">
        <v>1335</v>
      </c>
      <c r="E66" s="33">
        <v>295</v>
      </c>
      <c r="F66" s="33">
        <v>75</v>
      </c>
      <c r="G66" s="33">
        <v>20</v>
      </c>
      <c r="H66" s="33">
        <v>4345</v>
      </c>
      <c r="I66" s="33">
        <v>4830</v>
      </c>
      <c r="J66" s="33">
        <v>1445</v>
      </c>
      <c r="K66" s="33">
        <v>80</v>
      </c>
      <c r="L66" s="33">
        <v>2990</v>
      </c>
      <c r="M66" s="33">
        <v>4245</v>
      </c>
      <c r="N66" s="111">
        <v>2775</v>
      </c>
    </row>
    <row r="67" spans="1:14" x14ac:dyDescent="0.35">
      <c r="A67" s="22" t="s">
        <v>277</v>
      </c>
      <c r="B67" s="81" t="s">
        <v>89</v>
      </c>
      <c r="C67" s="33">
        <v>24055</v>
      </c>
      <c r="D67" s="33">
        <v>1470</v>
      </c>
      <c r="E67" s="33">
        <v>315</v>
      </c>
      <c r="F67" s="33">
        <v>80</v>
      </c>
      <c r="G67" s="33">
        <v>20</v>
      </c>
      <c r="H67" s="33">
        <v>4605</v>
      </c>
      <c r="I67" s="33">
        <v>5175</v>
      </c>
      <c r="J67" s="33">
        <v>1550</v>
      </c>
      <c r="K67" s="33">
        <v>90</v>
      </c>
      <c r="L67" s="33">
        <v>3190</v>
      </c>
      <c r="M67" s="33">
        <v>4580</v>
      </c>
      <c r="N67" s="111">
        <v>2980</v>
      </c>
    </row>
    <row r="68" spans="1:14" x14ac:dyDescent="0.35">
      <c r="A68" s="22" t="s">
        <v>277</v>
      </c>
      <c r="B68" s="81" t="s">
        <v>90</v>
      </c>
      <c r="C68" s="33">
        <v>25625</v>
      </c>
      <c r="D68" s="33">
        <v>1580</v>
      </c>
      <c r="E68" s="33">
        <v>335</v>
      </c>
      <c r="F68" s="33">
        <v>80</v>
      </c>
      <c r="G68" s="33">
        <v>20</v>
      </c>
      <c r="H68" s="33">
        <v>4875</v>
      </c>
      <c r="I68" s="33">
        <v>5500</v>
      </c>
      <c r="J68" s="33">
        <v>1675</v>
      </c>
      <c r="K68" s="33">
        <v>95</v>
      </c>
      <c r="L68" s="33">
        <v>3345</v>
      </c>
      <c r="M68" s="33">
        <v>4870</v>
      </c>
      <c r="N68" s="111">
        <v>3240</v>
      </c>
    </row>
    <row r="69" spans="1:14" x14ac:dyDescent="0.35">
      <c r="A69" s="22" t="s">
        <v>277</v>
      </c>
      <c r="B69" s="81" t="s">
        <v>91</v>
      </c>
      <c r="C69" s="33">
        <v>27425</v>
      </c>
      <c r="D69" s="33">
        <v>1720</v>
      </c>
      <c r="E69" s="33">
        <v>350</v>
      </c>
      <c r="F69" s="33">
        <v>85</v>
      </c>
      <c r="G69" s="33">
        <v>20</v>
      </c>
      <c r="H69" s="33">
        <v>5195</v>
      </c>
      <c r="I69" s="33">
        <v>5935</v>
      </c>
      <c r="J69" s="33">
        <v>1830</v>
      </c>
      <c r="K69" s="33">
        <v>100</v>
      </c>
      <c r="L69" s="33">
        <v>3525</v>
      </c>
      <c r="M69" s="33">
        <v>5145</v>
      </c>
      <c r="N69" s="111">
        <v>3515</v>
      </c>
    </row>
    <row r="70" spans="1:14" x14ac:dyDescent="0.35">
      <c r="A70" s="22" t="s">
        <v>277</v>
      </c>
      <c r="B70" s="81" t="s">
        <v>92</v>
      </c>
      <c r="C70" s="33">
        <v>29370</v>
      </c>
      <c r="D70" s="33">
        <v>1880</v>
      </c>
      <c r="E70" s="33">
        <v>370</v>
      </c>
      <c r="F70" s="33">
        <v>90</v>
      </c>
      <c r="G70" s="33">
        <v>20</v>
      </c>
      <c r="H70" s="33">
        <v>5540</v>
      </c>
      <c r="I70" s="33">
        <v>6380</v>
      </c>
      <c r="J70" s="33">
        <v>1990</v>
      </c>
      <c r="K70" s="33">
        <v>110</v>
      </c>
      <c r="L70" s="33">
        <v>3745</v>
      </c>
      <c r="M70" s="33">
        <v>5440</v>
      </c>
      <c r="N70" s="111">
        <v>3800</v>
      </c>
    </row>
    <row r="71" spans="1:14" x14ac:dyDescent="0.35">
      <c r="A71" s="22" t="s">
        <v>277</v>
      </c>
      <c r="B71" s="81" t="s">
        <v>93</v>
      </c>
      <c r="C71" s="33">
        <v>31065</v>
      </c>
      <c r="D71" s="33">
        <v>1980</v>
      </c>
      <c r="E71" s="33">
        <v>385</v>
      </c>
      <c r="F71" s="33">
        <v>90</v>
      </c>
      <c r="G71" s="33">
        <v>20</v>
      </c>
      <c r="H71" s="33">
        <v>5835</v>
      </c>
      <c r="I71" s="33">
        <v>6755</v>
      </c>
      <c r="J71" s="33">
        <v>2135</v>
      </c>
      <c r="K71" s="33">
        <v>115</v>
      </c>
      <c r="L71" s="33">
        <v>3940</v>
      </c>
      <c r="M71" s="33">
        <v>5735</v>
      </c>
      <c r="N71" s="111">
        <v>4065</v>
      </c>
    </row>
    <row r="72" spans="1:14" x14ac:dyDescent="0.35">
      <c r="A72" s="22" t="s">
        <v>277</v>
      </c>
      <c r="B72" s="81" t="s">
        <v>94</v>
      </c>
      <c r="C72" s="33">
        <v>32855</v>
      </c>
      <c r="D72" s="33">
        <v>2105</v>
      </c>
      <c r="E72" s="33">
        <v>410</v>
      </c>
      <c r="F72" s="33">
        <v>95</v>
      </c>
      <c r="G72" s="33">
        <v>20</v>
      </c>
      <c r="H72" s="33">
        <v>6115</v>
      </c>
      <c r="I72" s="33">
        <v>7120</v>
      </c>
      <c r="J72" s="33">
        <v>2285</v>
      </c>
      <c r="K72" s="33">
        <v>120</v>
      </c>
      <c r="L72" s="33">
        <v>4120</v>
      </c>
      <c r="M72" s="33">
        <v>6055</v>
      </c>
      <c r="N72" s="111">
        <v>4400</v>
      </c>
    </row>
    <row r="73" spans="1:14" x14ac:dyDescent="0.35">
      <c r="A73" s="22" t="s">
        <v>277</v>
      </c>
      <c r="B73" s="81" t="s">
        <v>95</v>
      </c>
      <c r="C73" s="33">
        <v>35035</v>
      </c>
      <c r="D73" s="33">
        <v>2245</v>
      </c>
      <c r="E73" s="33">
        <v>430</v>
      </c>
      <c r="F73" s="33">
        <v>100</v>
      </c>
      <c r="G73" s="33">
        <v>20</v>
      </c>
      <c r="H73" s="33">
        <v>6450</v>
      </c>
      <c r="I73" s="33">
        <v>7545</v>
      </c>
      <c r="J73" s="33">
        <v>2465</v>
      </c>
      <c r="K73" s="33">
        <v>125</v>
      </c>
      <c r="L73" s="33">
        <v>4365</v>
      </c>
      <c r="M73" s="33">
        <v>6495</v>
      </c>
      <c r="N73" s="111">
        <v>4785</v>
      </c>
    </row>
    <row r="74" spans="1:14" x14ac:dyDescent="0.35">
      <c r="A74" s="22" t="s">
        <v>277</v>
      </c>
      <c r="B74" s="81" t="s">
        <v>96</v>
      </c>
      <c r="C74" s="33">
        <v>37070</v>
      </c>
      <c r="D74" s="33">
        <v>2370</v>
      </c>
      <c r="E74" s="33">
        <v>440</v>
      </c>
      <c r="F74" s="33">
        <v>110</v>
      </c>
      <c r="G74" s="33">
        <v>20</v>
      </c>
      <c r="H74" s="33">
        <v>6740</v>
      </c>
      <c r="I74" s="33">
        <v>7995</v>
      </c>
      <c r="J74" s="33">
        <v>2630</v>
      </c>
      <c r="K74" s="33">
        <v>135</v>
      </c>
      <c r="L74" s="33">
        <v>4580</v>
      </c>
      <c r="M74" s="33">
        <v>6900</v>
      </c>
      <c r="N74" s="111">
        <v>5135</v>
      </c>
    </row>
    <row r="75" spans="1:14" x14ac:dyDescent="0.35">
      <c r="A75" s="22" t="s">
        <v>277</v>
      </c>
      <c r="B75" s="81" t="s">
        <v>97</v>
      </c>
      <c r="C75" s="33">
        <v>39105</v>
      </c>
      <c r="D75" s="33">
        <v>2475</v>
      </c>
      <c r="E75" s="33">
        <v>460</v>
      </c>
      <c r="F75" s="33">
        <v>115</v>
      </c>
      <c r="G75" s="33">
        <v>20</v>
      </c>
      <c r="H75" s="33">
        <v>7060</v>
      </c>
      <c r="I75" s="33">
        <v>8390</v>
      </c>
      <c r="J75" s="33">
        <v>2790</v>
      </c>
      <c r="K75" s="33">
        <v>145</v>
      </c>
      <c r="L75" s="33">
        <v>4825</v>
      </c>
      <c r="M75" s="33">
        <v>7310</v>
      </c>
      <c r="N75" s="111">
        <v>5510</v>
      </c>
    </row>
    <row r="76" spans="1:14" x14ac:dyDescent="0.35">
      <c r="A76" s="22" t="s">
        <v>277</v>
      </c>
      <c r="B76" s="81" t="s">
        <v>98</v>
      </c>
      <c r="C76" s="33">
        <v>40990</v>
      </c>
      <c r="D76" s="33">
        <v>2590</v>
      </c>
      <c r="E76" s="33">
        <v>480</v>
      </c>
      <c r="F76" s="33">
        <v>115</v>
      </c>
      <c r="G76" s="33">
        <v>20</v>
      </c>
      <c r="H76" s="33">
        <v>7325</v>
      </c>
      <c r="I76" s="33">
        <v>8770</v>
      </c>
      <c r="J76" s="33">
        <v>2960</v>
      </c>
      <c r="K76" s="33">
        <v>145</v>
      </c>
      <c r="L76" s="33">
        <v>5030</v>
      </c>
      <c r="M76" s="33">
        <v>7705</v>
      </c>
      <c r="N76" s="111">
        <v>5835</v>
      </c>
    </row>
    <row r="77" spans="1:14" x14ac:dyDescent="0.35">
      <c r="A77" s="22" t="s">
        <v>277</v>
      </c>
      <c r="B77" s="81" t="s">
        <v>99</v>
      </c>
      <c r="C77" s="33">
        <v>42710</v>
      </c>
      <c r="D77" s="33">
        <v>2690</v>
      </c>
      <c r="E77" s="33">
        <v>495</v>
      </c>
      <c r="F77" s="33">
        <v>120</v>
      </c>
      <c r="G77" s="33">
        <v>20</v>
      </c>
      <c r="H77" s="33">
        <v>7575</v>
      </c>
      <c r="I77" s="33">
        <v>9130</v>
      </c>
      <c r="J77" s="33">
        <v>3085</v>
      </c>
      <c r="K77" s="33">
        <v>150</v>
      </c>
      <c r="L77" s="33">
        <v>5205</v>
      </c>
      <c r="M77" s="33">
        <v>8045</v>
      </c>
      <c r="N77" s="111">
        <v>6180</v>
      </c>
    </row>
    <row r="78" spans="1:14" x14ac:dyDescent="0.35">
      <c r="A78" s="22" t="s">
        <v>277</v>
      </c>
      <c r="B78" s="81" t="s">
        <v>100</v>
      </c>
      <c r="C78" s="33">
        <v>44095</v>
      </c>
      <c r="D78" s="33">
        <v>2795</v>
      </c>
      <c r="E78" s="33">
        <v>505</v>
      </c>
      <c r="F78" s="33">
        <v>125</v>
      </c>
      <c r="G78" s="33">
        <v>25</v>
      </c>
      <c r="H78" s="33">
        <v>7800</v>
      </c>
      <c r="I78" s="33">
        <v>9440</v>
      </c>
      <c r="J78" s="33">
        <v>3225</v>
      </c>
      <c r="K78" s="33">
        <v>150</v>
      </c>
      <c r="L78" s="33">
        <v>5340</v>
      </c>
      <c r="M78" s="33">
        <v>8290</v>
      </c>
      <c r="N78" s="111">
        <v>6390</v>
      </c>
    </row>
    <row r="79" spans="1:14" x14ac:dyDescent="0.35">
      <c r="A79" s="22" t="s">
        <v>277</v>
      </c>
      <c r="B79" s="81" t="s">
        <v>101</v>
      </c>
      <c r="C79" s="33">
        <v>45580</v>
      </c>
      <c r="D79" s="33">
        <v>2905</v>
      </c>
      <c r="E79" s="33">
        <v>515</v>
      </c>
      <c r="F79" s="33">
        <v>125</v>
      </c>
      <c r="G79" s="33">
        <v>25</v>
      </c>
      <c r="H79" s="33">
        <v>8040</v>
      </c>
      <c r="I79" s="33">
        <v>9785</v>
      </c>
      <c r="J79" s="33">
        <v>3350</v>
      </c>
      <c r="K79" s="33">
        <v>160</v>
      </c>
      <c r="L79" s="33">
        <v>5475</v>
      </c>
      <c r="M79" s="33">
        <v>8580</v>
      </c>
      <c r="N79" s="111">
        <v>6600</v>
      </c>
    </row>
    <row r="80" spans="1:14" x14ac:dyDescent="0.35">
      <c r="A80" s="22" t="s">
        <v>277</v>
      </c>
      <c r="B80" s="81" t="s">
        <v>102</v>
      </c>
      <c r="C80" s="33">
        <v>46535</v>
      </c>
      <c r="D80" s="33">
        <v>2985</v>
      </c>
      <c r="E80" s="33">
        <v>525</v>
      </c>
      <c r="F80" s="33">
        <v>135</v>
      </c>
      <c r="G80" s="33">
        <v>25</v>
      </c>
      <c r="H80" s="33">
        <v>8185</v>
      </c>
      <c r="I80" s="33">
        <v>10005</v>
      </c>
      <c r="J80" s="33">
        <v>3445</v>
      </c>
      <c r="K80" s="33">
        <v>165</v>
      </c>
      <c r="L80" s="33">
        <v>5575</v>
      </c>
      <c r="M80" s="33">
        <v>8740</v>
      </c>
      <c r="N80" s="111">
        <v>6735</v>
      </c>
    </row>
    <row r="81" spans="1:14" x14ac:dyDescent="0.35">
      <c r="A81" s="22" t="s">
        <v>277</v>
      </c>
      <c r="B81" s="81" t="s">
        <v>103</v>
      </c>
      <c r="C81" s="33">
        <v>47490</v>
      </c>
      <c r="D81" s="33">
        <v>3085</v>
      </c>
      <c r="E81" s="33">
        <v>535</v>
      </c>
      <c r="F81" s="33">
        <v>135</v>
      </c>
      <c r="G81" s="33">
        <v>25</v>
      </c>
      <c r="H81" s="33">
        <v>8370</v>
      </c>
      <c r="I81" s="33">
        <v>10255</v>
      </c>
      <c r="J81" s="33">
        <v>3525</v>
      </c>
      <c r="K81" s="33">
        <v>170</v>
      </c>
      <c r="L81" s="33">
        <v>5650</v>
      </c>
      <c r="M81" s="33">
        <v>8870</v>
      </c>
      <c r="N81" s="111">
        <v>6855</v>
      </c>
    </row>
    <row r="82" spans="1:14" x14ac:dyDescent="0.35">
      <c r="A82" s="22" t="s">
        <v>277</v>
      </c>
      <c r="B82" s="81" t="s">
        <v>104</v>
      </c>
      <c r="C82" s="33">
        <v>48375</v>
      </c>
      <c r="D82" s="33">
        <v>3180</v>
      </c>
      <c r="E82" s="33">
        <v>540</v>
      </c>
      <c r="F82" s="33">
        <v>140</v>
      </c>
      <c r="G82" s="33">
        <v>20</v>
      </c>
      <c r="H82" s="33">
        <v>8555</v>
      </c>
      <c r="I82" s="33">
        <v>10465</v>
      </c>
      <c r="J82" s="33">
        <v>3605</v>
      </c>
      <c r="K82" s="33">
        <v>170</v>
      </c>
      <c r="L82" s="33">
        <v>5715</v>
      </c>
      <c r="M82" s="33">
        <v>9005</v>
      </c>
      <c r="N82" s="111">
        <v>6955</v>
      </c>
    </row>
    <row r="83" spans="1:14" x14ac:dyDescent="0.35">
      <c r="A83" s="22" t="s">
        <v>277</v>
      </c>
      <c r="B83" s="81" t="s">
        <v>105</v>
      </c>
      <c r="C83" s="33">
        <v>49055</v>
      </c>
      <c r="D83" s="33">
        <v>3260</v>
      </c>
      <c r="E83" s="33">
        <v>555</v>
      </c>
      <c r="F83" s="33">
        <v>145</v>
      </c>
      <c r="G83" s="33">
        <v>20</v>
      </c>
      <c r="H83" s="33">
        <v>8745</v>
      </c>
      <c r="I83" s="33">
        <v>10670</v>
      </c>
      <c r="J83" s="33">
        <v>3655</v>
      </c>
      <c r="K83" s="33">
        <v>170</v>
      </c>
      <c r="L83" s="33">
        <v>5720</v>
      </c>
      <c r="M83" s="33">
        <v>9050</v>
      </c>
      <c r="N83" s="111">
        <v>7040</v>
      </c>
    </row>
    <row r="84" spans="1:14" x14ac:dyDescent="0.35">
      <c r="A84" s="22" t="s">
        <v>277</v>
      </c>
      <c r="B84" s="81" t="s">
        <v>106</v>
      </c>
      <c r="C84" s="33">
        <v>50000</v>
      </c>
      <c r="D84" s="33">
        <v>3370</v>
      </c>
      <c r="E84" s="33">
        <v>565</v>
      </c>
      <c r="F84" s="33">
        <v>150</v>
      </c>
      <c r="G84" s="33">
        <v>20</v>
      </c>
      <c r="H84" s="33">
        <v>8970</v>
      </c>
      <c r="I84" s="33">
        <v>10950</v>
      </c>
      <c r="J84" s="33">
        <v>3735</v>
      </c>
      <c r="K84" s="33">
        <v>170</v>
      </c>
      <c r="L84" s="33">
        <v>5745</v>
      </c>
      <c r="M84" s="33">
        <v>9165</v>
      </c>
      <c r="N84" s="111">
        <v>7135</v>
      </c>
    </row>
    <row r="85" spans="1:14" x14ac:dyDescent="0.35">
      <c r="A85" s="22" t="s">
        <v>277</v>
      </c>
      <c r="B85" s="81" t="s">
        <v>107</v>
      </c>
      <c r="C85" s="33">
        <v>51130</v>
      </c>
      <c r="D85" s="33">
        <v>3465</v>
      </c>
      <c r="E85" s="33">
        <v>580</v>
      </c>
      <c r="F85" s="33">
        <v>150</v>
      </c>
      <c r="G85" s="33">
        <v>20</v>
      </c>
      <c r="H85" s="33">
        <v>9195</v>
      </c>
      <c r="I85" s="33">
        <v>11275</v>
      </c>
      <c r="J85" s="33">
        <v>3840</v>
      </c>
      <c r="K85" s="33">
        <v>175</v>
      </c>
      <c r="L85" s="33">
        <v>5825</v>
      </c>
      <c r="M85" s="33">
        <v>9330</v>
      </c>
      <c r="N85" s="111">
        <v>7250</v>
      </c>
    </row>
    <row r="86" spans="1:14" x14ac:dyDescent="0.35">
      <c r="A86" s="22" t="s">
        <v>277</v>
      </c>
      <c r="B86" s="81" t="s">
        <v>108</v>
      </c>
      <c r="C86" s="33">
        <v>52385</v>
      </c>
      <c r="D86" s="33">
        <v>3600</v>
      </c>
      <c r="E86" s="33">
        <v>610</v>
      </c>
      <c r="F86" s="33">
        <v>155</v>
      </c>
      <c r="G86" s="33">
        <v>20</v>
      </c>
      <c r="H86" s="33">
        <v>9530</v>
      </c>
      <c r="I86" s="33">
        <v>11705</v>
      </c>
      <c r="J86" s="33">
        <v>3970</v>
      </c>
      <c r="K86" s="33">
        <v>180</v>
      </c>
      <c r="L86" s="33">
        <v>5785</v>
      </c>
      <c r="M86" s="33">
        <v>9455</v>
      </c>
      <c r="N86" s="111">
        <v>7345</v>
      </c>
    </row>
    <row r="87" spans="1:14" x14ac:dyDescent="0.35">
      <c r="A87" s="22" t="s">
        <v>277</v>
      </c>
      <c r="B87" s="81" t="s">
        <v>109</v>
      </c>
      <c r="C87" s="33">
        <v>53590</v>
      </c>
      <c r="D87" s="33">
        <v>3705</v>
      </c>
      <c r="E87" s="33">
        <v>625</v>
      </c>
      <c r="F87" s="33">
        <v>160</v>
      </c>
      <c r="G87" s="33">
        <v>20</v>
      </c>
      <c r="H87" s="33">
        <v>9770</v>
      </c>
      <c r="I87" s="33">
        <v>12065</v>
      </c>
      <c r="J87" s="33">
        <v>4065</v>
      </c>
      <c r="K87" s="33">
        <v>185</v>
      </c>
      <c r="L87" s="33">
        <v>5855</v>
      </c>
      <c r="M87" s="33">
        <v>9635</v>
      </c>
      <c r="N87" s="111">
        <v>7475</v>
      </c>
    </row>
    <row r="88" spans="1:14" x14ac:dyDescent="0.35">
      <c r="A88" s="22" t="s">
        <v>277</v>
      </c>
      <c r="B88" s="81" t="s">
        <v>110</v>
      </c>
      <c r="C88" s="33">
        <v>54660</v>
      </c>
      <c r="D88" s="33">
        <v>3825</v>
      </c>
      <c r="E88" s="33">
        <v>630</v>
      </c>
      <c r="F88" s="33">
        <v>160</v>
      </c>
      <c r="G88" s="33">
        <v>20</v>
      </c>
      <c r="H88" s="33">
        <v>10020</v>
      </c>
      <c r="I88" s="33">
        <v>12405</v>
      </c>
      <c r="J88" s="33">
        <v>4155</v>
      </c>
      <c r="K88" s="33">
        <v>185</v>
      </c>
      <c r="L88" s="33">
        <v>5855</v>
      </c>
      <c r="M88" s="33">
        <v>9775</v>
      </c>
      <c r="N88" s="111">
        <v>7595</v>
      </c>
    </row>
    <row r="89" spans="1:14" x14ac:dyDescent="0.35">
      <c r="A89" s="22" t="s">
        <v>277</v>
      </c>
      <c r="B89" s="81" t="s">
        <v>111</v>
      </c>
      <c r="C89" s="33">
        <v>55910</v>
      </c>
      <c r="D89" s="33">
        <v>3935</v>
      </c>
      <c r="E89" s="33">
        <v>655</v>
      </c>
      <c r="F89" s="33">
        <v>170</v>
      </c>
      <c r="G89" s="33">
        <v>20</v>
      </c>
      <c r="H89" s="33">
        <v>10270</v>
      </c>
      <c r="I89" s="33">
        <v>12745</v>
      </c>
      <c r="J89" s="33">
        <v>4270</v>
      </c>
      <c r="K89" s="33">
        <v>185</v>
      </c>
      <c r="L89" s="33">
        <v>5920</v>
      </c>
      <c r="M89" s="33">
        <v>9955</v>
      </c>
      <c r="N89" s="111">
        <v>7745</v>
      </c>
    </row>
    <row r="90" spans="1:14" x14ac:dyDescent="0.35">
      <c r="A90" s="22" t="s">
        <v>277</v>
      </c>
      <c r="B90" s="81" t="s">
        <v>112</v>
      </c>
      <c r="C90" s="33">
        <v>57640</v>
      </c>
      <c r="D90" s="33">
        <v>4050</v>
      </c>
      <c r="E90" s="33">
        <v>675</v>
      </c>
      <c r="F90" s="33">
        <v>170</v>
      </c>
      <c r="G90" s="33">
        <v>20</v>
      </c>
      <c r="H90" s="33">
        <v>10585</v>
      </c>
      <c r="I90" s="33">
        <v>13175</v>
      </c>
      <c r="J90" s="33">
        <v>4425</v>
      </c>
      <c r="K90" s="33">
        <v>195</v>
      </c>
      <c r="L90" s="33">
        <v>6050</v>
      </c>
      <c r="M90" s="33">
        <v>10220</v>
      </c>
      <c r="N90" s="111">
        <v>8035</v>
      </c>
    </row>
    <row r="91" spans="1:14" x14ac:dyDescent="0.35">
      <c r="A91" s="22" t="s">
        <v>277</v>
      </c>
      <c r="B91" s="81" t="s">
        <v>113</v>
      </c>
      <c r="C91" s="33">
        <v>59165</v>
      </c>
      <c r="D91" s="33">
        <v>4160</v>
      </c>
      <c r="E91" s="33">
        <v>685</v>
      </c>
      <c r="F91" s="33">
        <v>175</v>
      </c>
      <c r="G91" s="33">
        <v>20</v>
      </c>
      <c r="H91" s="33">
        <v>10835</v>
      </c>
      <c r="I91" s="33">
        <v>13575</v>
      </c>
      <c r="J91" s="33">
        <v>4570</v>
      </c>
      <c r="K91" s="33">
        <v>200</v>
      </c>
      <c r="L91" s="33">
        <v>6150</v>
      </c>
      <c r="M91" s="33">
        <v>10465</v>
      </c>
      <c r="N91" s="111">
        <v>8285</v>
      </c>
    </row>
    <row r="92" spans="1:14" x14ac:dyDescent="0.35">
      <c r="A92" s="22" t="s">
        <v>277</v>
      </c>
      <c r="B92" s="81" t="s">
        <v>114</v>
      </c>
      <c r="C92" s="33">
        <v>60605</v>
      </c>
      <c r="D92" s="33">
        <v>4275</v>
      </c>
      <c r="E92" s="33">
        <v>700</v>
      </c>
      <c r="F92" s="33">
        <v>180</v>
      </c>
      <c r="G92" s="33">
        <v>20</v>
      </c>
      <c r="H92" s="33">
        <v>11065</v>
      </c>
      <c r="I92" s="33">
        <v>13890</v>
      </c>
      <c r="J92" s="33">
        <v>4700</v>
      </c>
      <c r="K92" s="33">
        <v>205</v>
      </c>
      <c r="L92" s="33">
        <v>6225</v>
      </c>
      <c r="M92" s="33">
        <v>10720</v>
      </c>
      <c r="N92" s="111">
        <v>8570</v>
      </c>
    </row>
    <row r="93" spans="1:14" x14ac:dyDescent="0.35">
      <c r="A93" s="113" t="s">
        <v>278</v>
      </c>
      <c r="B93" s="112" t="s">
        <v>72</v>
      </c>
      <c r="C93" s="122">
        <v>2520</v>
      </c>
      <c r="D93" s="122">
        <v>200</v>
      </c>
      <c r="E93" s="122">
        <v>55</v>
      </c>
      <c r="F93" s="122">
        <v>5</v>
      </c>
      <c r="G93" s="122" t="s">
        <v>120</v>
      </c>
      <c r="H93" s="122">
        <v>525</v>
      </c>
      <c r="I93" s="122">
        <v>1205</v>
      </c>
      <c r="J93" s="122">
        <v>130</v>
      </c>
      <c r="K93" s="122">
        <v>10</v>
      </c>
      <c r="L93" s="122">
        <v>30</v>
      </c>
      <c r="M93" s="122">
        <v>290</v>
      </c>
      <c r="N93" s="123">
        <v>65</v>
      </c>
    </row>
    <row r="94" spans="1:14" x14ac:dyDescent="0.35">
      <c r="A94" s="22" t="s">
        <v>278</v>
      </c>
      <c r="B94" s="81" t="s">
        <v>73</v>
      </c>
      <c r="C94" s="33">
        <v>4050</v>
      </c>
      <c r="D94" s="33">
        <v>330</v>
      </c>
      <c r="E94" s="33">
        <v>85</v>
      </c>
      <c r="F94" s="33">
        <v>10</v>
      </c>
      <c r="G94" s="33" t="s">
        <v>120</v>
      </c>
      <c r="H94" s="33">
        <v>860</v>
      </c>
      <c r="I94" s="33">
        <v>1900</v>
      </c>
      <c r="J94" s="33">
        <v>210</v>
      </c>
      <c r="K94" s="33">
        <v>20</v>
      </c>
      <c r="L94" s="33">
        <v>50</v>
      </c>
      <c r="M94" s="33">
        <v>480</v>
      </c>
      <c r="N94" s="111">
        <v>110</v>
      </c>
    </row>
    <row r="95" spans="1:14" x14ac:dyDescent="0.35">
      <c r="A95" s="22" t="s">
        <v>278</v>
      </c>
      <c r="B95" s="81" t="s">
        <v>74</v>
      </c>
      <c r="C95" s="33">
        <v>6255</v>
      </c>
      <c r="D95" s="33">
        <v>495</v>
      </c>
      <c r="E95" s="33">
        <v>145</v>
      </c>
      <c r="F95" s="33">
        <v>10</v>
      </c>
      <c r="G95" s="33">
        <v>5</v>
      </c>
      <c r="H95" s="33">
        <v>1320</v>
      </c>
      <c r="I95" s="33">
        <v>2960</v>
      </c>
      <c r="J95" s="33">
        <v>320</v>
      </c>
      <c r="K95" s="33">
        <v>25</v>
      </c>
      <c r="L95" s="33">
        <v>70</v>
      </c>
      <c r="M95" s="33">
        <v>725</v>
      </c>
      <c r="N95" s="111">
        <v>185</v>
      </c>
    </row>
    <row r="96" spans="1:14" x14ac:dyDescent="0.35">
      <c r="A96" s="22" t="s">
        <v>278</v>
      </c>
      <c r="B96" s="81" t="s">
        <v>75</v>
      </c>
      <c r="C96" s="33">
        <v>13000</v>
      </c>
      <c r="D96" s="33">
        <v>1045</v>
      </c>
      <c r="E96" s="33">
        <v>285</v>
      </c>
      <c r="F96" s="33">
        <v>20</v>
      </c>
      <c r="G96" s="33">
        <v>5</v>
      </c>
      <c r="H96" s="33">
        <v>2870</v>
      </c>
      <c r="I96" s="33">
        <v>6150</v>
      </c>
      <c r="J96" s="33">
        <v>615</v>
      </c>
      <c r="K96" s="33">
        <v>55</v>
      </c>
      <c r="L96" s="33">
        <v>130</v>
      </c>
      <c r="M96" s="33">
        <v>1460</v>
      </c>
      <c r="N96" s="111">
        <v>365</v>
      </c>
    </row>
    <row r="97" spans="1:14" x14ac:dyDescent="0.35">
      <c r="A97" s="22" t="s">
        <v>278</v>
      </c>
      <c r="B97" s="81" t="s">
        <v>76</v>
      </c>
      <c r="C97" s="33">
        <v>22040</v>
      </c>
      <c r="D97" s="33">
        <v>1860</v>
      </c>
      <c r="E97" s="33">
        <v>440</v>
      </c>
      <c r="F97" s="33">
        <v>25</v>
      </c>
      <c r="G97" s="33">
        <v>10</v>
      </c>
      <c r="H97" s="33">
        <v>5160</v>
      </c>
      <c r="I97" s="33">
        <v>10265</v>
      </c>
      <c r="J97" s="33">
        <v>915</v>
      </c>
      <c r="K97" s="33">
        <v>85</v>
      </c>
      <c r="L97" s="33">
        <v>245</v>
      </c>
      <c r="M97" s="33">
        <v>2475</v>
      </c>
      <c r="N97" s="111">
        <v>565</v>
      </c>
    </row>
    <row r="98" spans="1:14" x14ac:dyDescent="0.35">
      <c r="A98" s="22" t="s">
        <v>278</v>
      </c>
      <c r="B98" s="81" t="s">
        <v>77</v>
      </c>
      <c r="C98" s="33">
        <v>34020</v>
      </c>
      <c r="D98" s="33">
        <v>2940</v>
      </c>
      <c r="E98" s="33">
        <v>670</v>
      </c>
      <c r="F98" s="33">
        <v>30</v>
      </c>
      <c r="G98" s="33">
        <v>10</v>
      </c>
      <c r="H98" s="33">
        <v>8085</v>
      </c>
      <c r="I98" s="33">
        <v>15415</v>
      </c>
      <c r="J98" s="33">
        <v>1170</v>
      </c>
      <c r="K98" s="33">
        <v>110</v>
      </c>
      <c r="L98" s="33">
        <v>515</v>
      </c>
      <c r="M98" s="33">
        <v>4255</v>
      </c>
      <c r="N98" s="111">
        <v>830</v>
      </c>
    </row>
    <row r="99" spans="1:14" x14ac:dyDescent="0.35">
      <c r="A99" s="22" t="s">
        <v>278</v>
      </c>
      <c r="B99" s="81" t="s">
        <v>78</v>
      </c>
      <c r="C99" s="33">
        <v>39355</v>
      </c>
      <c r="D99" s="33">
        <v>3490</v>
      </c>
      <c r="E99" s="33">
        <v>805</v>
      </c>
      <c r="F99" s="33">
        <v>30</v>
      </c>
      <c r="G99" s="33">
        <v>10</v>
      </c>
      <c r="H99" s="33">
        <v>9395</v>
      </c>
      <c r="I99" s="33">
        <v>17260</v>
      </c>
      <c r="J99" s="33">
        <v>1215</v>
      </c>
      <c r="K99" s="33">
        <v>110</v>
      </c>
      <c r="L99" s="33">
        <v>805</v>
      </c>
      <c r="M99" s="33">
        <v>5300</v>
      </c>
      <c r="N99" s="111">
        <v>925</v>
      </c>
    </row>
    <row r="100" spans="1:14" x14ac:dyDescent="0.35">
      <c r="A100" s="22" t="s">
        <v>278</v>
      </c>
      <c r="B100" s="81" t="s">
        <v>79</v>
      </c>
      <c r="C100" s="33">
        <v>40890</v>
      </c>
      <c r="D100" s="33">
        <v>3690</v>
      </c>
      <c r="E100" s="33">
        <v>860</v>
      </c>
      <c r="F100" s="33">
        <v>35</v>
      </c>
      <c r="G100" s="33">
        <v>15</v>
      </c>
      <c r="H100" s="33">
        <v>9780</v>
      </c>
      <c r="I100" s="33">
        <v>17665</v>
      </c>
      <c r="J100" s="33">
        <v>1240</v>
      </c>
      <c r="K100" s="33">
        <v>115</v>
      </c>
      <c r="L100" s="33">
        <v>930</v>
      </c>
      <c r="M100" s="33">
        <v>5600</v>
      </c>
      <c r="N100" s="111">
        <v>965</v>
      </c>
    </row>
    <row r="101" spans="1:14" x14ac:dyDescent="0.35">
      <c r="A101" s="22" t="s">
        <v>278</v>
      </c>
      <c r="B101" s="81" t="s">
        <v>80</v>
      </c>
      <c r="C101" s="33">
        <v>41640</v>
      </c>
      <c r="D101" s="33">
        <v>3760</v>
      </c>
      <c r="E101" s="33">
        <v>880</v>
      </c>
      <c r="F101" s="33">
        <v>35</v>
      </c>
      <c r="G101" s="33">
        <v>10</v>
      </c>
      <c r="H101" s="33">
        <v>10025</v>
      </c>
      <c r="I101" s="33">
        <v>17915</v>
      </c>
      <c r="J101" s="33">
        <v>1255</v>
      </c>
      <c r="K101" s="33">
        <v>120</v>
      </c>
      <c r="L101" s="33">
        <v>965</v>
      </c>
      <c r="M101" s="33">
        <v>5680</v>
      </c>
      <c r="N101" s="111">
        <v>985</v>
      </c>
    </row>
    <row r="102" spans="1:14" x14ac:dyDescent="0.35">
      <c r="A102" s="22" t="s">
        <v>278</v>
      </c>
      <c r="B102" s="81" t="s">
        <v>81</v>
      </c>
      <c r="C102" s="33">
        <v>42115</v>
      </c>
      <c r="D102" s="33">
        <v>3820</v>
      </c>
      <c r="E102" s="33">
        <v>885</v>
      </c>
      <c r="F102" s="33">
        <v>35</v>
      </c>
      <c r="G102" s="33">
        <v>10</v>
      </c>
      <c r="H102" s="33">
        <v>10170</v>
      </c>
      <c r="I102" s="33">
        <v>18080</v>
      </c>
      <c r="J102" s="33">
        <v>1275</v>
      </c>
      <c r="K102" s="33">
        <v>120</v>
      </c>
      <c r="L102" s="33">
        <v>990</v>
      </c>
      <c r="M102" s="33">
        <v>5720</v>
      </c>
      <c r="N102" s="111">
        <v>1000</v>
      </c>
    </row>
    <row r="103" spans="1:14" x14ac:dyDescent="0.35">
      <c r="A103" s="22" t="s">
        <v>278</v>
      </c>
      <c r="B103" s="81" t="s">
        <v>82</v>
      </c>
      <c r="C103" s="33">
        <v>43495</v>
      </c>
      <c r="D103" s="33">
        <v>3985</v>
      </c>
      <c r="E103" s="33">
        <v>940</v>
      </c>
      <c r="F103" s="33">
        <v>40</v>
      </c>
      <c r="G103" s="33">
        <v>15</v>
      </c>
      <c r="H103" s="33">
        <v>10375</v>
      </c>
      <c r="I103" s="33">
        <v>18260</v>
      </c>
      <c r="J103" s="33">
        <v>1290</v>
      </c>
      <c r="K103" s="33">
        <v>120</v>
      </c>
      <c r="L103" s="33">
        <v>1280</v>
      </c>
      <c r="M103" s="33">
        <v>6145</v>
      </c>
      <c r="N103" s="111">
        <v>1040</v>
      </c>
    </row>
    <row r="104" spans="1:14" x14ac:dyDescent="0.35">
      <c r="A104" s="22" t="s">
        <v>278</v>
      </c>
      <c r="B104" s="81" t="s">
        <v>83</v>
      </c>
      <c r="C104" s="33">
        <v>45020</v>
      </c>
      <c r="D104" s="33">
        <v>4140</v>
      </c>
      <c r="E104" s="33">
        <v>975</v>
      </c>
      <c r="F104" s="33">
        <v>40</v>
      </c>
      <c r="G104" s="33">
        <v>10</v>
      </c>
      <c r="H104" s="33">
        <v>10585</v>
      </c>
      <c r="I104" s="33">
        <v>18455</v>
      </c>
      <c r="J104" s="33">
        <v>1300</v>
      </c>
      <c r="K104" s="33">
        <v>125</v>
      </c>
      <c r="L104" s="33">
        <v>1675</v>
      </c>
      <c r="M104" s="33">
        <v>6630</v>
      </c>
      <c r="N104" s="111">
        <v>1085</v>
      </c>
    </row>
    <row r="105" spans="1:14" x14ac:dyDescent="0.35">
      <c r="A105" s="22" t="s">
        <v>278</v>
      </c>
      <c r="B105" s="81" t="s">
        <v>84</v>
      </c>
      <c r="C105" s="33">
        <v>45740</v>
      </c>
      <c r="D105" s="33">
        <v>4205</v>
      </c>
      <c r="E105" s="33">
        <v>990</v>
      </c>
      <c r="F105" s="33">
        <v>40</v>
      </c>
      <c r="G105" s="33">
        <v>15</v>
      </c>
      <c r="H105" s="33">
        <v>10825</v>
      </c>
      <c r="I105" s="33">
        <v>18695</v>
      </c>
      <c r="J105" s="33">
        <v>1310</v>
      </c>
      <c r="K105" s="33">
        <v>125</v>
      </c>
      <c r="L105" s="33">
        <v>1735</v>
      </c>
      <c r="M105" s="33">
        <v>6695</v>
      </c>
      <c r="N105" s="111">
        <v>1105</v>
      </c>
    </row>
    <row r="106" spans="1:14" x14ac:dyDescent="0.35">
      <c r="A106" s="22" t="s">
        <v>278</v>
      </c>
      <c r="B106" s="81" t="s">
        <v>85</v>
      </c>
      <c r="C106" s="33">
        <v>46095</v>
      </c>
      <c r="D106" s="33">
        <v>4240</v>
      </c>
      <c r="E106" s="33">
        <v>1000</v>
      </c>
      <c r="F106" s="33">
        <v>40</v>
      </c>
      <c r="G106" s="33">
        <v>15</v>
      </c>
      <c r="H106" s="33">
        <v>10975</v>
      </c>
      <c r="I106" s="33">
        <v>18795</v>
      </c>
      <c r="J106" s="33">
        <v>1315</v>
      </c>
      <c r="K106" s="33">
        <v>125</v>
      </c>
      <c r="L106" s="33">
        <v>1750</v>
      </c>
      <c r="M106" s="33">
        <v>6725</v>
      </c>
      <c r="N106" s="111">
        <v>1115</v>
      </c>
    </row>
    <row r="107" spans="1:14" x14ac:dyDescent="0.35">
      <c r="A107" s="22" t="s">
        <v>278</v>
      </c>
      <c r="B107" s="81" t="s">
        <v>86</v>
      </c>
      <c r="C107" s="33">
        <v>46305</v>
      </c>
      <c r="D107" s="33">
        <v>4290</v>
      </c>
      <c r="E107" s="33">
        <v>1005</v>
      </c>
      <c r="F107" s="33">
        <v>40</v>
      </c>
      <c r="G107" s="33">
        <v>15</v>
      </c>
      <c r="H107" s="33">
        <v>11040</v>
      </c>
      <c r="I107" s="33">
        <v>18835</v>
      </c>
      <c r="J107" s="33">
        <v>1315</v>
      </c>
      <c r="K107" s="33">
        <v>125</v>
      </c>
      <c r="L107" s="33">
        <v>1775</v>
      </c>
      <c r="M107" s="33">
        <v>6745</v>
      </c>
      <c r="N107" s="111">
        <v>1120</v>
      </c>
    </row>
    <row r="108" spans="1:14" x14ac:dyDescent="0.35">
      <c r="A108" s="22" t="s">
        <v>278</v>
      </c>
      <c r="B108" s="81" t="s">
        <v>87</v>
      </c>
      <c r="C108" s="33">
        <v>46300</v>
      </c>
      <c r="D108" s="33">
        <v>4310</v>
      </c>
      <c r="E108" s="33">
        <v>1010</v>
      </c>
      <c r="F108" s="33">
        <v>40</v>
      </c>
      <c r="G108" s="33">
        <v>15</v>
      </c>
      <c r="H108" s="33">
        <v>11045</v>
      </c>
      <c r="I108" s="33">
        <v>18805</v>
      </c>
      <c r="J108" s="33">
        <v>1305</v>
      </c>
      <c r="K108" s="33">
        <v>120</v>
      </c>
      <c r="L108" s="33">
        <v>1790</v>
      </c>
      <c r="M108" s="33">
        <v>6740</v>
      </c>
      <c r="N108" s="111">
        <v>1120</v>
      </c>
    </row>
    <row r="109" spans="1:14" x14ac:dyDescent="0.35">
      <c r="A109" s="22" t="s">
        <v>278</v>
      </c>
      <c r="B109" s="81" t="s">
        <v>88</v>
      </c>
      <c r="C109" s="33">
        <v>46295</v>
      </c>
      <c r="D109" s="33">
        <v>4380</v>
      </c>
      <c r="E109" s="33">
        <v>1025</v>
      </c>
      <c r="F109" s="33">
        <v>40</v>
      </c>
      <c r="G109" s="33">
        <v>15</v>
      </c>
      <c r="H109" s="33">
        <v>11040</v>
      </c>
      <c r="I109" s="33">
        <v>18745</v>
      </c>
      <c r="J109" s="33">
        <v>1300</v>
      </c>
      <c r="K109" s="33">
        <v>120</v>
      </c>
      <c r="L109" s="33">
        <v>1790</v>
      </c>
      <c r="M109" s="33">
        <v>6715</v>
      </c>
      <c r="N109" s="111">
        <v>1120</v>
      </c>
    </row>
    <row r="110" spans="1:14" x14ac:dyDescent="0.35">
      <c r="A110" s="22" t="s">
        <v>278</v>
      </c>
      <c r="B110" s="81" t="s">
        <v>89</v>
      </c>
      <c r="C110" s="33">
        <v>46295</v>
      </c>
      <c r="D110" s="33">
        <v>4470</v>
      </c>
      <c r="E110" s="33">
        <v>1035</v>
      </c>
      <c r="F110" s="33">
        <v>40</v>
      </c>
      <c r="G110" s="33">
        <v>15</v>
      </c>
      <c r="H110" s="33">
        <v>11055</v>
      </c>
      <c r="I110" s="33">
        <v>18690</v>
      </c>
      <c r="J110" s="33">
        <v>1295</v>
      </c>
      <c r="K110" s="33">
        <v>120</v>
      </c>
      <c r="L110" s="33">
        <v>1775</v>
      </c>
      <c r="M110" s="33">
        <v>6690</v>
      </c>
      <c r="N110" s="111">
        <v>1105</v>
      </c>
    </row>
    <row r="111" spans="1:14" x14ac:dyDescent="0.35">
      <c r="A111" s="22" t="s">
        <v>278</v>
      </c>
      <c r="B111" s="81" t="s">
        <v>90</v>
      </c>
      <c r="C111" s="33">
        <v>46220</v>
      </c>
      <c r="D111" s="33">
        <v>4565</v>
      </c>
      <c r="E111" s="33">
        <v>1050</v>
      </c>
      <c r="F111" s="33">
        <v>40</v>
      </c>
      <c r="G111" s="33">
        <v>15</v>
      </c>
      <c r="H111" s="33">
        <v>11040</v>
      </c>
      <c r="I111" s="33">
        <v>18620</v>
      </c>
      <c r="J111" s="33">
        <v>1285</v>
      </c>
      <c r="K111" s="33">
        <v>120</v>
      </c>
      <c r="L111" s="33">
        <v>1745</v>
      </c>
      <c r="M111" s="33">
        <v>6635</v>
      </c>
      <c r="N111" s="111">
        <v>1100</v>
      </c>
    </row>
    <row r="112" spans="1:14" x14ac:dyDescent="0.35">
      <c r="A112" s="22" t="s">
        <v>278</v>
      </c>
      <c r="B112" s="81" t="s">
        <v>91</v>
      </c>
      <c r="C112" s="33">
        <v>46000</v>
      </c>
      <c r="D112" s="33">
        <v>4645</v>
      </c>
      <c r="E112" s="33">
        <v>1060</v>
      </c>
      <c r="F112" s="33">
        <v>45</v>
      </c>
      <c r="G112" s="33">
        <v>15</v>
      </c>
      <c r="H112" s="33">
        <v>10995</v>
      </c>
      <c r="I112" s="33">
        <v>18490</v>
      </c>
      <c r="J112" s="33">
        <v>1265</v>
      </c>
      <c r="K112" s="33">
        <v>120</v>
      </c>
      <c r="L112" s="33">
        <v>1705</v>
      </c>
      <c r="M112" s="33">
        <v>6570</v>
      </c>
      <c r="N112" s="111">
        <v>1090</v>
      </c>
    </row>
    <row r="113" spans="1:14" x14ac:dyDescent="0.35">
      <c r="A113" s="22" t="s">
        <v>278</v>
      </c>
      <c r="B113" s="81" t="s">
        <v>92</v>
      </c>
      <c r="C113" s="33">
        <v>45655</v>
      </c>
      <c r="D113" s="33">
        <v>4700</v>
      </c>
      <c r="E113" s="33">
        <v>1075</v>
      </c>
      <c r="F113" s="33">
        <v>45</v>
      </c>
      <c r="G113" s="33">
        <v>15</v>
      </c>
      <c r="H113" s="33">
        <v>10950</v>
      </c>
      <c r="I113" s="33">
        <v>18325</v>
      </c>
      <c r="J113" s="33">
        <v>1240</v>
      </c>
      <c r="K113" s="33">
        <v>120</v>
      </c>
      <c r="L113" s="33">
        <v>1660</v>
      </c>
      <c r="M113" s="33">
        <v>6460</v>
      </c>
      <c r="N113" s="111">
        <v>1070</v>
      </c>
    </row>
    <row r="114" spans="1:14" x14ac:dyDescent="0.35">
      <c r="A114" s="22" t="s">
        <v>278</v>
      </c>
      <c r="B114" s="81" t="s">
        <v>93</v>
      </c>
      <c r="C114" s="33">
        <v>45380</v>
      </c>
      <c r="D114" s="33">
        <v>4725</v>
      </c>
      <c r="E114" s="33">
        <v>1085</v>
      </c>
      <c r="F114" s="33">
        <v>45</v>
      </c>
      <c r="G114" s="33">
        <v>15</v>
      </c>
      <c r="H114" s="33">
        <v>10915</v>
      </c>
      <c r="I114" s="33">
        <v>18175</v>
      </c>
      <c r="J114" s="33">
        <v>1220</v>
      </c>
      <c r="K114" s="33">
        <v>120</v>
      </c>
      <c r="L114" s="33">
        <v>1645</v>
      </c>
      <c r="M114" s="33">
        <v>6385</v>
      </c>
      <c r="N114" s="111">
        <v>1050</v>
      </c>
    </row>
    <row r="115" spans="1:14" x14ac:dyDescent="0.35">
      <c r="A115" s="22" t="s">
        <v>278</v>
      </c>
      <c r="B115" s="81" t="s">
        <v>94</v>
      </c>
      <c r="C115" s="33">
        <v>45070</v>
      </c>
      <c r="D115" s="33">
        <v>4790</v>
      </c>
      <c r="E115" s="33">
        <v>1095</v>
      </c>
      <c r="F115" s="33">
        <v>45</v>
      </c>
      <c r="G115" s="33">
        <v>15</v>
      </c>
      <c r="H115" s="33">
        <v>10855</v>
      </c>
      <c r="I115" s="33">
        <v>18010</v>
      </c>
      <c r="J115" s="33">
        <v>1195</v>
      </c>
      <c r="K115" s="33">
        <v>115</v>
      </c>
      <c r="L115" s="33">
        <v>1615</v>
      </c>
      <c r="M115" s="33">
        <v>6300</v>
      </c>
      <c r="N115" s="111">
        <v>1030</v>
      </c>
    </row>
    <row r="116" spans="1:14" x14ac:dyDescent="0.35">
      <c r="A116" s="22" t="s">
        <v>278</v>
      </c>
      <c r="B116" s="81" t="s">
        <v>95</v>
      </c>
      <c r="C116" s="33">
        <v>44590</v>
      </c>
      <c r="D116" s="33">
        <v>4840</v>
      </c>
      <c r="E116" s="33">
        <v>1090</v>
      </c>
      <c r="F116" s="33">
        <v>45</v>
      </c>
      <c r="G116" s="33">
        <v>15</v>
      </c>
      <c r="H116" s="33">
        <v>10795</v>
      </c>
      <c r="I116" s="33">
        <v>17750</v>
      </c>
      <c r="J116" s="33">
        <v>1160</v>
      </c>
      <c r="K116" s="33">
        <v>110</v>
      </c>
      <c r="L116" s="33">
        <v>1570</v>
      </c>
      <c r="M116" s="33">
        <v>6200</v>
      </c>
      <c r="N116" s="111">
        <v>1010</v>
      </c>
    </row>
    <row r="117" spans="1:14" x14ac:dyDescent="0.35">
      <c r="A117" s="22" t="s">
        <v>278</v>
      </c>
      <c r="B117" s="81" t="s">
        <v>96</v>
      </c>
      <c r="C117" s="33">
        <v>44090</v>
      </c>
      <c r="D117" s="33">
        <v>4865</v>
      </c>
      <c r="E117" s="33">
        <v>1090</v>
      </c>
      <c r="F117" s="33">
        <v>45</v>
      </c>
      <c r="G117" s="33">
        <v>10</v>
      </c>
      <c r="H117" s="33">
        <v>10695</v>
      </c>
      <c r="I117" s="33">
        <v>17495</v>
      </c>
      <c r="J117" s="33">
        <v>1140</v>
      </c>
      <c r="K117" s="33">
        <v>110</v>
      </c>
      <c r="L117" s="33">
        <v>1545</v>
      </c>
      <c r="M117" s="33">
        <v>6115</v>
      </c>
      <c r="N117" s="111">
        <v>980</v>
      </c>
    </row>
    <row r="118" spans="1:14" x14ac:dyDescent="0.35">
      <c r="A118" s="22" t="s">
        <v>278</v>
      </c>
      <c r="B118" s="81" t="s">
        <v>97</v>
      </c>
      <c r="C118" s="33">
        <v>43635</v>
      </c>
      <c r="D118" s="33">
        <v>4880</v>
      </c>
      <c r="E118" s="33">
        <v>1085</v>
      </c>
      <c r="F118" s="33">
        <v>45</v>
      </c>
      <c r="G118" s="33">
        <v>10</v>
      </c>
      <c r="H118" s="33">
        <v>10630</v>
      </c>
      <c r="I118" s="33">
        <v>17260</v>
      </c>
      <c r="J118" s="33">
        <v>1105</v>
      </c>
      <c r="K118" s="33">
        <v>105</v>
      </c>
      <c r="L118" s="33">
        <v>1520</v>
      </c>
      <c r="M118" s="33">
        <v>6025</v>
      </c>
      <c r="N118" s="111">
        <v>965</v>
      </c>
    </row>
    <row r="119" spans="1:14" x14ac:dyDescent="0.35">
      <c r="A119" s="22" t="s">
        <v>278</v>
      </c>
      <c r="B119" s="81" t="s">
        <v>98</v>
      </c>
      <c r="C119" s="33">
        <v>43125</v>
      </c>
      <c r="D119" s="33">
        <v>4895</v>
      </c>
      <c r="E119" s="33">
        <v>1090</v>
      </c>
      <c r="F119" s="33">
        <v>45</v>
      </c>
      <c r="G119" s="33">
        <v>10</v>
      </c>
      <c r="H119" s="33">
        <v>10540</v>
      </c>
      <c r="I119" s="33">
        <v>16970</v>
      </c>
      <c r="J119" s="33">
        <v>1080</v>
      </c>
      <c r="K119" s="33">
        <v>105</v>
      </c>
      <c r="L119" s="33">
        <v>1510</v>
      </c>
      <c r="M119" s="33">
        <v>5930</v>
      </c>
      <c r="N119" s="111">
        <v>950</v>
      </c>
    </row>
    <row r="120" spans="1:14" x14ac:dyDescent="0.35">
      <c r="A120" s="22" t="s">
        <v>278</v>
      </c>
      <c r="B120" s="81" t="s">
        <v>99</v>
      </c>
      <c r="C120" s="33">
        <v>42575</v>
      </c>
      <c r="D120" s="33">
        <v>4900</v>
      </c>
      <c r="E120" s="33">
        <v>1085</v>
      </c>
      <c r="F120" s="33">
        <v>45</v>
      </c>
      <c r="G120" s="33">
        <v>10</v>
      </c>
      <c r="H120" s="33">
        <v>10455</v>
      </c>
      <c r="I120" s="33">
        <v>16690</v>
      </c>
      <c r="J120" s="33">
        <v>1055</v>
      </c>
      <c r="K120" s="33">
        <v>100</v>
      </c>
      <c r="L120" s="33">
        <v>1485</v>
      </c>
      <c r="M120" s="33">
        <v>5825</v>
      </c>
      <c r="N120" s="111">
        <v>930</v>
      </c>
    </row>
    <row r="121" spans="1:14" x14ac:dyDescent="0.35">
      <c r="A121" s="22" t="s">
        <v>278</v>
      </c>
      <c r="B121" s="81" t="s">
        <v>100</v>
      </c>
      <c r="C121" s="33">
        <v>41945</v>
      </c>
      <c r="D121" s="33">
        <v>4895</v>
      </c>
      <c r="E121" s="33">
        <v>1080</v>
      </c>
      <c r="F121" s="33">
        <v>45</v>
      </c>
      <c r="G121" s="33">
        <v>10</v>
      </c>
      <c r="H121" s="33">
        <v>10335</v>
      </c>
      <c r="I121" s="33">
        <v>16365</v>
      </c>
      <c r="J121" s="33">
        <v>1030</v>
      </c>
      <c r="K121" s="33">
        <v>95</v>
      </c>
      <c r="L121" s="33">
        <v>1465</v>
      </c>
      <c r="M121" s="33">
        <v>5710</v>
      </c>
      <c r="N121" s="111">
        <v>915</v>
      </c>
    </row>
    <row r="122" spans="1:14" x14ac:dyDescent="0.35">
      <c r="A122" s="22" t="s">
        <v>278</v>
      </c>
      <c r="B122" s="81" t="s">
        <v>101</v>
      </c>
      <c r="C122" s="33">
        <v>41280</v>
      </c>
      <c r="D122" s="33">
        <v>4880</v>
      </c>
      <c r="E122" s="33">
        <v>1070</v>
      </c>
      <c r="F122" s="33">
        <v>45</v>
      </c>
      <c r="G122" s="33">
        <v>10</v>
      </c>
      <c r="H122" s="33">
        <v>10230</v>
      </c>
      <c r="I122" s="33">
        <v>16015</v>
      </c>
      <c r="J122" s="33">
        <v>995</v>
      </c>
      <c r="K122" s="33">
        <v>90</v>
      </c>
      <c r="L122" s="33">
        <v>1445</v>
      </c>
      <c r="M122" s="33">
        <v>5600</v>
      </c>
      <c r="N122" s="111">
        <v>900</v>
      </c>
    </row>
    <row r="123" spans="1:14" x14ac:dyDescent="0.35">
      <c r="A123" s="22" t="s">
        <v>278</v>
      </c>
      <c r="B123" s="81" t="s">
        <v>102</v>
      </c>
      <c r="C123" s="33">
        <v>40735</v>
      </c>
      <c r="D123" s="33">
        <v>4875</v>
      </c>
      <c r="E123" s="33">
        <v>1065</v>
      </c>
      <c r="F123" s="33">
        <v>40</v>
      </c>
      <c r="G123" s="33">
        <v>10</v>
      </c>
      <c r="H123" s="33">
        <v>10125</v>
      </c>
      <c r="I123" s="33">
        <v>15755</v>
      </c>
      <c r="J123" s="33">
        <v>970</v>
      </c>
      <c r="K123" s="33">
        <v>90</v>
      </c>
      <c r="L123" s="33">
        <v>1425</v>
      </c>
      <c r="M123" s="33">
        <v>5495</v>
      </c>
      <c r="N123" s="111">
        <v>880</v>
      </c>
    </row>
    <row r="124" spans="1:14" x14ac:dyDescent="0.35">
      <c r="A124" s="22" t="s">
        <v>278</v>
      </c>
      <c r="B124" s="81" t="s">
        <v>103</v>
      </c>
      <c r="C124" s="33">
        <v>40075</v>
      </c>
      <c r="D124" s="33">
        <v>4885</v>
      </c>
      <c r="E124" s="33">
        <v>1055</v>
      </c>
      <c r="F124" s="33">
        <v>40</v>
      </c>
      <c r="G124" s="33">
        <v>10</v>
      </c>
      <c r="H124" s="33">
        <v>10020</v>
      </c>
      <c r="I124" s="33">
        <v>15440</v>
      </c>
      <c r="J124" s="33">
        <v>940</v>
      </c>
      <c r="K124" s="33">
        <v>90</v>
      </c>
      <c r="L124" s="33">
        <v>1390</v>
      </c>
      <c r="M124" s="33">
        <v>5350</v>
      </c>
      <c r="N124" s="111">
        <v>860</v>
      </c>
    </row>
    <row r="125" spans="1:14" x14ac:dyDescent="0.35">
      <c r="A125" s="22" t="s">
        <v>278</v>
      </c>
      <c r="B125" s="81" t="s">
        <v>104</v>
      </c>
      <c r="C125" s="33">
        <v>39470</v>
      </c>
      <c r="D125" s="33">
        <v>4890</v>
      </c>
      <c r="E125" s="33">
        <v>1045</v>
      </c>
      <c r="F125" s="33">
        <v>40</v>
      </c>
      <c r="G125" s="33">
        <v>10</v>
      </c>
      <c r="H125" s="33">
        <v>9925</v>
      </c>
      <c r="I125" s="33">
        <v>15130</v>
      </c>
      <c r="J125" s="33">
        <v>905</v>
      </c>
      <c r="K125" s="33">
        <v>85</v>
      </c>
      <c r="L125" s="33">
        <v>1370</v>
      </c>
      <c r="M125" s="33">
        <v>5245</v>
      </c>
      <c r="N125" s="111">
        <v>820</v>
      </c>
    </row>
    <row r="126" spans="1:14" x14ac:dyDescent="0.35">
      <c r="A126" s="22" t="s">
        <v>278</v>
      </c>
      <c r="B126" s="81" t="s">
        <v>105</v>
      </c>
      <c r="C126" s="33">
        <v>38870</v>
      </c>
      <c r="D126" s="33">
        <v>4910</v>
      </c>
      <c r="E126" s="33">
        <v>1040</v>
      </c>
      <c r="F126" s="33">
        <v>40</v>
      </c>
      <c r="G126" s="33">
        <v>10</v>
      </c>
      <c r="H126" s="33">
        <v>9815</v>
      </c>
      <c r="I126" s="33">
        <v>14840</v>
      </c>
      <c r="J126" s="33">
        <v>880</v>
      </c>
      <c r="K126" s="33">
        <v>80</v>
      </c>
      <c r="L126" s="33">
        <v>1345</v>
      </c>
      <c r="M126" s="33">
        <v>5115</v>
      </c>
      <c r="N126" s="111">
        <v>800</v>
      </c>
    </row>
    <row r="127" spans="1:14" x14ac:dyDescent="0.35">
      <c r="A127" s="22" t="s">
        <v>278</v>
      </c>
      <c r="B127" s="81" t="s">
        <v>106</v>
      </c>
      <c r="C127" s="33">
        <v>38305</v>
      </c>
      <c r="D127" s="33">
        <v>4935</v>
      </c>
      <c r="E127" s="33">
        <v>1035</v>
      </c>
      <c r="F127" s="33">
        <v>45</v>
      </c>
      <c r="G127" s="33">
        <v>10</v>
      </c>
      <c r="H127" s="33">
        <v>9725</v>
      </c>
      <c r="I127" s="33">
        <v>14555</v>
      </c>
      <c r="J127" s="33">
        <v>850</v>
      </c>
      <c r="K127" s="33">
        <v>80</v>
      </c>
      <c r="L127" s="33">
        <v>1295</v>
      </c>
      <c r="M127" s="33">
        <v>4985</v>
      </c>
      <c r="N127" s="111">
        <v>785</v>
      </c>
    </row>
    <row r="128" spans="1:14" x14ac:dyDescent="0.35">
      <c r="A128" s="22" t="s">
        <v>278</v>
      </c>
      <c r="B128" s="81" t="s">
        <v>107</v>
      </c>
      <c r="C128" s="33">
        <v>37905</v>
      </c>
      <c r="D128" s="33">
        <v>4975</v>
      </c>
      <c r="E128" s="33">
        <v>1030</v>
      </c>
      <c r="F128" s="33">
        <v>45</v>
      </c>
      <c r="G128" s="33">
        <v>5</v>
      </c>
      <c r="H128" s="33">
        <v>9675</v>
      </c>
      <c r="I128" s="33">
        <v>14370</v>
      </c>
      <c r="J128" s="33">
        <v>840</v>
      </c>
      <c r="K128" s="33">
        <v>80</v>
      </c>
      <c r="L128" s="33">
        <v>1245</v>
      </c>
      <c r="M128" s="33">
        <v>4870</v>
      </c>
      <c r="N128" s="111">
        <v>760</v>
      </c>
    </row>
    <row r="129" spans="1:14" x14ac:dyDescent="0.35">
      <c r="A129" s="22" t="s">
        <v>278</v>
      </c>
      <c r="B129" s="81" t="s">
        <v>108</v>
      </c>
      <c r="C129" s="33">
        <v>37365</v>
      </c>
      <c r="D129" s="33">
        <v>4970</v>
      </c>
      <c r="E129" s="33">
        <v>1020</v>
      </c>
      <c r="F129" s="33">
        <v>45</v>
      </c>
      <c r="G129" s="33">
        <v>5</v>
      </c>
      <c r="H129" s="33">
        <v>9580</v>
      </c>
      <c r="I129" s="33">
        <v>14135</v>
      </c>
      <c r="J129" s="33">
        <v>825</v>
      </c>
      <c r="K129" s="33">
        <v>80</v>
      </c>
      <c r="L129" s="33">
        <v>1205</v>
      </c>
      <c r="M129" s="33">
        <v>4760</v>
      </c>
      <c r="N129" s="111">
        <v>740</v>
      </c>
    </row>
    <row r="130" spans="1:14" x14ac:dyDescent="0.35">
      <c r="A130" s="22" t="s">
        <v>278</v>
      </c>
      <c r="B130" s="81" t="s">
        <v>109</v>
      </c>
      <c r="C130" s="33">
        <v>36980</v>
      </c>
      <c r="D130" s="33">
        <v>4970</v>
      </c>
      <c r="E130" s="33">
        <v>1020</v>
      </c>
      <c r="F130" s="33">
        <v>45</v>
      </c>
      <c r="G130" s="33">
        <v>5</v>
      </c>
      <c r="H130" s="33">
        <v>9500</v>
      </c>
      <c r="I130" s="33">
        <v>13945</v>
      </c>
      <c r="J130" s="33">
        <v>810</v>
      </c>
      <c r="K130" s="33">
        <v>80</v>
      </c>
      <c r="L130" s="33">
        <v>1185</v>
      </c>
      <c r="M130" s="33">
        <v>4685</v>
      </c>
      <c r="N130" s="111">
        <v>730</v>
      </c>
    </row>
    <row r="131" spans="1:14" x14ac:dyDescent="0.35">
      <c r="A131" s="22" t="s">
        <v>278</v>
      </c>
      <c r="B131" s="81" t="s">
        <v>110</v>
      </c>
      <c r="C131" s="33">
        <v>36565</v>
      </c>
      <c r="D131" s="33">
        <v>4965</v>
      </c>
      <c r="E131" s="33">
        <v>1010</v>
      </c>
      <c r="F131" s="33">
        <v>45</v>
      </c>
      <c r="G131" s="33">
        <v>5</v>
      </c>
      <c r="H131" s="33">
        <v>9415</v>
      </c>
      <c r="I131" s="33">
        <v>13755</v>
      </c>
      <c r="J131" s="33">
        <v>790</v>
      </c>
      <c r="K131" s="33">
        <v>75</v>
      </c>
      <c r="L131" s="33">
        <v>1165</v>
      </c>
      <c r="M131" s="33">
        <v>4610</v>
      </c>
      <c r="N131" s="111">
        <v>720</v>
      </c>
    </row>
    <row r="132" spans="1:14" x14ac:dyDescent="0.35">
      <c r="A132" s="22" t="s">
        <v>278</v>
      </c>
      <c r="B132" s="81" t="s">
        <v>111</v>
      </c>
      <c r="C132" s="33">
        <v>36270</v>
      </c>
      <c r="D132" s="33">
        <v>5000</v>
      </c>
      <c r="E132" s="33">
        <v>1000</v>
      </c>
      <c r="F132" s="33">
        <v>45</v>
      </c>
      <c r="G132" s="33">
        <v>5</v>
      </c>
      <c r="H132" s="33">
        <v>9365</v>
      </c>
      <c r="I132" s="33">
        <v>13605</v>
      </c>
      <c r="J132" s="33">
        <v>775</v>
      </c>
      <c r="K132" s="33">
        <v>70</v>
      </c>
      <c r="L132" s="33">
        <v>1140</v>
      </c>
      <c r="M132" s="33">
        <v>4550</v>
      </c>
      <c r="N132" s="111">
        <v>710</v>
      </c>
    </row>
    <row r="133" spans="1:14" x14ac:dyDescent="0.35">
      <c r="A133" s="22" t="s">
        <v>278</v>
      </c>
      <c r="B133" s="81" t="s">
        <v>112</v>
      </c>
      <c r="C133" s="33">
        <v>35930</v>
      </c>
      <c r="D133" s="33">
        <v>4995</v>
      </c>
      <c r="E133" s="33">
        <v>1005</v>
      </c>
      <c r="F133" s="33">
        <v>40</v>
      </c>
      <c r="G133" s="33">
        <v>5</v>
      </c>
      <c r="H133" s="33">
        <v>9295</v>
      </c>
      <c r="I133" s="33">
        <v>13460</v>
      </c>
      <c r="J133" s="33">
        <v>765</v>
      </c>
      <c r="K133" s="33">
        <v>70</v>
      </c>
      <c r="L133" s="33">
        <v>1120</v>
      </c>
      <c r="M133" s="33">
        <v>4465</v>
      </c>
      <c r="N133" s="111">
        <v>700</v>
      </c>
    </row>
    <row r="134" spans="1:14" x14ac:dyDescent="0.35">
      <c r="A134" s="22" t="s">
        <v>278</v>
      </c>
      <c r="B134" s="81" t="s">
        <v>113</v>
      </c>
      <c r="C134" s="33">
        <v>35585</v>
      </c>
      <c r="D134" s="33">
        <v>5035</v>
      </c>
      <c r="E134" s="33">
        <v>1005</v>
      </c>
      <c r="F134" s="33">
        <v>40</v>
      </c>
      <c r="G134" s="33">
        <v>5</v>
      </c>
      <c r="H134" s="33">
        <v>9225</v>
      </c>
      <c r="I134" s="33">
        <v>13280</v>
      </c>
      <c r="J134" s="33">
        <v>755</v>
      </c>
      <c r="K134" s="33">
        <v>65</v>
      </c>
      <c r="L134" s="33">
        <v>1095</v>
      </c>
      <c r="M134" s="33">
        <v>4380</v>
      </c>
      <c r="N134" s="111">
        <v>695</v>
      </c>
    </row>
    <row r="135" spans="1:14" x14ac:dyDescent="0.35">
      <c r="A135" s="22" t="s">
        <v>278</v>
      </c>
      <c r="B135" s="81" t="s">
        <v>114</v>
      </c>
      <c r="C135" s="33">
        <v>35205</v>
      </c>
      <c r="D135" s="33">
        <v>5040</v>
      </c>
      <c r="E135" s="33">
        <v>1010</v>
      </c>
      <c r="F135" s="33">
        <v>40</v>
      </c>
      <c r="G135" s="33">
        <v>5</v>
      </c>
      <c r="H135" s="33">
        <v>9155</v>
      </c>
      <c r="I135" s="33">
        <v>13075</v>
      </c>
      <c r="J135" s="33">
        <v>735</v>
      </c>
      <c r="K135" s="33">
        <v>65</v>
      </c>
      <c r="L135" s="33">
        <v>1075</v>
      </c>
      <c r="M135" s="33">
        <v>4310</v>
      </c>
      <c r="N135" s="111">
        <v>690</v>
      </c>
    </row>
    <row r="136" spans="1:14" x14ac:dyDescent="0.35">
      <c r="A136" t="s">
        <v>29</v>
      </c>
      <c r="B136" t="s">
        <v>424</v>
      </c>
    </row>
    <row r="137" spans="1:14" x14ac:dyDescent="0.35">
      <c r="A137" t="s">
        <v>30</v>
      </c>
      <c r="B137" t="s">
        <v>471</v>
      </c>
    </row>
    <row r="138" spans="1:14" x14ac:dyDescent="0.35">
      <c r="A138" t="s">
        <v>31</v>
      </c>
      <c r="B138" t="s">
        <v>467</v>
      </c>
    </row>
    <row r="139" spans="1:14" x14ac:dyDescent="0.35">
      <c r="A139" t="s">
        <v>32</v>
      </c>
      <c r="B139" t="s">
        <v>468</v>
      </c>
    </row>
    <row r="140" spans="1:14" x14ac:dyDescent="0.35">
      <c r="A140" t="s">
        <v>33</v>
      </c>
      <c r="B140" t="s">
        <v>475</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2"/>
  <sheetViews>
    <sheetView showGridLines="0" workbookViewId="0"/>
  </sheetViews>
  <sheetFormatPr defaultColWidth="10.6640625" defaultRowHeight="15.5" x14ac:dyDescent="0.35"/>
  <cols>
    <col min="1" max="3" width="16.4140625" customWidth="1"/>
    <col min="4" max="23" width="8.9140625" customWidth="1"/>
  </cols>
  <sheetData>
    <row r="1" spans="1:23" ht="19.5" x14ac:dyDescent="0.45">
      <c r="A1" s="1" t="s">
        <v>335</v>
      </c>
    </row>
    <row r="2" spans="1:23" x14ac:dyDescent="0.35">
      <c r="A2" t="s">
        <v>46</v>
      </c>
    </row>
    <row r="3" spans="1:23" x14ac:dyDescent="0.35">
      <c r="A3" t="s">
        <v>47</v>
      </c>
    </row>
    <row r="4" spans="1:23" x14ac:dyDescent="0.35">
      <c r="A4" t="s">
        <v>543</v>
      </c>
    </row>
    <row r="5" spans="1:23" x14ac:dyDescent="0.35">
      <c r="A5" t="s">
        <v>49</v>
      </c>
    </row>
    <row r="6" spans="1:23" s="182" customFormat="1" x14ac:dyDescent="0.35">
      <c r="D6" s="227" t="s">
        <v>526</v>
      </c>
      <c r="E6" s="228"/>
      <c r="F6" s="228"/>
      <c r="G6" s="228"/>
      <c r="H6" s="228"/>
      <c r="I6" s="228"/>
      <c r="J6" s="228"/>
      <c r="K6" s="228"/>
      <c r="L6" s="228"/>
      <c r="M6" s="228"/>
      <c r="N6" s="228"/>
      <c r="O6" s="228"/>
      <c r="P6" s="228"/>
      <c r="Q6" s="228"/>
      <c r="R6" s="228"/>
      <c r="S6" s="228"/>
      <c r="T6" s="228"/>
      <c r="U6" s="228"/>
      <c r="V6" s="228"/>
      <c r="W6" s="229"/>
    </row>
    <row r="7" spans="1:23" s="182" customFormat="1" ht="46.5" x14ac:dyDescent="0.35">
      <c r="A7" s="214" t="s">
        <v>264</v>
      </c>
      <c r="B7" s="215" t="s">
        <v>336</v>
      </c>
      <c r="C7" s="215" t="s">
        <v>337</v>
      </c>
      <c r="D7" s="215" t="s">
        <v>338</v>
      </c>
      <c r="E7" s="215" t="s">
        <v>339</v>
      </c>
      <c r="F7" s="215" t="s">
        <v>340</v>
      </c>
      <c r="G7" s="215" t="s">
        <v>341</v>
      </c>
      <c r="H7" s="215" t="s">
        <v>342</v>
      </c>
      <c r="I7" s="215" t="s">
        <v>343</v>
      </c>
      <c r="J7" s="215" t="s">
        <v>344</v>
      </c>
      <c r="K7" s="215" t="s">
        <v>345</v>
      </c>
      <c r="L7" s="215" t="s">
        <v>346</v>
      </c>
      <c r="M7" s="215" t="s">
        <v>347</v>
      </c>
      <c r="N7" s="215" t="s">
        <v>348</v>
      </c>
      <c r="O7" s="215" t="s">
        <v>349</v>
      </c>
      <c r="P7" s="215" t="s">
        <v>350</v>
      </c>
      <c r="Q7" s="215" t="s">
        <v>351</v>
      </c>
      <c r="R7" s="215" t="s">
        <v>352</v>
      </c>
      <c r="S7" s="215" t="s">
        <v>353</v>
      </c>
      <c r="T7" s="215" t="s">
        <v>354</v>
      </c>
      <c r="U7" s="215" t="s">
        <v>355</v>
      </c>
      <c r="V7" s="215" t="s">
        <v>356</v>
      </c>
      <c r="W7" s="216" t="s">
        <v>357</v>
      </c>
    </row>
    <row r="8" spans="1:23" x14ac:dyDescent="0.35">
      <c r="A8" s="22" t="s">
        <v>276</v>
      </c>
      <c r="B8" s="81" t="s">
        <v>72</v>
      </c>
      <c r="C8" s="33">
        <v>5235</v>
      </c>
      <c r="D8" s="33">
        <v>55</v>
      </c>
      <c r="E8" s="33">
        <v>50</v>
      </c>
      <c r="F8" s="33">
        <v>135</v>
      </c>
      <c r="G8" s="33">
        <v>235</v>
      </c>
      <c r="H8" s="33">
        <v>230</v>
      </c>
      <c r="I8" s="33">
        <v>225</v>
      </c>
      <c r="J8" s="33">
        <v>205</v>
      </c>
      <c r="K8" s="33">
        <v>185</v>
      </c>
      <c r="L8" s="33">
        <v>215</v>
      </c>
      <c r="M8" s="33">
        <v>205</v>
      </c>
      <c r="N8" s="33">
        <v>170</v>
      </c>
      <c r="O8" s="33">
        <v>190</v>
      </c>
      <c r="P8" s="33">
        <v>170</v>
      </c>
      <c r="Q8" s="33">
        <v>165</v>
      </c>
      <c r="R8" s="33">
        <v>145</v>
      </c>
      <c r="S8" s="33">
        <v>835</v>
      </c>
      <c r="T8" s="33">
        <v>250</v>
      </c>
      <c r="U8" s="33">
        <v>1570</v>
      </c>
      <c r="V8" s="33">
        <v>0</v>
      </c>
      <c r="W8" s="111">
        <v>0</v>
      </c>
    </row>
    <row r="9" spans="1:23" x14ac:dyDescent="0.35">
      <c r="A9" s="22" t="s">
        <v>276</v>
      </c>
      <c r="B9" s="81" t="s">
        <v>73</v>
      </c>
      <c r="C9" s="33">
        <v>7800</v>
      </c>
      <c r="D9" s="33">
        <v>75</v>
      </c>
      <c r="E9" s="33">
        <v>80</v>
      </c>
      <c r="F9" s="33">
        <v>195</v>
      </c>
      <c r="G9" s="33">
        <v>325</v>
      </c>
      <c r="H9" s="33">
        <v>320</v>
      </c>
      <c r="I9" s="33">
        <v>290</v>
      </c>
      <c r="J9" s="33">
        <v>275</v>
      </c>
      <c r="K9" s="33">
        <v>255</v>
      </c>
      <c r="L9" s="33">
        <v>270</v>
      </c>
      <c r="M9" s="33">
        <v>295</v>
      </c>
      <c r="N9" s="33">
        <v>255</v>
      </c>
      <c r="O9" s="33">
        <v>245</v>
      </c>
      <c r="P9" s="33">
        <v>235</v>
      </c>
      <c r="Q9" s="33">
        <v>210</v>
      </c>
      <c r="R9" s="33">
        <v>205</v>
      </c>
      <c r="S9" s="33">
        <v>1010</v>
      </c>
      <c r="T9" s="33">
        <v>975</v>
      </c>
      <c r="U9" s="33">
        <v>2270</v>
      </c>
      <c r="V9" s="33" t="s">
        <v>120</v>
      </c>
      <c r="W9" s="111">
        <v>0</v>
      </c>
    </row>
    <row r="10" spans="1:23" x14ac:dyDescent="0.35">
      <c r="A10" s="22" t="s">
        <v>276</v>
      </c>
      <c r="B10" s="81" t="s">
        <v>74</v>
      </c>
      <c r="C10" s="33">
        <v>11150</v>
      </c>
      <c r="D10" s="33">
        <v>95</v>
      </c>
      <c r="E10" s="33">
        <v>105</v>
      </c>
      <c r="F10" s="33">
        <v>220</v>
      </c>
      <c r="G10" s="33">
        <v>435</v>
      </c>
      <c r="H10" s="33">
        <v>390</v>
      </c>
      <c r="I10" s="33">
        <v>385</v>
      </c>
      <c r="J10" s="33">
        <v>375</v>
      </c>
      <c r="K10" s="33">
        <v>340</v>
      </c>
      <c r="L10" s="33">
        <v>350</v>
      </c>
      <c r="M10" s="33">
        <v>375</v>
      </c>
      <c r="N10" s="33">
        <v>345</v>
      </c>
      <c r="O10" s="33">
        <v>305</v>
      </c>
      <c r="P10" s="33">
        <v>325</v>
      </c>
      <c r="Q10" s="33">
        <v>275</v>
      </c>
      <c r="R10" s="33">
        <v>280</v>
      </c>
      <c r="S10" s="33">
        <v>1265</v>
      </c>
      <c r="T10" s="33">
        <v>2715</v>
      </c>
      <c r="U10" s="33">
        <v>2565</v>
      </c>
      <c r="V10" s="33" t="s">
        <v>120</v>
      </c>
      <c r="W10" s="111">
        <v>0</v>
      </c>
    </row>
    <row r="11" spans="1:23" x14ac:dyDescent="0.35">
      <c r="A11" s="22" t="s">
        <v>276</v>
      </c>
      <c r="B11" s="81" t="s">
        <v>75</v>
      </c>
      <c r="C11" s="33">
        <v>19190</v>
      </c>
      <c r="D11" s="33">
        <v>100</v>
      </c>
      <c r="E11" s="33">
        <v>135</v>
      </c>
      <c r="F11" s="33">
        <v>260</v>
      </c>
      <c r="G11" s="33">
        <v>545</v>
      </c>
      <c r="H11" s="33">
        <v>500</v>
      </c>
      <c r="I11" s="33">
        <v>485</v>
      </c>
      <c r="J11" s="33">
        <v>465</v>
      </c>
      <c r="K11" s="33">
        <v>435</v>
      </c>
      <c r="L11" s="33">
        <v>455</v>
      </c>
      <c r="M11" s="33">
        <v>470</v>
      </c>
      <c r="N11" s="33">
        <v>450</v>
      </c>
      <c r="O11" s="33">
        <v>385</v>
      </c>
      <c r="P11" s="33">
        <v>410</v>
      </c>
      <c r="Q11" s="33">
        <v>780</v>
      </c>
      <c r="R11" s="33">
        <v>2330</v>
      </c>
      <c r="S11" s="33">
        <v>4195</v>
      </c>
      <c r="T11" s="33">
        <v>3865</v>
      </c>
      <c r="U11" s="33">
        <v>2915</v>
      </c>
      <c r="V11" s="33" t="s">
        <v>120</v>
      </c>
      <c r="W11" s="111">
        <v>0</v>
      </c>
    </row>
    <row r="12" spans="1:23" x14ac:dyDescent="0.35">
      <c r="A12" s="22" t="s">
        <v>276</v>
      </c>
      <c r="B12" s="81" t="s">
        <v>76</v>
      </c>
      <c r="C12" s="33">
        <v>29510</v>
      </c>
      <c r="D12" s="33">
        <v>105</v>
      </c>
      <c r="E12" s="33">
        <v>180</v>
      </c>
      <c r="F12" s="33">
        <v>295</v>
      </c>
      <c r="G12" s="33">
        <v>650</v>
      </c>
      <c r="H12" s="33">
        <v>595</v>
      </c>
      <c r="I12" s="33">
        <v>585</v>
      </c>
      <c r="J12" s="33">
        <v>555</v>
      </c>
      <c r="K12" s="33">
        <v>540</v>
      </c>
      <c r="L12" s="33">
        <v>535</v>
      </c>
      <c r="M12" s="33">
        <v>560</v>
      </c>
      <c r="N12" s="33">
        <v>770</v>
      </c>
      <c r="O12" s="33">
        <v>1385</v>
      </c>
      <c r="P12" s="33">
        <v>2720</v>
      </c>
      <c r="Q12" s="33">
        <v>4325</v>
      </c>
      <c r="R12" s="33">
        <v>4245</v>
      </c>
      <c r="S12" s="33">
        <v>4255</v>
      </c>
      <c r="T12" s="33">
        <v>3965</v>
      </c>
      <c r="U12" s="33">
        <v>3240</v>
      </c>
      <c r="V12" s="33" t="s">
        <v>120</v>
      </c>
      <c r="W12" s="111">
        <v>0</v>
      </c>
    </row>
    <row r="13" spans="1:23" x14ac:dyDescent="0.35">
      <c r="A13" s="22" t="s">
        <v>276</v>
      </c>
      <c r="B13" s="81" t="s">
        <v>77</v>
      </c>
      <c r="C13" s="33">
        <v>42815</v>
      </c>
      <c r="D13" s="33">
        <v>115</v>
      </c>
      <c r="E13" s="33">
        <v>200</v>
      </c>
      <c r="F13" s="33">
        <v>320</v>
      </c>
      <c r="G13" s="33">
        <v>775</v>
      </c>
      <c r="H13" s="33">
        <v>710</v>
      </c>
      <c r="I13" s="33">
        <v>695</v>
      </c>
      <c r="J13" s="33">
        <v>635</v>
      </c>
      <c r="K13" s="33">
        <v>1185</v>
      </c>
      <c r="L13" s="33">
        <v>2340</v>
      </c>
      <c r="M13" s="33">
        <v>3590</v>
      </c>
      <c r="N13" s="33">
        <v>4060</v>
      </c>
      <c r="O13" s="33">
        <v>3605</v>
      </c>
      <c r="P13" s="33">
        <v>3765</v>
      </c>
      <c r="Q13" s="33">
        <v>4465</v>
      </c>
      <c r="R13" s="33">
        <v>4390</v>
      </c>
      <c r="S13" s="33">
        <v>4375</v>
      </c>
      <c r="T13" s="33">
        <v>4015</v>
      </c>
      <c r="U13" s="33">
        <v>3575</v>
      </c>
      <c r="V13" s="33" t="s">
        <v>120</v>
      </c>
      <c r="W13" s="111">
        <v>0</v>
      </c>
    </row>
    <row r="14" spans="1:23" x14ac:dyDescent="0.35">
      <c r="A14" s="22" t="s">
        <v>276</v>
      </c>
      <c r="B14" s="81" t="s">
        <v>78</v>
      </c>
      <c r="C14" s="33">
        <v>49380</v>
      </c>
      <c r="D14" s="33">
        <v>105</v>
      </c>
      <c r="E14" s="33">
        <v>220</v>
      </c>
      <c r="F14" s="33">
        <v>350</v>
      </c>
      <c r="G14" s="33">
        <v>855</v>
      </c>
      <c r="H14" s="33">
        <v>830</v>
      </c>
      <c r="I14" s="33">
        <v>1350</v>
      </c>
      <c r="J14" s="33">
        <v>2265</v>
      </c>
      <c r="K14" s="33">
        <v>2920</v>
      </c>
      <c r="L14" s="33">
        <v>3395</v>
      </c>
      <c r="M14" s="33">
        <v>3740</v>
      </c>
      <c r="N14" s="33">
        <v>4165</v>
      </c>
      <c r="O14" s="33">
        <v>3855</v>
      </c>
      <c r="P14" s="33">
        <v>3780</v>
      </c>
      <c r="Q14" s="33">
        <v>4580</v>
      </c>
      <c r="R14" s="33">
        <v>4505</v>
      </c>
      <c r="S14" s="33">
        <v>4425</v>
      </c>
      <c r="T14" s="33">
        <v>4140</v>
      </c>
      <c r="U14" s="33">
        <v>3625</v>
      </c>
      <c r="V14" s="33">
        <v>260</v>
      </c>
      <c r="W14" s="111">
        <v>0</v>
      </c>
    </row>
    <row r="15" spans="1:23" x14ac:dyDescent="0.35">
      <c r="A15" s="22" t="s">
        <v>276</v>
      </c>
      <c r="B15" s="81" t="s">
        <v>79</v>
      </c>
      <c r="C15" s="33">
        <v>51940</v>
      </c>
      <c r="D15" s="33">
        <v>90</v>
      </c>
      <c r="E15" s="33">
        <v>250</v>
      </c>
      <c r="F15" s="33">
        <v>365</v>
      </c>
      <c r="G15" s="33">
        <v>905</v>
      </c>
      <c r="H15" s="33">
        <v>890</v>
      </c>
      <c r="I15" s="33">
        <v>1970</v>
      </c>
      <c r="J15" s="33">
        <v>2745</v>
      </c>
      <c r="K15" s="33">
        <v>3025</v>
      </c>
      <c r="L15" s="33">
        <v>3480</v>
      </c>
      <c r="M15" s="33">
        <v>3785</v>
      </c>
      <c r="N15" s="33">
        <v>4285</v>
      </c>
      <c r="O15" s="33">
        <v>4100</v>
      </c>
      <c r="P15" s="33">
        <v>3780</v>
      </c>
      <c r="Q15" s="33">
        <v>4750</v>
      </c>
      <c r="R15" s="33">
        <v>4595</v>
      </c>
      <c r="S15" s="33">
        <v>4550</v>
      </c>
      <c r="T15" s="33">
        <v>4165</v>
      </c>
      <c r="U15" s="33">
        <v>3645</v>
      </c>
      <c r="V15" s="33">
        <v>565</v>
      </c>
      <c r="W15" s="111">
        <v>0</v>
      </c>
    </row>
    <row r="16" spans="1:23" x14ac:dyDescent="0.35">
      <c r="A16" s="22" t="s">
        <v>276</v>
      </c>
      <c r="B16" s="81" t="s">
        <v>80</v>
      </c>
      <c r="C16" s="33">
        <v>53820</v>
      </c>
      <c r="D16" s="33">
        <v>85</v>
      </c>
      <c r="E16" s="33">
        <v>280</v>
      </c>
      <c r="F16" s="33">
        <v>380</v>
      </c>
      <c r="G16" s="33">
        <v>955</v>
      </c>
      <c r="H16" s="33">
        <v>965</v>
      </c>
      <c r="I16" s="33">
        <v>2030</v>
      </c>
      <c r="J16" s="33">
        <v>2880</v>
      </c>
      <c r="K16" s="33">
        <v>3160</v>
      </c>
      <c r="L16" s="33">
        <v>3550</v>
      </c>
      <c r="M16" s="33">
        <v>3885</v>
      </c>
      <c r="N16" s="33">
        <v>4380</v>
      </c>
      <c r="O16" s="33">
        <v>4380</v>
      </c>
      <c r="P16" s="33">
        <v>3875</v>
      </c>
      <c r="Q16" s="33">
        <v>4810</v>
      </c>
      <c r="R16" s="33">
        <v>4835</v>
      </c>
      <c r="S16" s="33">
        <v>4620</v>
      </c>
      <c r="T16" s="33">
        <v>4190</v>
      </c>
      <c r="U16" s="33">
        <v>3710</v>
      </c>
      <c r="V16" s="33">
        <v>845</v>
      </c>
      <c r="W16" s="111">
        <v>0</v>
      </c>
    </row>
    <row r="17" spans="1:23" x14ac:dyDescent="0.35">
      <c r="A17" s="22" t="s">
        <v>276</v>
      </c>
      <c r="B17" s="81" t="s">
        <v>81</v>
      </c>
      <c r="C17" s="33">
        <v>55260</v>
      </c>
      <c r="D17" s="33">
        <v>80</v>
      </c>
      <c r="E17" s="33">
        <v>290</v>
      </c>
      <c r="F17" s="33">
        <v>395</v>
      </c>
      <c r="G17" s="33">
        <v>990</v>
      </c>
      <c r="H17" s="33">
        <v>1040</v>
      </c>
      <c r="I17" s="33">
        <v>2070</v>
      </c>
      <c r="J17" s="33">
        <v>2925</v>
      </c>
      <c r="K17" s="33">
        <v>3230</v>
      </c>
      <c r="L17" s="33">
        <v>3620</v>
      </c>
      <c r="M17" s="33">
        <v>3960</v>
      </c>
      <c r="N17" s="33">
        <v>4455</v>
      </c>
      <c r="O17" s="33">
        <v>4605</v>
      </c>
      <c r="P17" s="33">
        <v>3925</v>
      </c>
      <c r="Q17" s="33">
        <v>4895</v>
      </c>
      <c r="R17" s="33">
        <v>4910</v>
      </c>
      <c r="S17" s="33">
        <v>4760</v>
      </c>
      <c r="T17" s="33">
        <v>4220</v>
      </c>
      <c r="U17" s="33">
        <v>3740</v>
      </c>
      <c r="V17" s="33">
        <v>1140</v>
      </c>
      <c r="W17" s="111">
        <v>0</v>
      </c>
    </row>
    <row r="18" spans="1:23" x14ac:dyDescent="0.35">
      <c r="A18" s="22" t="s">
        <v>276</v>
      </c>
      <c r="B18" s="81" t="s">
        <v>82</v>
      </c>
      <c r="C18" s="33">
        <v>57645</v>
      </c>
      <c r="D18" s="33">
        <v>85</v>
      </c>
      <c r="E18" s="33">
        <v>325</v>
      </c>
      <c r="F18" s="33">
        <v>420</v>
      </c>
      <c r="G18" s="33">
        <v>1230</v>
      </c>
      <c r="H18" s="33">
        <v>1535</v>
      </c>
      <c r="I18" s="33">
        <v>2230</v>
      </c>
      <c r="J18" s="33">
        <v>3030</v>
      </c>
      <c r="K18" s="33">
        <v>3335</v>
      </c>
      <c r="L18" s="33">
        <v>3700</v>
      </c>
      <c r="M18" s="33">
        <v>3990</v>
      </c>
      <c r="N18" s="33">
        <v>4565</v>
      </c>
      <c r="O18" s="33">
        <v>4675</v>
      </c>
      <c r="P18" s="33">
        <v>4190</v>
      </c>
      <c r="Q18" s="33">
        <v>4955</v>
      </c>
      <c r="R18" s="33">
        <v>5025</v>
      </c>
      <c r="S18" s="33">
        <v>4830</v>
      </c>
      <c r="T18" s="33">
        <v>4345</v>
      </c>
      <c r="U18" s="33">
        <v>3745</v>
      </c>
      <c r="V18" s="33">
        <v>1435</v>
      </c>
      <c r="W18" s="111">
        <v>0</v>
      </c>
    </row>
    <row r="19" spans="1:23" x14ac:dyDescent="0.35">
      <c r="A19" s="22" t="s">
        <v>276</v>
      </c>
      <c r="B19" s="81" t="s">
        <v>83</v>
      </c>
      <c r="C19" s="33">
        <v>60300</v>
      </c>
      <c r="D19" s="33">
        <v>100</v>
      </c>
      <c r="E19" s="33">
        <v>370</v>
      </c>
      <c r="F19" s="33">
        <v>605</v>
      </c>
      <c r="G19" s="33">
        <v>1460</v>
      </c>
      <c r="H19" s="33">
        <v>2090</v>
      </c>
      <c r="I19" s="33">
        <v>2400</v>
      </c>
      <c r="J19" s="33">
        <v>3100</v>
      </c>
      <c r="K19" s="33">
        <v>3445</v>
      </c>
      <c r="L19" s="33">
        <v>3760</v>
      </c>
      <c r="M19" s="33">
        <v>4095</v>
      </c>
      <c r="N19" s="33">
        <v>4660</v>
      </c>
      <c r="O19" s="33">
        <v>4780</v>
      </c>
      <c r="P19" s="33">
        <v>4425</v>
      </c>
      <c r="Q19" s="33">
        <v>5075</v>
      </c>
      <c r="R19" s="33">
        <v>5130</v>
      </c>
      <c r="S19" s="33">
        <v>4915</v>
      </c>
      <c r="T19" s="33">
        <v>4435</v>
      </c>
      <c r="U19" s="33">
        <v>3785</v>
      </c>
      <c r="V19" s="33">
        <v>1675</v>
      </c>
      <c r="W19" s="111">
        <v>0</v>
      </c>
    </row>
    <row r="20" spans="1:23" x14ac:dyDescent="0.35">
      <c r="A20" s="22" t="s">
        <v>276</v>
      </c>
      <c r="B20" s="81" t="s">
        <v>84</v>
      </c>
      <c r="C20" s="33">
        <v>62560</v>
      </c>
      <c r="D20" s="33">
        <v>85</v>
      </c>
      <c r="E20" s="33">
        <v>390</v>
      </c>
      <c r="F20" s="33">
        <v>655</v>
      </c>
      <c r="G20" s="33">
        <v>1505</v>
      </c>
      <c r="H20" s="33">
        <v>2275</v>
      </c>
      <c r="I20" s="33">
        <v>2490</v>
      </c>
      <c r="J20" s="33">
        <v>3175</v>
      </c>
      <c r="K20" s="33">
        <v>3600</v>
      </c>
      <c r="L20" s="33">
        <v>3890</v>
      </c>
      <c r="M20" s="33">
        <v>4200</v>
      </c>
      <c r="N20" s="33">
        <v>4815</v>
      </c>
      <c r="O20" s="33">
        <v>4935</v>
      </c>
      <c r="P20" s="33">
        <v>4765</v>
      </c>
      <c r="Q20" s="33">
        <v>5190</v>
      </c>
      <c r="R20" s="33">
        <v>5285</v>
      </c>
      <c r="S20" s="33">
        <v>5045</v>
      </c>
      <c r="T20" s="33">
        <v>4485</v>
      </c>
      <c r="U20" s="33">
        <v>3870</v>
      </c>
      <c r="V20" s="33">
        <v>1895</v>
      </c>
      <c r="W20" s="111">
        <v>0</v>
      </c>
    </row>
    <row r="21" spans="1:23" x14ac:dyDescent="0.35">
      <c r="A21" s="22" t="s">
        <v>276</v>
      </c>
      <c r="B21" s="81" t="s">
        <v>85</v>
      </c>
      <c r="C21" s="33">
        <v>64075</v>
      </c>
      <c r="D21" s="33">
        <v>75</v>
      </c>
      <c r="E21" s="33">
        <v>400</v>
      </c>
      <c r="F21" s="33">
        <v>660</v>
      </c>
      <c r="G21" s="33">
        <v>1525</v>
      </c>
      <c r="H21" s="33">
        <v>2355</v>
      </c>
      <c r="I21" s="33">
        <v>2590</v>
      </c>
      <c r="J21" s="33">
        <v>3235</v>
      </c>
      <c r="K21" s="33">
        <v>3660</v>
      </c>
      <c r="L21" s="33">
        <v>4000</v>
      </c>
      <c r="M21" s="33">
        <v>4310</v>
      </c>
      <c r="N21" s="33">
        <v>4875</v>
      </c>
      <c r="O21" s="33">
        <v>5055</v>
      </c>
      <c r="P21" s="33">
        <v>4975</v>
      </c>
      <c r="Q21" s="33">
        <v>5235</v>
      </c>
      <c r="R21" s="33">
        <v>5400</v>
      </c>
      <c r="S21" s="33">
        <v>5095</v>
      </c>
      <c r="T21" s="33">
        <v>4585</v>
      </c>
      <c r="U21" s="33">
        <v>3870</v>
      </c>
      <c r="V21" s="33">
        <v>2165</v>
      </c>
      <c r="W21" s="111" t="s">
        <v>120</v>
      </c>
    </row>
    <row r="22" spans="1:23" x14ac:dyDescent="0.35">
      <c r="A22" s="22" t="s">
        <v>276</v>
      </c>
      <c r="B22" s="81" t="s">
        <v>86</v>
      </c>
      <c r="C22" s="33">
        <v>65720</v>
      </c>
      <c r="D22" s="33">
        <v>60</v>
      </c>
      <c r="E22" s="33">
        <v>415</v>
      </c>
      <c r="F22" s="33">
        <v>685</v>
      </c>
      <c r="G22" s="33">
        <v>1520</v>
      </c>
      <c r="H22" s="33">
        <v>2490</v>
      </c>
      <c r="I22" s="33">
        <v>2710</v>
      </c>
      <c r="J22" s="33">
        <v>3335</v>
      </c>
      <c r="K22" s="33">
        <v>3785</v>
      </c>
      <c r="L22" s="33">
        <v>4070</v>
      </c>
      <c r="M22" s="33">
        <v>4465</v>
      </c>
      <c r="N22" s="33">
        <v>4930</v>
      </c>
      <c r="O22" s="33">
        <v>5125</v>
      </c>
      <c r="P22" s="33">
        <v>5125</v>
      </c>
      <c r="Q22" s="33">
        <v>5320</v>
      </c>
      <c r="R22" s="33">
        <v>5520</v>
      </c>
      <c r="S22" s="33">
        <v>5160</v>
      </c>
      <c r="T22" s="33">
        <v>4675</v>
      </c>
      <c r="U22" s="33">
        <v>3955</v>
      </c>
      <c r="V22" s="33">
        <v>2360</v>
      </c>
      <c r="W22" s="111" t="s">
        <v>120</v>
      </c>
    </row>
    <row r="23" spans="1:23" x14ac:dyDescent="0.35">
      <c r="A23" s="22" t="s">
        <v>276</v>
      </c>
      <c r="B23" s="81" t="s">
        <v>87</v>
      </c>
      <c r="C23" s="33">
        <v>67420</v>
      </c>
      <c r="D23" s="33">
        <v>70</v>
      </c>
      <c r="E23" s="33">
        <v>430</v>
      </c>
      <c r="F23" s="33">
        <v>710</v>
      </c>
      <c r="G23" s="33">
        <v>1540</v>
      </c>
      <c r="H23" s="33">
        <v>2635</v>
      </c>
      <c r="I23" s="33">
        <v>2850</v>
      </c>
      <c r="J23" s="33">
        <v>3435</v>
      </c>
      <c r="K23" s="33">
        <v>3825</v>
      </c>
      <c r="L23" s="33">
        <v>4170</v>
      </c>
      <c r="M23" s="33">
        <v>4605</v>
      </c>
      <c r="N23" s="33">
        <v>5000</v>
      </c>
      <c r="O23" s="33">
        <v>5195</v>
      </c>
      <c r="P23" s="33">
        <v>5310</v>
      </c>
      <c r="Q23" s="33">
        <v>5370</v>
      </c>
      <c r="R23" s="33">
        <v>5670</v>
      </c>
      <c r="S23" s="33">
        <v>5290</v>
      </c>
      <c r="T23" s="33">
        <v>4715</v>
      </c>
      <c r="U23" s="33">
        <v>3970</v>
      </c>
      <c r="V23" s="33">
        <v>2630</v>
      </c>
      <c r="W23" s="111">
        <v>0</v>
      </c>
    </row>
    <row r="24" spans="1:23" x14ac:dyDescent="0.35">
      <c r="A24" s="22" t="s">
        <v>276</v>
      </c>
      <c r="B24" s="81" t="s">
        <v>88</v>
      </c>
      <c r="C24" s="33">
        <v>68730</v>
      </c>
      <c r="D24" s="33">
        <v>65</v>
      </c>
      <c r="E24" s="33">
        <v>400</v>
      </c>
      <c r="F24" s="33">
        <v>730</v>
      </c>
      <c r="G24" s="33">
        <v>1545</v>
      </c>
      <c r="H24" s="33">
        <v>2735</v>
      </c>
      <c r="I24" s="33">
        <v>2895</v>
      </c>
      <c r="J24" s="33">
        <v>3525</v>
      </c>
      <c r="K24" s="33">
        <v>3820</v>
      </c>
      <c r="L24" s="33">
        <v>4270</v>
      </c>
      <c r="M24" s="33">
        <v>4630</v>
      </c>
      <c r="N24" s="33">
        <v>5090</v>
      </c>
      <c r="O24" s="33">
        <v>5300</v>
      </c>
      <c r="P24" s="33">
        <v>5385</v>
      </c>
      <c r="Q24" s="33">
        <v>5460</v>
      </c>
      <c r="R24" s="33">
        <v>5685</v>
      </c>
      <c r="S24" s="33">
        <v>5485</v>
      </c>
      <c r="T24" s="33">
        <v>4760</v>
      </c>
      <c r="U24" s="33">
        <v>4045</v>
      </c>
      <c r="V24" s="33">
        <v>2905</v>
      </c>
      <c r="W24" s="111">
        <v>0</v>
      </c>
    </row>
    <row r="25" spans="1:23" x14ac:dyDescent="0.35">
      <c r="A25" s="22" t="s">
        <v>276</v>
      </c>
      <c r="B25" s="81" t="s">
        <v>89</v>
      </c>
      <c r="C25" s="33">
        <v>70350</v>
      </c>
      <c r="D25" s="33">
        <v>75</v>
      </c>
      <c r="E25" s="33">
        <v>395</v>
      </c>
      <c r="F25" s="33">
        <v>750</v>
      </c>
      <c r="G25" s="33">
        <v>1575</v>
      </c>
      <c r="H25" s="33">
        <v>2820</v>
      </c>
      <c r="I25" s="33">
        <v>2995</v>
      </c>
      <c r="J25" s="33">
        <v>3615</v>
      </c>
      <c r="K25" s="33">
        <v>3930</v>
      </c>
      <c r="L25" s="33">
        <v>4350</v>
      </c>
      <c r="M25" s="33">
        <v>4755</v>
      </c>
      <c r="N25" s="33">
        <v>5165</v>
      </c>
      <c r="O25" s="33">
        <v>5370</v>
      </c>
      <c r="P25" s="33">
        <v>5495</v>
      </c>
      <c r="Q25" s="33">
        <v>5530</v>
      </c>
      <c r="R25" s="33">
        <v>5810</v>
      </c>
      <c r="S25" s="33">
        <v>5620</v>
      </c>
      <c r="T25" s="33">
        <v>4885</v>
      </c>
      <c r="U25" s="33">
        <v>4080</v>
      </c>
      <c r="V25" s="33">
        <v>3130</v>
      </c>
      <c r="W25" s="111">
        <v>0</v>
      </c>
    </row>
    <row r="26" spans="1:23" x14ac:dyDescent="0.35">
      <c r="A26" s="22" t="s">
        <v>276</v>
      </c>
      <c r="B26" s="81" t="s">
        <v>90</v>
      </c>
      <c r="C26" s="33">
        <v>71845</v>
      </c>
      <c r="D26" s="33">
        <v>80</v>
      </c>
      <c r="E26" s="33">
        <v>400</v>
      </c>
      <c r="F26" s="33">
        <v>750</v>
      </c>
      <c r="G26" s="33">
        <v>1590</v>
      </c>
      <c r="H26" s="33">
        <v>2895</v>
      </c>
      <c r="I26" s="33">
        <v>3085</v>
      </c>
      <c r="J26" s="33">
        <v>3680</v>
      </c>
      <c r="K26" s="33">
        <v>4040</v>
      </c>
      <c r="L26" s="33">
        <v>4400</v>
      </c>
      <c r="M26" s="33">
        <v>4840</v>
      </c>
      <c r="N26" s="33">
        <v>5195</v>
      </c>
      <c r="O26" s="33">
        <v>5480</v>
      </c>
      <c r="P26" s="33">
        <v>5620</v>
      </c>
      <c r="Q26" s="33">
        <v>5640</v>
      </c>
      <c r="R26" s="33">
        <v>5905</v>
      </c>
      <c r="S26" s="33">
        <v>5760</v>
      </c>
      <c r="T26" s="33">
        <v>4950</v>
      </c>
      <c r="U26" s="33">
        <v>4195</v>
      </c>
      <c r="V26" s="33">
        <v>3180</v>
      </c>
      <c r="W26" s="111">
        <v>145</v>
      </c>
    </row>
    <row r="27" spans="1:23" x14ac:dyDescent="0.35">
      <c r="A27" s="22" t="s">
        <v>276</v>
      </c>
      <c r="B27" s="81" t="s">
        <v>91</v>
      </c>
      <c r="C27" s="33">
        <v>73425</v>
      </c>
      <c r="D27" s="33">
        <v>90</v>
      </c>
      <c r="E27" s="33">
        <v>400</v>
      </c>
      <c r="F27" s="33">
        <v>785</v>
      </c>
      <c r="G27" s="33">
        <v>1620</v>
      </c>
      <c r="H27" s="33">
        <v>2930</v>
      </c>
      <c r="I27" s="33">
        <v>3205</v>
      </c>
      <c r="J27" s="33">
        <v>3800</v>
      </c>
      <c r="K27" s="33">
        <v>4105</v>
      </c>
      <c r="L27" s="33">
        <v>4550</v>
      </c>
      <c r="M27" s="33">
        <v>4930</v>
      </c>
      <c r="N27" s="33">
        <v>5235</v>
      </c>
      <c r="O27" s="33">
        <v>5650</v>
      </c>
      <c r="P27" s="33">
        <v>5745</v>
      </c>
      <c r="Q27" s="33">
        <v>5730</v>
      </c>
      <c r="R27" s="33">
        <v>6080</v>
      </c>
      <c r="S27" s="33">
        <v>5840</v>
      </c>
      <c r="T27" s="33">
        <v>5095</v>
      </c>
      <c r="U27" s="33">
        <v>4200</v>
      </c>
      <c r="V27" s="33">
        <v>3200</v>
      </c>
      <c r="W27" s="111">
        <v>230</v>
      </c>
    </row>
    <row r="28" spans="1:23" x14ac:dyDescent="0.35">
      <c r="A28" s="22" t="s">
        <v>276</v>
      </c>
      <c r="B28" s="81" t="s">
        <v>92</v>
      </c>
      <c r="C28" s="33">
        <v>75025</v>
      </c>
      <c r="D28" s="33">
        <v>100</v>
      </c>
      <c r="E28" s="33">
        <v>400</v>
      </c>
      <c r="F28" s="33">
        <v>850</v>
      </c>
      <c r="G28" s="33">
        <v>1705</v>
      </c>
      <c r="H28" s="33">
        <v>2965</v>
      </c>
      <c r="I28" s="33">
        <v>3320</v>
      </c>
      <c r="J28" s="33">
        <v>3855</v>
      </c>
      <c r="K28" s="33">
        <v>4220</v>
      </c>
      <c r="L28" s="33">
        <v>4675</v>
      </c>
      <c r="M28" s="33">
        <v>5010</v>
      </c>
      <c r="N28" s="33">
        <v>5380</v>
      </c>
      <c r="O28" s="33">
        <v>5765</v>
      </c>
      <c r="P28" s="33">
        <v>5910</v>
      </c>
      <c r="Q28" s="33">
        <v>5825</v>
      </c>
      <c r="R28" s="33">
        <v>6160</v>
      </c>
      <c r="S28" s="33">
        <v>6045</v>
      </c>
      <c r="T28" s="33">
        <v>5185</v>
      </c>
      <c r="U28" s="33">
        <v>4210</v>
      </c>
      <c r="V28" s="33">
        <v>3255</v>
      </c>
      <c r="W28" s="111">
        <v>195</v>
      </c>
    </row>
    <row r="29" spans="1:23" x14ac:dyDescent="0.35">
      <c r="A29" s="22" t="s">
        <v>276</v>
      </c>
      <c r="B29" s="81" t="s">
        <v>93</v>
      </c>
      <c r="C29" s="33">
        <v>76445</v>
      </c>
      <c r="D29" s="33">
        <v>110</v>
      </c>
      <c r="E29" s="33">
        <v>410</v>
      </c>
      <c r="F29" s="33">
        <v>865</v>
      </c>
      <c r="G29" s="33">
        <v>1760</v>
      </c>
      <c r="H29" s="33">
        <v>2985</v>
      </c>
      <c r="I29" s="33">
        <v>3430</v>
      </c>
      <c r="J29" s="33">
        <v>3925</v>
      </c>
      <c r="K29" s="33">
        <v>4290</v>
      </c>
      <c r="L29" s="33">
        <v>4775</v>
      </c>
      <c r="M29" s="33">
        <v>5085</v>
      </c>
      <c r="N29" s="33">
        <v>5470</v>
      </c>
      <c r="O29" s="33">
        <v>5865</v>
      </c>
      <c r="P29" s="33">
        <v>5995</v>
      </c>
      <c r="Q29" s="33">
        <v>5965</v>
      </c>
      <c r="R29" s="33">
        <v>6260</v>
      </c>
      <c r="S29" s="33">
        <v>6145</v>
      </c>
      <c r="T29" s="33">
        <v>5355</v>
      </c>
      <c r="U29" s="33">
        <v>4240</v>
      </c>
      <c r="V29" s="33">
        <v>3300</v>
      </c>
      <c r="W29" s="111">
        <v>205</v>
      </c>
    </row>
    <row r="30" spans="1:23" x14ac:dyDescent="0.35">
      <c r="A30" s="22" t="s">
        <v>276</v>
      </c>
      <c r="B30" s="81" t="s">
        <v>94</v>
      </c>
      <c r="C30" s="33">
        <v>77920</v>
      </c>
      <c r="D30" s="33">
        <v>115</v>
      </c>
      <c r="E30" s="33">
        <v>425</v>
      </c>
      <c r="F30" s="33">
        <v>895</v>
      </c>
      <c r="G30" s="33">
        <v>1775</v>
      </c>
      <c r="H30" s="33">
        <v>3070</v>
      </c>
      <c r="I30" s="33">
        <v>3505</v>
      </c>
      <c r="J30" s="33">
        <v>4045</v>
      </c>
      <c r="K30" s="33">
        <v>4430</v>
      </c>
      <c r="L30" s="33">
        <v>4885</v>
      </c>
      <c r="M30" s="33">
        <v>5170</v>
      </c>
      <c r="N30" s="33">
        <v>5515</v>
      </c>
      <c r="O30" s="33">
        <v>6000</v>
      </c>
      <c r="P30" s="33">
        <v>6040</v>
      </c>
      <c r="Q30" s="33">
        <v>6155</v>
      </c>
      <c r="R30" s="33">
        <v>6290</v>
      </c>
      <c r="S30" s="33">
        <v>6280</v>
      </c>
      <c r="T30" s="33">
        <v>5455</v>
      </c>
      <c r="U30" s="33">
        <v>4370</v>
      </c>
      <c r="V30" s="33">
        <v>3280</v>
      </c>
      <c r="W30" s="111">
        <v>225</v>
      </c>
    </row>
    <row r="31" spans="1:23" x14ac:dyDescent="0.35">
      <c r="A31" s="22" t="s">
        <v>276</v>
      </c>
      <c r="B31" s="81" t="s">
        <v>95</v>
      </c>
      <c r="C31" s="33">
        <v>79625</v>
      </c>
      <c r="D31" s="33">
        <v>125</v>
      </c>
      <c r="E31" s="33">
        <v>450</v>
      </c>
      <c r="F31" s="33">
        <v>930</v>
      </c>
      <c r="G31" s="33">
        <v>1880</v>
      </c>
      <c r="H31" s="33">
        <v>3140</v>
      </c>
      <c r="I31" s="33">
        <v>3690</v>
      </c>
      <c r="J31" s="33">
        <v>4135</v>
      </c>
      <c r="K31" s="33">
        <v>4570</v>
      </c>
      <c r="L31" s="33">
        <v>5055</v>
      </c>
      <c r="M31" s="33">
        <v>5265</v>
      </c>
      <c r="N31" s="33">
        <v>5660</v>
      </c>
      <c r="O31" s="33">
        <v>6080</v>
      </c>
      <c r="P31" s="33">
        <v>6175</v>
      </c>
      <c r="Q31" s="33">
        <v>6235</v>
      </c>
      <c r="R31" s="33">
        <v>6445</v>
      </c>
      <c r="S31" s="33">
        <v>6420</v>
      </c>
      <c r="T31" s="33">
        <v>5570</v>
      </c>
      <c r="U31" s="33">
        <v>4465</v>
      </c>
      <c r="V31" s="33">
        <v>3125</v>
      </c>
      <c r="W31" s="111">
        <v>205</v>
      </c>
    </row>
    <row r="32" spans="1:23" x14ac:dyDescent="0.35">
      <c r="A32" s="22" t="s">
        <v>276</v>
      </c>
      <c r="B32" s="81" t="s">
        <v>96</v>
      </c>
      <c r="C32" s="33">
        <v>81160</v>
      </c>
      <c r="D32" s="33">
        <v>130</v>
      </c>
      <c r="E32" s="33">
        <v>445</v>
      </c>
      <c r="F32" s="33">
        <v>1000</v>
      </c>
      <c r="G32" s="33">
        <v>1915</v>
      </c>
      <c r="H32" s="33">
        <v>3175</v>
      </c>
      <c r="I32" s="33">
        <v>3890</v>
      </c>
      <c r="J32" s="33">
        <v>4190</v>
      </c>
      <c r="K32" s="33">
        <v>4720</v>
      </c>
      <c r="L32" s="33">
        <v>5215</v>
      </c>
      <c r="M32" s="33">
        <v>5385</v>
      </c>
      <c r="N32" s="33">
        <v>5720</v>
      </c>
      <c r="O32" s="33">
        <v>6215</v>
      </c>
      <c r="P32" s="33">
        <v>6295</v>
      </c>
      <c r="Q32" s="33">
        <v>6380</v>
      </c>
      <c r="R32" s="33">
        <v>6555</v>
      </c>
      <c r="S32" s="33">
        <v>6560</v>
      </c>
      <c r="T32" s="33">
        <v>5670</v>
      </c>
      <c r="U32" s="33">
        <v>4510</v>
      </c>
      <c r="V32" s="33">
        <v>3005</v>
      </c>
      <c r="W32" s="111">
        <v>185</v>
      </c>
    </row>
    <row r="33" spans="1:23" x14ac:dyDescent="0.35">
      <c r="A33" s="22" t="s">
        <v>276</v>
      </c>
      <c r="B33" s="81" t="s">
        <v>97</v>
      </c>
      <c r="C33" s="33">
        <v>82740</v>
      </c>
      <c r="D33" s="33">
        <v>140</v>
      </c>
      <c r="E33" s="33">
        <v>455</v>
      </c>
      <c r="F33" s="33">
        <v>1050</v>
      </c>
      <c r="G33" s="33">
        <v>1990</v>
      </c>
      <c r="H33" s="33">
        <v>3230</v>
      </c>
      <c r="I33" s="33">
        <v>4055</v>
      </c>
      <c r="J33" s="33">
        <v>4290</v>
      </c>
      <c r="K33" s="33">
        <v>4830</v>
      </c>
      <c r="L33" s="33">
        <v>5285</v>
      </c>
      <c r="M33" s="33">
        <v>5550</v>
      </c>
      <c r="N33" s="33">
        <v>5845</v>
      </c>
      <c r="O33" s="33">
        <v>6295</v>
      </c>
      <c r="P33" s="33">
        <v>6445</v>
      </c>
      <c r="Q33" s="33">
        <v>6480</v>
      </c>
      <c r="R33" s="33">
        <v>6655</v>
      </c>
      <c r="S33" s="33">
        <v>6720</v>
      </c>
      <c r="T33" s="33">
        <v>5775</v>
      </c>
      <c r="U33" s="33">
        <v>4615</v>
      </c>
      <c r="V33" s="33">
        <v>2795</v>
      </c>
      <c r="W33" s="111">
        <v>230</v>
      </c>
    </row>
    <row r="34" spans="1:23" x14ac:dyDescent="0.35">
      <c r="A34" s="22" t="s">
        <v>276</v>
      </c>
      <c r="B34" s="81" t="s">
        <v>98</v>
      </c>
      <c r="C34" s="33">
        <v>84115</v>
      </c>
      <c r="D34" s="33">
        <v>150</v>
      </c>
      <c r="E34" s="33">
        <v>465</v>
      </c>
      <c r="F34" s="33">
        <v>1090</v>
      </c>
      <c r="G34" s="33">
        <v>2065</v>
      </c>
      <c r="H34" s="33">
        <v>3280</v>
      </c>
      <c r="I34" s="33">
        <v>4200</v>
      </c>
      <c r="J34" s="33">
        <v>4395</v>
      </c>
      <c r="K34" s="33">
        <v>4945</v>
      </c>
      <c r="L34" s="33">
        <v>5410</v>
      </c>
      <c r="M34" s="33">
        <v>5615</v>
      </c>
      <c r="N34" s="33">
        <v>6000</v>
      </c>
      <c r="O34" s="33">
        <v>6380</v>
      </c>
      <c r="P34" s="33">
        <v>6555</v>
      </c>
      <c r="Q34" s="33">
        <v>6580</v>
      </c>
      <c r="R34" s="33">
        <v>6750</v>
      </c>
      <c r="S34" s="33">
        <v>6830</v>
      </c>
      <c r="T34" s="33">
        <v>5855</v>
      </c>
      <c r="U34" s="33">
        <v>4715</v>
      </c>
      <c r="V34" s="33">
        <v>2630</v>
      </c>
      <c r="W34" s="111">
        <v>210</v>
      </c>
    </row>
    <row r="35" spans="1:23" x14ac:dyDescent="0.35">
      <c r="A35" s="22" t="s">
        <v>276</v>
      </c>
      <c r="B35" s="81" t="s">
        <v>99</v>
      </c>
      <c r="C35" s="33">
        <v>85285</v>
      </c>
      <c r="D35" s="33">
        <v>155</v>
      </c>
      <c r="E35" s="33">
        <v>460</v>
      </c>
      <c r="F35" s="33">
        <v>1120</v>
      </c>
      <c r="G35" s="33">
        <v>2100</v>
      </c>
      <c r="H35" s="33">
        <v>3300</v>
      </c>
      <c r="I35" s="33">
        <v>4275</v>
      </c>
      <c r="J35" s="33">
        <v>4495</v>
      </c>
      <c r="K35" s="33">
        <v>5080</v>
      </c>
      <c r="L35" s="33">
        <v>5420</v>
      </c>
      <c r="M35" s="33">
        <v>5775</v>
      </c>
      <c r="N35" s="33">
        <v>6115</v>
      </c>
      <c r="O35" s="33">
        <v>6455</v>
      </c>
      <c r="P35" s="33">
        <v>6635</v>
      </c>
      <c r="Q35" s="33">
        <v>6715</v>
      </c>
      <c r="R35" s="33">
        <v>6835</v>
      </c>
      <c r="S35" s="33">
        <v>6985</v>
      </c>
      <c r="T35" s="33">
        <v>5980</v>
      </c>
      <c r="U35" s="33">
        <v>4730</v>
      </c>
      <c r="V35" s="33">
        <v>2395</v>
      </c>
      <c r="W35" s="111">
        <v>260</v>
      </c>
    </row>
    <row r="36" spans="1:23" x14ac:dyDescent="0.35">
      <c r="A36" s="22" t="s">
        <v>276</v>
      </c>
      <c r="B36" s="81" t="s">
        <v>100</v>
      </c>
      <c r="C36" s="33">
        <v>86040</v>
      </c>
      <c r="D36" s="33">
        <v>155</v>
      </c>
      <c r="E36" s="33">
        <v>465</v>
      </c>
      <c r="F36" s="33">
        <v>1095</v>
      </c>
      <c r="G36" s="33">
        <v>2115</v>
      </c>
      <c r="H36" s="33">
        <v>3305</v>
      </c>
      <c r="I36" s="33">
        <v>4365</v>
      </c>
      <c r="J36" s="33">
        <v>4530</v>
      </c>
      <c r="K36" s="33">
        <v>5210</v>
      </c>
      <c r="L36" s="33">
        <v>5410</v>
      </c>
      <c r="M36" s="33">
        <v>5865</v>
      </c>
      <c r="N36" s="33">
        <v>6165</v>
      </c>
      <c r="O36" s="33">
        <v>6565</v>
      </c>
      <c r="P36" s="33">
        <v>6740</v>
      </c>
      <c r="Q36" s="33">
        <v>6765</v>
      </c>
      <c r="R36" s="33">
        <v>6930</v>
      </c>
      <c r="S36" s="33">
        <v>7030</v>
      </c>
      <c r="T36" s="33">
        <v>6185</v>
      </c>
      <c r="U36" s="33">
        <v>4785</v>
      </c>
      <c r="V36" s="33">
        <v>2105</v>
      </c>
      <c r="W36" s="111">
        <v>255</v>
      </c>
    </row>
    <row r="37" spans="1:23" x14ac:dyDescent="0.35">
      <c r="A37" s="22" t="s">
        <v>276</v>
      </c>
      <c r="B37" s="81" t="s">
        <v>101</v>
      </c>
      <c r="C37" s="33">
        <v>86855</v>
      </c>
      <c r="D37" s="33">
        <v>155</v>
      </c>
      <c r="E37" s="33">
        <v>470</v>
      </c>
      <c r="F37" s="33">
        <v>1080</v>
      </c>
      <c r="G37" s="33">
        <v>2145</v>
      </c>
      <c r="H37" s="33">
        <v>3320</v>
      </c>
      <c r="I37" s="33">
        <v>4470</v>
      </c>
      <c r="J37" s="33">
        <v>4580</v>
      </c>
      <c r="K37" s="33">
        <v>5290</v>
      </c>
      <c r="L37" s="33">
        <v>5510</v>
      </c>
      <c r="M37" s="33">
        <v>5930</v>
      </c>
      <c r="N37" s="33">
        <v>6245</v>
      </c>
      <c r="O37" s="33">
        <v>6615</v>
      </c>
      <c r="P37" s="33">
        <v>6805</v>
      </c>
      <c r="Q37" s="33">
        <v>6895</v>
      </c>
      <c r="R37" s="33">
        <v>6940</v>
      </c>
      <c r="S37" s="33">
        <v>7140</v>
      </c>
      <c r="T37" s="33">
        <v>6330</v>
      </c>
      <c r="U37" s="33">
        <v>4895</v>
      </c>
      <c r="V37" s="33">
        <v>1795</v>
      </c>
      <c r="W37" s="111">
        <v>245</v>
      </c>
    </row>
    <row r="38" spans="1:23" x14ac:dyDescent="0.35">
      <c r="A38" s="22" t="s">
        <v>276</v>
      </c>
      <c r="B38" s="81" t="s">
        <v>102</v>
      </c>
      <c r="C38" s="33">
        <v>87270</v>
      </c>
      <c r="D38" s="33">
        <v>145</v>
      </c>
      <c r="E38" s="33">
        <v>450</v>
      </c>
      <c r="F38" s="33">
        <v>1075</v>
      </c>
      <c r="G38" s="33">
        <v>2110</v>
      </c>
      <c r="H38" s="33">
        <v>3270</v>
      </c>
      <c r="I38" s="33">
        <v>4530</v>
      </c>
      <c r="J38" s="33">
        <v>4660</v>
      </c>
      <c r="K38" s="33">
        <v>5250</v>
      </c>
      <c r="L38" s="33">
        <v>5600</v>
      </c>
      <c r="M38" s="33">
        <v>5940</v>
      </c>
      <c r="N38" s="33">
        <v>6315</v>
      </c>
      <c r="O38" s="33">
        <v>6585</v>
      </c>
      <c r="P38" s="33">
        <v>6880</v>
      </c>
      <c r="Q38" s="33">
        <v>6950</v>
      </c>
      <c r="R38" s="33">
        <v>7020</v>
      </c>
      <c r="S38" s="33">
        <v>7170</v>
      </c>
      <c r="T38" s="33">
        <v>6465</v>
      </c>
      <c r="U38" s="33">
        <v>4955</v>
      </c>
      <c r="V38" s="33">
        <v>1655</v>
      </c>
      <c r="W38" s="111">
        <v>245</v>
      </c>
    </row>
    <row r="39" spans="1:23" x14ac:dyDescent="0.35">
      <c r="A39" s="22" t="s">
        <v>276</v>
      </c>
      <c r="B39" s="81" t="s">
        <v>103</v>
      </c>
      <c r="C39" s="33">
        <v>87565</v>
      </c>
      <c r="D39" s="33">
        <v>140</v>
      </c>
      <c r="E39" s="33">
        <v>455</v>
      </c>
      <c r="F39" s="33">
        <v>1040</v>
      </c>
      <c r="G39" s="33">
        <v>2105</v>
      </c>
      <c r="H39" s="33">
        <v>3250</v>
      </c>
      <c r="I39" s="33">
        <v>4500</v>
      </c>
      <c r="J39" s="33">
        <v>4675</v>
      </c>
      <c r="K39" s="33">
        <v>5320</v>
      </c>
      <c r="L39" s="33">
        <v>5610</v>
      </c>
      <c r="M39" s="33">
        <v>6045</v>
      </c>
      <c r="N39" s="33">
        <v>6340</v>
      </c>
      <c r="O39" s="33">
        <v>6585</v>
      </c>
      <c r="P39" s="33">
        <v>6960</v>
      </c>
      <c r="Q39" s="33">
        <v>6985</v>
      </c>
      <c r="R39" s="33">
        <v>7045</v>
      </c>
      <c r="S39" s="33">
        <v>7290</v>
      </c>
      <c r="T39" s="33">
        <v>6510</v>
      </c>
      <c r="U39" s="33">
        <v>5090</v>
      </c>
      <c r="V39" s="33">
        <v>1330</v>
      </c>
      <c r="W39" s="111">
        <v>280</v>
      </c>
    </row>
    <row r="40" spans="1:23" x14ac:dyDescent="0.35">
      <c r="A40" s="22" t="s">
        <v>276</v>
      </c>
      <c r="B40" s="81" t="s">
        <v>104</v>
      </c>
      <c r="C40" s="33">
        <v>87845</v>
      </c>
      <c r="D40" s="33">
        <v>130</v>
      </c>
      <c r="E40" s="33">
        <v>445</v>
      </c>
      <c r="F40" s="33">
        <v>1035</v>
      </c>
      <c r="G40" s="33">
        <v>2095</v>
      </c>
      <c r="H40" s="33">
        <v>3235</v>
      </c>
      <c r="I40" s="33">
        <v>4470</v>
      </c>
      <c r="J40" s="33">
        <v>4710</v>
      </c>
      <c r="K40" s="33">
        <v>5315</v>
      </c>
      <c r="L40" s="33">
        <v>5665</v>
      </c>
      <c r="M40" s="33">
        <v>6130</v>
      </c>
      <c r="N40" s="33">
        <v>6325</v>
      </c>
      <c r="O40" s="33">
        <v>6650</v>
      </c>
      <c r="P40" s="33">
        <v>7000</v>
      </c>
      <c r="Q40" s="33">
        <v>7075</v>
      </c>
      <c r="R40" s="33">
        <v>7080</v>
      </c>
      <c r="S40" s="33">
        <v>7325</v>
      </c>
      <c r="T40" s="33">
        <v>6670</v>
      </c>
      <c r="U40" s="33">
        <v>5155</v>
      </c>
      <c r="V40" s="33">
        <v>1045</v>
      </c>
      <c r="W40" s="111">
        <v>290</v>
      </c>
    </row>
    <row r="41" spans="1:23" x14ac:dyDescent="0.35">
      <c r="A41" s="22" t="s">
        <v>276</v>
      </c>
      <c r="B41" s="81" t="s">
        <v>105</v>
      </c>
      <c r="C41" s="33">
        <v>87925</v>
      </c>
      <c r="D41" s="33">
        <v>115</v>
      </c>
      <c r="E41" s="33">
        <v>445</v>
      </c>
      <c r="F41" s="33">
        <v>1000</v>
      </c>
      <c r="G41" s="33">
        <v>2025</v>
      </c>
      <c r="H41" s="33">
        <v>3185</v>
      </c>
      <c r="I41" s="33">
        <v>4445</v>
      </c>
      <c r="J41" s="33">
        <v>4740</v>
      </c>
      <c r="K41" s="33">
        <v>5315</v>
      </c>
      <c r="L41" s="33">
        <v>5695</v>
      </c>
      <c r="M41" s="33">
        <v>6150</v>
      </c>
      <c r="N41" s="33">
        <v>6320</v>
      </c>
      <c r="O41" s="33">
        <v>6715</v>
      </c>
      <c r="P41" s="33">
        <v>7025</v>
      </c>
      <c r="Q41" s="33">
        <v>7075</v>
      </c>
      <c r="R41" s="33">
        <v>7165</v>
      </c>
      <c r="S41" s="33">
        <v>7340</v>
      </c>
      <c r="T41" s="33">
        <v>6790</v>
      </c>
      <c r="U41" s="33">
        <v>5300</v>
      </c>
      <c r="V41" s="33">
        <v>825</v>
      </c>
      <c r="W41" s="111">
        <v>260</v>
      </c>
    </row>
    <row r="42" spans="1:23" x14ac:dyDescent="0.35">
      <c r="A42" s="22" t="s">
        <v>276</v>
      </c>
      <c r="B42" s="81" t="s">
        <v>106</v>
      </c>
      <c r="C42" s="33">
        <v>88305</v>
      </c>
      <c r="D42" s="33">
        <v>100</v>
      </c>
      <c r="E42" s="33">
        <v>435</v>
      </c>
      <c r="F42" s="33">
        <v>975</v>
      </c>
      <c r="G42" s="33">
        <v>2035</v>
      </c>
      <c r="H42" s="33">
        <v>3110</v>
      </c>
      <c r="I42" s="33">
        <v>4465</v>
      </c>
      <c r="J42" s="33">
        <v>4745</v>
      </c>
      <c r="K42" s="33">
        <v>5400</v>
      </c>
      <c r="L42" s="33">
        <v>5740</v>
      </c>
      <c r="M42" s="33">
        <v>6245</v>
      </c>
      <c r="N42" s="33">
        <v>6355</v>
      </c>
      <c r="O42" s="33">
        <v>6710</v>
      </c>
      <c r="P42" s="33">
        <v>7095</v>
      </c>
      <c r="Q42" s="33">
        <v>7075</v>
      </c>
      <c r="R42" s="33">
        <v>7305</v>
      </c>
      <c r="S42" s="33">
        <v>7325</v>
      </c>
      <c r="T42" s="33">
        <v>6860</v>
      </c>
      <c r="U42" s="33">
        <v>5395</v>
      </c>
      <c r="V42" s="33">
        <v>920</v>
      </c>
      <c r="W42" s="111">
        <v>15</v>
      </c>
    </row>
    <row r="43" spans="1:23" x14ac:dyDescent="0.35">
      <c r="A43" s="22" t="s">
        <v>276</v>
      </c>
      <c r="B43" s="81" t="s">
        <v>107</v>
      </c>
      <c r="C43" s="33">
        <v>89035</v>
      </c>
      <c r="D43" s="33">
        <v>105</v>
      </c>
      <c r="E43" s="33">
        <v>445</v>
      </c>
      <c r="F43" s="33">
        <v>955</v>
      </c>
      <c r="G43" s="33">
        <v>2060</v>
      </c>
      <c r="H43" s="33">
        <v>3090</v>
      </c>
      <c r="I43" s="33">
        <v>4460</v>
      </c>
      <c r="J43" s="33">
        <v>4875</v>
      </c>
      <c r="K43" s="33">
        <v>5395</v>
      </c>
      <c r="L43" s="33">
        <v>5815</v>
      </c>
      <c r="M43" s="33">
        <v>6335</v>
      </c>
      <c r="N43" s="33">
        <v>6385</v>
      </c>
      <c r="O43" s="33">
        <v>6790</v>
      </c>
      <c r="P43" s="33">
        <v>7105</v>
      </c>
      <c r="Q43" s="33">
        <v>7190</v>
      </c>
      <c r="R43" s="33">
        <v>7320</v>
      </c>
      <c r="S43" s="33">
        <v>7430</v>
      </c>
      <c r="T43" s="33">
        <v>6890</v>
      </c>
      <c r="U43" s="33">
        <v>5470</v>
      </c>
      <c r="V43" s="33">
        <v>890</v>
      </c>
      <c r="W43" s="111">
        <v>15</v>
      </c>
    </row>
    <row r="44" spans="1:23" x14ac:dyDescent="0.35">
      <c r="A44" s="22" t="s">
        <v>276</v>
      </c>
      <c r="B44" s="81" t="s">
        <v>108</v>
      </c>
      <c r="C44" s="33">
        <v>89750</v>
      </c>
      <c r="D44" s="33">
        <v>110</v>
      </c>
      <c r="E44" s="33">
        <v>435</v>
      </c>
      <c r="F44" s="33">
        <v>930</v>
      </c>
      <c r="G44" s="33">
        <v>2085</v>
      </c>
      <c r="H44" s="33">
        <v>3125</v>
      </c>
      <c r="I44" s="33">
        <v>4445</v>
      </c>
      <c r="J44" s="33">
        <v>5045</v>
      </c>
      <c r="K44" s="33">
        <v>5375</v>
      </c>
      <c r="L44" s="33">
        <v>5925</v>
      </c>
      <c r="M44" s="33">
        <v>6415</v>
      </c>
      <c r="N44" s="33">
        <v>6465</v>
      </c>
      <c r="O44" s="33">
        <v>6815</v>
      </c>
      <c r="P44" s="33">
        <v>7165</v>
      </c>
      <c r="Q44" s="33">
        <v>7310</v>
      </c>
      <c r="R44" s="33">
        <v>7425</v>
      </c>
      <c r="S44" s="33">
        <v>7520</v>
      </c>
      <c r="T44" s="33">
        <v>6950</v>
      </c>
      <c r="U44" s="33">
        <v>5485</v>
      </c>
      <c r="V44" s="33">
        <v>705</v>
      </c>
      <c r="W44" s="111">
        <v>15</v>
      </c>
    </row>
    <row r="45" spans="1:23" x14ac:dyDescent="0.35">
      <c r="A45" s="22" t="s">
        <v>276</v>
      </c>
      <c r="B45" s="81" t="s">
        <v>109</v>
      </c>
      <c r="C45" s="33">
        <v>90570</v>
      </c>
      <c r="D45" s="33">
        <v>100</v>
      </c>
      <c r="E45" s="33">
        <v>430</v>
      </c>
      <c r="F45" s="33">
        <v>905</v>
      </c>
      <c r="G45" s="33">
        <v>2145</v>
      </c>
      <c r="H45" s="33">
        <v>3140</v>
      </c>
      <c r="I45" s="33">
        <v>4470</v>
      </c>
      <c r="J45" s="33">
        <v>5120</v>
      </c>
      <c r="K45" s="33">
        <v>5435</v>
      </c>
      <c r="L45" s="33">
        <v>6025</v>
      </c>
      <c r="M45" s="33">
        <v>6440</v>
      </c>
      <c r="N45" s="33">
        <v>6575</v>
      </c>
      <c r="O45" s="33">
        <v>6880</v>
      </c>
      <c r="P45" s="33">
        <v>7195</v>
      </c>
      <c r="Q45" s="33">
        <v>7425</v>
      </c>
      <c r="R45" s="33">
        <v>7420</v>
      </c>
      <c r="S45" s="33">
        <v>7585</v>
      </c>
      <c r="T45" s="33">
        <v>7015</v>
      </c>
      <c r="U45" s="33">
        <v>5550</v>
      </c>
      <c r="V45" s="33">
        <v>700</v>
      </c>
      <c r="W45" s="111">
        <v>10</v>
      </c>
    </row>
    <row r="46" spans="1:23" x14ac:dyDescent="0.35">
      <c r="A46" s="22" t="s">
        <v>276</v>
      </c>
      <c r="B46" s="81" t="s">
        <v>110</v>
      </c>
      <c r="C46" s="33">
        <v>91225</v>
      </c>
      <c r="D46" s="33">
        <v>100</v>
      </c>
      <c r="E46" s="33">
        <v>420</v>
      </c>
      <c r="F46" s="33">
        <v>875</v>
      </c>
      <c r="G46" s="33">
        <v>2155</v>
      </c>
      <c r="H46" s="33">
        <v>3165</v>
      </c>
      <c r="I46" s="33">
        <v>4425</v>
      </c>
      <c r="J46" s="33">
        <v>5210</v>
      </c>
      <c r="K46" s="33">
        <v>5475</v>
      </c>
      <c r="L46" s="33">
        <v>6090</v>
      </c>
      <c r="M46" s="33">
        <v>6500</v>
      </c>
      <c r="N46" s="33">
        <v>6605</v>
      </c>
      <c r="O46" s="33">
        <v>6950</v>
      </c>
      <c r="P46" s="33">
        <v>7240</v>
      </c>
      <c r="Q46" s="33">
        <v>7505</v>
      </c>
      <c r="R46" s="33">
        <v>7495</v>
      </c>
      <c r="S46" s="33">
        <v>7655</v>
      </c>
      <c r="T46" s="33">
        <v>7060</v>
      </c>
      <c r="U46" s="33">
        <v>5610</v>
      </c>
      <c r="V46" s="33">
        <v>670</v>
      </c>
      <c r="W46" s="111">
        <v>10</v>
      </c>
    </row>
    <row r="47" spans="1:23" x14ac:dyDescent="0.35">
      <c r="A47" s="22" t="s">
        <v>276</v>
      </c>
      <c r="B47" s="81" t="s">
        <v>111</v>
      </c>
      <c r="C47" s="33">
        <v>92180</v>
      </c>
      <c r="D47" s="33">
        <v>100</v>
      </c>
      <c r="E47" s="33">
        <v>420</v>
      </c>
      <c r="F47" s="33">
        <v>855</v>
      </c>
      <c r="G47" s="33">
        <v>2165</v>
      </c>
      <c r="H47" s="33">
        <v>3180</v>
      </c>
      <c r="I47" s="33">
        <v>4390</v>
      </c>
      <c r="J47" s="33">
        <v>5305</v>
      </c>
      <c r="K47" s="33">
        <v>5550</v>
      </c>
      <c r="L47" s="33">
        <v>6200</v>
      </c>
      <c r="M47" s="33">
        <v>6495</v>
      </c>
      <c r="N47" s="33">
        <v>6730</v>
      </c>
      <c r="O47" s="33">
        <v>7050</v>
      </c>
      <c r="P47" s="33">
        <v>7305</v>
      </c>
      <c r="Q47" s="33">
        <v>7520</v>
      </c>
      <c r="R47" s="33">
        <v>7605</v>
      </c>
      <c r="S47" s="33">
        <v>7715</v>
      </c>
      <c r="T47" s="33">
        <v>7165</v>
      </c>
      <c r="U47" s="33">
        <v>5715</v>
      </c>
      <c r="V47" s="33">
        <v>700</v>
      </c>
      <c r="W47" s="111">
        <v>10</v>
      </c>
    </row>
    <row r="48" spans="1:23" x14ac:dyDescent="0.35">
      <c r="A48" s="22" t="s">
        <v>276</v>
      </c>
      <c r="B48" s="81" t="s">
        <v>112</v>
      </c>
      <c r="C48" s="33">
        <v>93570</v>
      </c>
      <c r="D48" s="33">
        <v>110</v>
      </c>
      <c r="E48" s="33">
        <v>420</v>
      </c>
      <c r="F48" s="33">
        <v>900</v>
      </c>
      <c r="G48" s="33">
        <v>2160</v>
      </c>
      <c r="H48" s="33">
        <v>3255</v>
      </c>
      <c r="I48" s="33">
        <v>4430</v>
      </c>
      <c r="J48" s="33">
        <v>5430</v>
      </c>
      <c r="K48" s="33">
        <v>5620</v>
      </c>
      <c r="L48" s="33">
        <v>6330</v>
      </c>
      <c r="M48" s="33">
        <v>6550</v>
      </c>
      <c r="N48" s="33">
        <v>6835</v>
      </c>
      <c r="O48" s="33">
        <v>7125</v>
      </c>
      <c r="P48" s="33">
        <v>7450</v>
      </c>
      <c r="Q48" s="33">
        <v>7635</v>
      </c>
      <c r="R48" s="33">
        <v>7685</v>
      </c>
      <c r="S48" s="33">
        <v>7800</v>
      </c>
      <c r="T48" s="33">
        <v>7175</v>
      </c>
      <c r="U48" s="33">
        <v>5900</v>
      </c>
      <c r="V48" s="33">
        <v>745</v>
      </c>
      <c r="W48" s="111">
        <v>10</v>
      </c>
    </row>
    <row r="49" spans="1:23" x14ac:dyDescent="0.35">
      <c r="A49" s="22" t="s">
        <v>276</v>
      </c>
      <c r="B49" s="81" t="s">
        <v>113</v>
      </c>
      <c r="C49" s="33">
        <v>94750</v>
      </c>
      <c r="D49" s="33">
        <v>115</v>
      </c>
      <c r="E49" s="33">
        <v>430</v>
      </c>
      <c r="F49" s="33">
        <v>945</v>
      </c>
      <c r="G49" s="33">
        <v>2125</v>
      </c>
      <c r="H49" s="33">
        <v>3330</v>
      </c>
      <c r="I49" s="33">
        <v>4435</v>
      </c>
      <c r="J49" s="33">
        <v>5560</v>
      </c>
      <c r="K49" s="33">
        <v>5660</v>
      </c>
      <c r="L49" s="33">
        <v>6445</v>
      </c>
      <c r="M49" s="33">
        <v>6640</v>
      </c>
      <c r="N49" s="33">
        <v>6930</v>
      </c>
      <c r="O49" s="33">
        <v>7230</v>
      </c>
      <c r="P49" s="33">
        <v>7490</v>
      </c>
      <c r="Q49" s="33">
        <v>7710</v>
      </c>
      <c r="R49" s="33">
        <v>7820</v>
      </c>
      <c r="S49" s="33">
        <v>7825</v>
      </c>
      <c r="T49" s="33">
        <v>7225</v>
      </c>
      <c r="U49" s="33">
        <v>6015</v>
      </c>
      <c r="V49" s="33">
        <v>795</v>
      </c>
      <c r="W49" s="111">
        <v>15</v>
      </c>
    </row>
    <row r="50" spans="1:23" x14ac:dyDescent="0.35">
      <c r="A50" s="22" t="s">
        <v>276</v>
      </c>
      <c r="B50" s="81" t="s">
        <v>114</v>
      </c>
      <c r="C50" s="33">
        <v>95810</v>
      </c>
      <c r="D50" s="33">
        <v>135</v>
      </c>
      <c r="E50" s="33">
        <v>435</v>
      </c>
      <c r="F50" s="33">
        <v>950</v>
      </c>
      <c r="G50" s="33">
        <v>2160</v>
      </c>
      <c r="H50" s="33">
        <v>3380</v>
      </c>
      <c r="I50" s="33">
        <v>4435</v>
      </c>
      <c r="J50" s="33">
        <v>5655</v>
      </c>
      <c r="K50" s="33">
        <v>5795</v>
      </c>
      <c r="L50" s="33">
        <v>6420</v>
      </c>
      <c r="M50" s="33">
        <v>6755</v>
      </c>
      <c r="N50" s="33">
        <v>6990</v>
      </c>
      <c r="O50" s="33">
        <v>7365</v>
      </c>
      <c r="P50" s="33">
        <v>7480</v>
      </c>
      <c r="Q50" s="33">
        <v>7810</v>
      </c>
      <c r="R50" s="33">
        <v>7910</v>
      </c>
      <c r="S50" s="33">
        <v>7925</v>
      </c>
      <c r="T50" s="33">
        <v>7205</v>
      </c>
      <c r="U50" s="33">
        <v>6155</v>
      </c>
      <c r="V50" s="33">
        <v>840</v>
      </c>
      <c r="W50" s="111">
        <v>15</v>
      </c>
    </row>
    <row r="51" spans="1:23" x14ac:dyDescent="0.35">
      <c r="A51" s="113" t="s">
        <v>277</v>
      </c>
      <c r="B51" s="112" t="s">
        <v>72</v>
      </c>
      <c r="C51" s="122">
        <v>2720</v>
      </c>
      <c r="D51" s="122">
        <v>55</v>
      </c>
      <c r="E51" s="122">
        <v>50</v>
      </c>
      <c r="F51" s="122">
        <v>135</v>
      </c>
      <c r="G51" s="122">
        <v>235</v>
      </c>
      <c r="H51" s="122">
        <v>230</v>
      </c>
      <c r="I51" s="122">
        <v>225</v>
      </c>
      <c r="J51" s="122">
        <v>205</v>
      </c>
      <c r="K51" s="122">
        <v>180</v>
      </c>
      <c r="L51" s="122">
        <v>210</v>
      </c>
      <c r="M51" s="122">
        <v>205</v>
      </c>
      <c r="N51" s="122">
        <v>170</v>
      </c>
      <c r="O51" s="122">
        <v>190</v>
      </c>
      <c r="P51" s="122">
        <v>170</v>
      </c>
      <c r="Q51" s="122">
        <v>160</v>
      </c>
      <c r="R51" s="122">
        <v>140</v>
      </c>
      <c r="S51" s="122">
        <v>110</v>
      </c>
      <c r="T51" s="122">
        <v>35</v>
      </c>
      <c r="U51" s="122">
        <v>0</v>
      </c>
      <c r="V51" s="122">
        <v>0</v>
      </c>
      <c r="W51" s="123">
        <v>0</v>
      </c>
    </row>
    <row r="52" spans="1:23" x14ac:dyDescent="0.35">
      <c r="A52" s="22" t="s">
        <v>277</v>
      </c>
      <c r="B52" s="81" t="s">
        <v>73</v>
      </c>
      <c r="C52" s="33">
        <v>3750</v>
      </c>
      <c r="D52" s="33">
        <v>75</v>
      </c>
      <c r="E52" s="33">
        <v>80</v>
      </c>
      <c r="F52" s="33">
        <v>195</v>
      </c>
      <c r="G52" s="33">
        <v>325</v>
      </c>
      <c r="H52" s="33">
        <v>320</v>
      </c>
      <c r="I52" s="33">
        <v>290</v>
      </c>
      <c r="J52" s="33">
        <v>275</v>
      </c>
      <c r="K52" s="33">
        <v>255</v>
      </c>
      <c r="L52" s="33">
        <v>270</v>
      </c>
      <c r="M52" s="33">
        <v>295</v>
      </c>
      <c r="N52" s="33">
        <v>255</v>
      </c>
      <c r="O52" s="33">
        <v>245</v>
      </c>
      <c r="P52" s="33">
        <v>235</v>
      </c>
      <c r="Q52" s="33">
        <v>210</v>
      </c>
      <c r="R52" s="33">
        <v>205</v>
      </c>
      <c r="S52" s="33">
        <v>170</v>
      </c>
      <c r="T52" s="33">
        <v>50</v>
      </c>
      <c r="U52" s="33">
        <v>0</v>
      </c>
      <c r="V52" s="33">
        <v>0</v>
      </c>
      <c r="W52" s="111">
        <v>0</v>
      </c>
    </row>
    <row r="53" spans="1:23" x14ac:dyDescent="0.35">
      <c r="A53" s="22" t="s">
        <v>277</v>
      </c>
      <c r="B53" s="81" t="s">
        <v>74</v>
      </c>
      <c r="C53" s="33">
        <v>4895</v>
      </c>
      <c r="D53" s="33">
        <v>95</v>
      </c>
      <c r="E53" s="33">
        <v>105</v>
      </c>
      <c r="F53" s="33">
        <v>220</v>
      </c>
      <c r="G53" s="33">
        <v>430</v>
      </c>
      <c r="H53" s="33">
        <v>385</v>
      </c>
      <c r="I53" s="33">
        <v>385</v>
      </c>
      <c r="J53" s="33">
        <v>375</v>
      </c>
      <c r="K53" s="33">
        <v>340</v>
      </c>
      <c r="L53" s="33">
        <v>350</v>
      </c>
      <c r="M53" s="33">
        <v>375</v>
      </c>
      <c r="N53" s="33">
        <v>345</v>
      </c>
      <c r="O53" s="33">
        <v>305</v>
      </c>
      <c r="P53" s="33">
        <v>320</v>
      </c>
      <c r="Q53" s="33">
        <v>275</v>
      </c>
      <c r="R53" s="33">
        <v>275</v>
      </c>
      <c r="S53" s="33">
        <v>230</v>
      </c>
      <c r="T53" s="33">
        <v>85</v>
      </c>
      <c r="U53" s="33">
        <v>0</v>
      </c>
      <c r="V53" s="33">
        <v>0</v>
      </c>
      <c r="W53" s="111">
        <v>0</v>
      </c>
    </row>
    <row r="54" spans="1:23" x14ac:dyDescent="0.35">
      <c r="A54" s="22" t="s">
        <v>277</v>
      </c>
      <c r="B54" s="81" t="s">
        <v>75</v>
      </c>
      <c r="C54" s="33">
        <v>6190</v>
      </c>
      <c r="D54" s="33">
        <v>100</v>
      </c>
      <c r="E54" s="33">
        <v>135</v>
      </c>
      <c r="F54" s="33">
        <v>260</v>
      </c>
      <c r="G54" s="33">
        <v>545</v>
      </c>
      <c r="H54" s="33">
        <v>500</v>
      </c>
      <c r="I54" s="33">
        <v>485</v>
      </c>
      <c r="J54" s="33">
        <v>465</v>
      </c>
      <c r="K54" s="33">
        <v>430</v>
      </c>
      <c r="L54" s="33">
        <v>455</v>
      </c>
      <c r="M54" s="33">
        <v>470</v>
      </c>
      <c r="N54" s="33">
        <v>450</v>
      </c>
      <c r="O54" s="33">
        <v>385</v>
      </c>
      <c r="P54" s="33">
        <v>410</v>
      </c>
      <c r="Q54" s="33">
        <v>355</v>
      </c>
      <c r="R54" s="33">
        <v>345</v>
      </c>
      <c r="S54" s="33">
        <v>290</v>
      </c>
      <c r="T54" s="33">
        <v>115</v>
      </c>
      <c r="U54" s="33">
        <v>0</v>
      </c>
      <c r="V54" s="33">
        <v>0</v>
      </c>
      <c r="W54" s="111">
        <v>0</v>
      </c>
    </row>
    <row r="55" spans="1:23" x14ac:dyDescent="0.35">
      <c r="A55" s="22" t="s">
        <v>277</v>
      </c>
      <c r="B55" s="81" t="s">
        <v>76</v>
      </c>
      <c r="C55" s="33">
        <v>7465</v>
      </c>
      <c r="D55" s="33">
        <v>105</v>
      </c>
      <c r="E55" s="33">
        <v>180</v>
      </c>
      <c r="F55" s="33">
        <v>295</v>
      </c>
      <c r="G55" s="33">
        <v>650</v>
      </c>
      <c r="H55" s="33">
        <v>595</v>
      </c>
      <c r="I55" s="33">
        <v>580</v>
      </c>
      <c r="J55" s="33">
        <v>550</v>
      </c>
      <c r="K55" s="33">
        <v>535</v>
      </c>
      <c r="L55" s="33">
        <v>535</v>
      </c>
      <c r="M55" s="33">
        <v>560</v>
      </c>
      <c r="N55" s="33">
        <v>545</v>
      </c>
      <c r="O55" s="33">
        <v>465</v>
      </c>
      <c r="P55" s="33">
        <v>510</v>
      </c>
      <c r="Q55" s="33">
        <v>430</v>
      </c>
      <c r="R55" s="33">
        <v>430</v>
      </c>
      <c r="S55" s="33">
        <v>350</v>
      </c>
      <c r="T55" s="33">
        <v>150</v>
      </c>
      <c r="U55" s="33">
        <v>0</v>
      </c>
      <c r="V55" s="33">
        <v>0</v>
      </c>
      <c r="W55" s="111">
        <v>0</v>
      </c>
    </row>
    <row r="56" spans="1:23" x14ac:dyDescent="0.35">
      <c r="A56" s="22" t="s">
        <v>277</v>
      </c>
      <c r="B56" s="81" t="s">
        <v>77</v>
      </c>
      <c r="C56" s="33">
        <v>8795</v>
      </c>
      <c r="D56" s="33">
        <v>115</v>
      </c>
      <c r="E56" s="33">
        <v>200</v>
      </c>
      <c r="F56" s="33">
        <v>320</v>
      </c>
      <c r="G56" s="33">
        <v>770</v>
      </c>
      <c r="H56" s="33">
        <v>710</v>
      </c>
      <c r="I56" s="33">
        <v>695</v>
      </c>
      <c r="J56" s="33">
        <v>635</v>
      </c>
      <c r="K56" s="33">
        <v>625</v>
      </c>
      <c r="L56" s="33">
        <v>640</v>
      </c>
      <c r="M56" s="33">
        <v>640</v>
      </c>
      <c r="N56" s="33">
        <v>635</v>
      </c>
      <c r="O56" s="33">
        <v>560</v>
      </c>
      <c r="P56" s="33">
        <v>600</v>
      </c>
      <c r="Q56" s="33">
        <v>520</v>
      </c>
      <c r="R56" s="33">
        <v>525</v>
      </c>
      <c r="S56" s="33">
        <v>425</v>
      </c>
      <c r="T56" s="33">
        <v>185</v>
      </c>
      <c r="U56" s="33">
        <v>0</v>
      </c>
      <c r="V56" s="33">
        <v>0</v>
      </c>
      <c r="W56" s="111">
        <v>0</v>
      </c>
    </row>
    <row r="57" spans="1:23" x14ac:dyDescent="0.35">
      <c r="A57" s="22" t="s">
        <v>277</v>
      </c>
      <c r="B57" s="81" t="s">
        <v>78</v>
      </c>
      <c r="C57" s="33">
        <v>10025</v>
      </c>
      <c r="D57" s="33">
        <v>105</v>
      </c>
      <c r="E57" s="33">
        <v>220</v>
      </c>
      <c r="F57" s="33">
        <v>350</v>
      </c>
      <c r="G57" s="33">
        <v>855</v>
      </c>
      <c r="H57" s="33">
        <v>830</v>
      </c>
      <c r="I57" s="33">
        <v>785</v>
      </c>
      <c r="J57" s="33">
        <v>735</v>
      </c>
      <c r="K57" s="33">
        <v>700</v>
      </c>
      <c r="L57" s="33">
        <v>730</v>
      </c>
      <c r="M57" s="33">
        <v>715</v>
      </c>
      <c r="N57" s="33">
        <v>715</v>
      </c>
      <c r="O57" s="33">
        <v>660</v>
      </c>
      <c r="P57" s="33">
        <v>685</v>
      </c>
      <c r="Q57" s="33">
        <v>610</v>
      </c>
      <c r="R57" s="33">
        <v>610</v>
      </c>
      <c r="S57" s="33">
        <v>495</v>
      </c>
      <c r="T57" s="33">
        <v>225</v>
      </c>
      <c r="U57" s="33" t="s">
        <v>120</v>
      </c>
      <c r="V57" s="33">
        <v>0</v>
      </c>
      <c r="W57" s="111">
        <v>0</v>
      </c>
    </row>
    <row r="58" spans="1:23" x14ac:dyDescent="0.35">
      <c r="A58" s="22" t="s">
        <v>277</v>
      </c>
      <c r="B58" s="81" t="s">
        <v>79</v>
      </c>
      <c r="C58" s="33">
        <v>11050</v>
      </c>
      <c r="D58" s="33">
        <v>90</v>
      </c>
      <c r="E58" s="33">
        <v>250</v>
      </c>
      <c r="F58" s="33">
        <v>360</v>
      </c>
      <c r="G58" s="33">
        <v>900</v>
      </c>
      <c r="H58" s="33">
        <v>890</v>
      </c>
      <c r="I58" s="33">
        <v>890</v>
      </c>
      <c r="J58" s="33">
        <v>800</v>
      </c>
      <c r="K58" s="33">
        <v>760</v>
      </c>
      <c r="L58" s="33">
        <v>810</v>
      </c>
      <c r="M58" s="33">
        <v>780</v>
      </c>
      <c r="N58" s="33">
        <v>790</v>
      </c>
      <c r="O58" s="33">
        <v>730</v>
      </c>
      <c r="P58" s="33">
        <v>745</v>
      </c>
      <c r="Q58" s="33">
        <v>725</v>
      </c>
      <c r="R58" s="33">
        <v>690</v>
      </c>
      <c r="S58" s="33">
        <v>550</v>
      </c>
      <c r="T58" s="33">
        <v>275</v>
      </c>
      <c r="U58" s="33">
        <v>5</v>
      </c>
      <c r="V58" s="33">
        <v>0</v>
      </c>
      <c r="W58" s="111">
        <v>0</v>
      </c>
    </row>
    <row r="59" spans="1:23" x14ac:dyDescent="0.35">
      <c r="A59" s="22" t="s">
        <v>277</v>
      </c>
      <c r="B59" s="81" t="s">
        <v>80</v>
      </c>
      <c r="C59" s="33">
        <v>12185</v>
      </c>
      <c r="D59" s="33">
        <v>85</v>
      </c>
      <c r="E59" s="33">
        <v>280</v>
      </c>
      <c r="F59" s="33">
        <v>380</v>
      </c>
      <c r="G59" s="33">
        <v>950</v>
      </c>
      <c r="H59" s="33">
        <v>965</v>
      </c>
      <c r="I59" s="33">
        <v>950</v>
      </c>
      <c r="J59" s="33">
        <v>905</v>
      </c>
      <c r="K59" s="33">
        <v>855</v>
      </c>
      <c r="L59" s="33">
        <v>885</v>
      </c>
      <c r="M59" s="33">
        <v>855</v>
      </c>
      <c r="N59" s="33">
        <v>875</v>
      </c>
      <c r="O59" s="33">
        <v>810</v>
      </c>
      <c r="P59" s="33">
        <v>835</v>
      </c>
      <c r="Q59" s="33">
        <v>825</v>
      </c>
      <c r="R59" s="33">
        <v>785</v>
      </c>
      <c r="S59" s="33">
        <v>610</v>
      </c>
      <c r="T59" s="33">
        <v>330</v>
      </c>
      <c r="U59" s="33">
        <v>5</v>
      </c>
      <c r="V59" s="33">
        <v>0</v>
      </c>
      <c r="W59" s="111">
        <v>0</v>
      </c>
    </row>
    <row r="60" spans="1:23" x14ac:dyDescent="0.35">
      <c r="A60" s="22" t="s">
        <v>277</v>
      </c>
      <c r="B60" s="81" t="s">
        <v>81</v>
      </c>
      <c r="C60" s="33">
        <v>13145</v>
      </c>
      <c r="D60" s="33">
        <v>80</v>
      </c>
      <c r="E60" s="33">
        <v>290</v>
      </c>
      <c r="F60" s="33">
        <v>395</v>
      </c>
      <c r="G60" s="33">
        <v>990</v>
      </c>
      <c r="H60" s="33">
        <v>1035</v>
      </c>
      <c r="I60" s="33">
        <v>1015</v>
      </c>
      <c r="J60" s="33">
        <v>970</v>
      </c>
      <c r="K60" s="33">
        <v>945</v>
      </c>
      <c r="L60" s="33">
        <v>945</v>
      </c>
      <c r="M60" s="33">
        <v>910</v>
      </c>
      <c r="N60" s="33">
        <v>965</v>
      </c>
      <c r="O60" s="33">
        <v>895</v>
      </c>
      <c r="P60" s="33">
        <v>885</v>
      </c>
      <c r="Q60" s="33">
        <v>900</v>
      </c>
      <c r="R60" s="33">
        <v>850</v>
      </c>
      <c r="S60" s="33">
        <v>685</v>
      </c>
      <c r="T60" s="33">
        <v>375</v>
      </c>
      <c r="U60" s="33">
        <v>15</v>
      </c>
      <c r="V60" s="33">
        <v>0</v>
      </c>
      <c r="W60" s="111">
        <v>0</v>
      </c>
    </row>
    <row r="61" spans="1:23" x14ac:dyDescent="0.35">
      <c r="A61" s="22" t="s">
        <v>277</v>
      </c>
      <c r="B61" s="81" t="s">
        <v>82</v>
      </c>
      <c r="C61" s="33">
        <v>14150</v>
      </c>
      <c r="D61" s="33">
        <v>85</v>
      </c>
      <c r="E61" s="33">
        <v>310</v>
      </c>
      <c r="F61" s="33">
        <v>385</v>
      </c>
      <c r="G61" s="33">
        <v>1035</v>
      </c>
      <c r="H61" s="33">
        <v>1100</v>
      </c>
      <c r="I61" s="33">
        <v>1095</v>
      </c>
      <c r="J61" s="33">
        <v>1040</v>
      </c>
      <c r="K61" s="33">
        <v>1025</v>
      </c>
      <c r="L61" s="33">
        <v>1020</v>
      </c>
      <c r="M61" s="33">
        <v>985</v>
      </c>
      <c r="N61" s="33">
        <v>1040</v>
      </c>
      <c r="O61" s="33">
        <v>970</v>
      </c>
      <c r="P61" s="33">
        <v>950</v>
      </c>
      <c r="Q61" s="33">
        <v>990</v>
      </c>
      <c r="R61" s="33">
        <v>885</v>
      </c>
      <c r="S61" s="33">
        <v>770</v>
      </c>
      <c r="T61" s="33">
        <v>430</v>
      </c>
      <c r="U61" s="33">
        <v>30</v>
      </c>
      <c r="V61" s="33">
        <v>0</v>
      </c>
      <c r="W61" s="111">
        <v>0</v>
      </c>
    </row>
    <row r="62" spans="1:23" x14ac:dyDescent="0.35">
      <c r="A62" s="22" t="s">
        <v>277</v>
      </c>
      <c r="B62" s="81" t="s">
        <v>83</v>
      </c>
      <c r="C62" s="33">
        <v>15280</v>
      </c>
      <c r="D62" s="33">
        <v>100</v>
      </c>
      <c r="E62" s="33">
        <v>315</v>
      </c>
      <c r="F62" s="33">
        <v>410</v>
      </c>
      <c r="G62" s="33">
        <v>1075</v>
      </c>
      <c r="H62" s="33">
        <v>1215</v>
      </c>
      <c r="I62" s="33">
        <v>1145</v>
      </c>
      <c r="J62" s="33">
        <v>1120</v>
      </c>
      <c r="K62" s="33">
        <v>1120</v>
      </c>
      <c r="L62" s="33">
        <v>1075</v>
      </c>
      <c r="M62" s="33">
        <v>1070</v>
      </c>
      <c r="N62" s="33">
        <v>1140</v>
      </c>
      <c r="O62" s="33">
        <v>1045</v>
      </c>
      <c r="P62" s="33">
        <v>1040</v>
      </c>
      <c r="Q62" s="33">
        <v>1075</v>
      </c>
      <c r="R62" s="33">
        <v>955</v>
      </c>
      <c r="S62" s="33">
        <v>845</v>
      </c>
      <c r="T62" s="33">
        <v>485</v>
      </c>
      <c r="U62" s="33">
        <v>50</v>
      </c>
      <c r="V62" s="33">
        <v>0</v>
      </c>
      <c r="W62" s="111">
        <v>0</v>
      </c>
    </row>
    <row r="63" spans="1:23" x14ac:dyDescent="0.35">
      <c r="A63" s="22" t="s">
        <v>277</v>
      </c>
      <c r="B63" s="81" t="s">
        <v>84</v>
      </c>
      <c r="C63" s="33">
        <v>16815</v>
      </c>
      <c r="D63" s="33">
        <v>85</v>
      </c>
      <c r="E63" s="33">
        <v>350</v>
      </c>
      <c r="F63" s="33">
        <v>450</v>
      </c>
      <c r="G63" s="33">
        <v>1120</v>
      </c>
      <c r="H63" s="33">
        <v>1385</v>
      </c>
      <c r="I63" s="33">
        <v>1230</v>
      </c>
      <c r="J63" s="33">
        <v>1230</v>
      </c>
      <c r="K63" s="33">
        <v>1240</v>
      </c>
      <c r="L63" s="33">
        <v>1200</v>
      </c>
      <c r="M63" s="33">
        <v>1150</v>
      </c>
      <c r="N63" s="33">
        <v>1275</v>
      </c>
      <c r="O63" s="33">
        <v>1150</v>
      </c>
      <c r="P63" s="33">
        <v>1165</v>
      </c>
      <c r="Q63" s="33">
        <v>1165</v>
      </c>
      <c r="R63" s="33">
        <v>1045</v>
      </c>
      <c r="S63" s="33">
        <v>955</v>
      </c>
      <c r="T63" s="33">
        <v>550</v>
      </c>
      <c r="U63" s="33">
        <v>75</v>
      </c>
      <c r="V63" s="33">
        <v>0</v>
      </c>
      <c r="W63" s="111">
        <v>0</v>
      </c>
    </row>
    <row r="64" spans="1:23" x14ac:dyDescent="0.35">
      <c r="A64" s="22" t="s">
        <v>277</v>
      </c>
      <c r="B64" s="81" t="s">
        <v>85</v>
      </c>
      <c r="C64" s="33">
        <v>17980</v>
      </c>
      <c r="D64" s="33">
        <v>75</v>
      </c>
      <c r="E64" s="33">
        <v>365</v>
      </c>
      <c r="F64" s="33">
        <v>460</v>
      </c>
      <c r="G64" s="33">
        <v>1170</v>
      </c>
      <c r="H64" s="33">
        <v>1485</v>
      </c>
      <c r="I64" s="33">
        <v>1320</v>
      </c>
      <c r="J64" s="33">
        <v>1315</v>
      </c>
      <c r="K64" s="33">
        <v>1320</v>
      </c>
      <c r="L64" s="33">
        <v>1280</v>
      </c>
      <c r="M64" s="33">
        <v>1235</v>
      </c>
      <c r="N64" s="33">
        <v>1355</v>
      </c>
      <c r="O64" s="33">
        <v>1260</v>
      </c>
      <c r="P64" s="33">
        <v>1220</v>
      </c>
      <c r="Q64" s="33">
        <v>1240</v>
      </c>
      <c r="R64" s="33">
        <v>1115</v>
      </c>
      <c r="S64" s="33">
        <v>1045</v>
      </c>
      <c r="T64" s="33">
        <v>605</v>
      </c>
      <c r="U64" s="33">
        <v>105</v>
      </c>
      <c r="V64" s="33">
        <v>0</v>
      </c>
      <c r="W64" s="111">
        <v>0</v>
      </c>
    </row>
    <row r="65" spans="1:23" x14ac:dyDescent="0.35">
      <c r="A65" s="22" t="s">
        <v>277</v>
      </c>
      <c r="B65" s="81" t="s">
        <v>86</v>
      </c>
      <c r="C65" s="33">
        <v>19415</v>
      </c>
      <c r="D65" s="33">
        <v>60</v>
      </c>
      <c r="E65" s="33">
        <v>385</v>
      </c>
      <c r="F65" s="33">
        <v>495</v>
      </c>
      <c r="G65" s="33">
        <v>1165</v>
      </c>
      <c r="H65" s="33">
        <v>1660</v>
      </c>
      <c r="I65" s="33">
        <v>1405</v>
      </c>
      <c r="J65" s="33">
        <v>1440</v>
      </c>
      <c r="K65" s="33">
        <v>1450</v>
      </c>
      <c r="L65" s="33">
        <v>1360</v>
      </c>
      <c r="M65" s="33">
        <v>1365</v>
      </c>
      <c r="N65" s="33">
        <v>1420</v>
      </c>
      <c r="O65" s="33">
        <v>1355</v>
      </c>
      <c r="P65" s="33">
        <v>1310</v>
      </c>
      <c r="Q65" s="33">
        <v>1390</v>
      </c>
      <c r="R65" s="33">
        <v>1195</v>
      </c>
      <c r="S65" s="33">
        <v>1140</v>
      </c>
      <c r="T65" s="33">
        <v>670</v>
      </c>
      <c r="U65" s="33">
        <v>145</v>
      </c>
      <c r="V65" s="33">
        <v>0</v>
      </c>
      <c r="W65" s="111">
        <v>0</v>
      </c>
    </row>
    <row r="66" spans="1:23" x14ac:dyDescent="0.35">
      <c r="A66" s="22" t="s">
        <v>277</v>
      </c>
      <c r="B66" s="81" t="s">
        <v>87</v>
      </c>
      <c r="C66" s="33">
        <v>21115</v>
      </c>
      <c r="D66" s="33">
        <v>70</v>
      </c>
      <c r="E66" s="33">
        <v>410</v>
      </c>
      <c r="F66" s="33">
        <v>530</v>
      </c>
      <c r="G66" s="33">
        <v>1200</v>
      </c>
      <c r="H66" s="33">
        <v>1840</v>
      </c>
      <c r="I66" s="33">
        <v>1570</v>
      </c>
      <c r="J66" s="33">
        <v>1560</v>
      </c>
      <c r="K66" s="33">
        <v>1515</v>
      </c>
      <c r="L66" s="33">
        <v>1475</v>
      </c>
      <c r="M66" s="33">
        <v>1530</v>
      </c>
      <c r="N66" s="33">
        <v>1520</v>
      </c>
      <c r="O66" s="33">
        <v>1480</v>
      </c>
      <c r="P66" s="33">
        <v>1425</v>
      </c>
      <c r="Q66" s="33">
        <v>1505</v>
      </c>
      <c r="R66" s="33">
        <v>1325</v>
      </c>
      <c r="S66" s="33">
        <v>1250</v>
      </c>
      <c r="T66" s="33">
        <v>740</v>
      </c>
      <c r="U66" s="33">
        <v>175</v>
      </c>
      <c r="V66" s="33">
        <v>0</v>
      </c>
      <c r="W66" s="111">
        <v>0</v>
      </c>
    </row>
    <row r="67" spans="1:23" x14ac:dyDescent="0.35">
      <c r="A67" s="22" t="s">
        <v>277</v>
      </c>
      <c r="B67" s="81" t="s">
        <v>88</v>
      </c>
      <c r="C67" s="33">
        <v>22435</v>
      </c>
      <c r="D67" s="33">
        <v>65</v>
      </c>
      <c r="E67" s="33">
        <v>395</v>
      </c>
      <c r="F67" s="33">
        <v>560</v>
      </c>
      <c r="G67" s="33">
        <v>1210</v>
      </c>
      <c r="H67" s="33">
        <v>1980</v>
      </c>
      <c r="I67" s="33">
        <v>1665</v>
      </c>
      <c r="J67" s="33">
        <v>1680</v>
      </c>
      <c r="K67" s="33">
        <v>1570</v>
      </c>
      <c r="L67" s="33">
        <v>1590</v>
      </c>
      <c r="M67" s="33">
        <v>1600</v>
      </c>
      <c r="N67" s="33">
        <v>1630</v>
      </c>
      <c r="O67" s="33">
        <v>1595</v>
      </c>
      <c r="P67" s="33">
        <v>1510</v>
      </c>
      <c r="Q67" s="33">
        <v>1595</v>
      </c>
      <c r="R67" s="33">
        <v>1390</v>
      </c>
      <c r="S67" s="33">
        <v>1365</v>
      </c>
      <c r="T67" s="33">
        <v>815</v>
      </c>
      <c r="U67" s="33">
        <v>215</v>
      </c>
      <c r="V67" s="33">
        <v>0</v>
      </c>
      <c r="W67" s="111">
        <v>0</v>
      </c>
    </row>
    <row r="68" spans="1:23" x14ac:dyDescent="0.35">
      <c r="A68" s="22" t="s">
        <v>277</v>
      </c>
      <c r="B68" s="81" t="s">
        <v>89</v>
      </c>
      <c r="C68" s="33">
        <v>24055</v>
      </c>
      <c r="D68" s="33">
        <v>75</v>
      </c>
      <c r="E68" s="33">
        <v>395</v>
      </c>
      <c r="F68" s="33">
        <v>585</v>
      </c>
      <c r="G68" s="33">
        <v>1275</v>
      </c>
      <c r="H68" s="33">
        <v>2095</v>
      </c>
      <c r="I68" s="33">
        <v>1805</v>
      </c>
      <c r="J68" s="33">
        <v>1805</v>
      </c>
      <c r="K68" s="33">
        <v>1705</v>
      </c>
      <c r="L68" s="33">
        <v>1705</v>
      </c>
      <c r="M68" s="33">
        <v>1730</v>
      </c>
      <c r="N68" s="33">
        <v>1750</v>
      </c>
      <c r="O68" s="33">
        <v>1680</v>
      </c>
      <c r="P68" s="33">
        <v>1595</v>
      </c>
      <c r="Q68" s="33">
        <v>1710</v>
      </c>
      <c r="R68" s="33">
        <v>1520</v>
      </c>
      <c r="S68" s="33">
        <v>1450</v>
      </c>
      <c r="T68" s="33">
        <v>920</v>
      </c>
      <c r="U68" s="33">
        <v>255</v>
      </c>
      <c r="V68" s="33">
        <v>0</v>
      </c>
      <c r="W68" s="111">
        <v>0</v>
      </c>
    </row>
    <row r="69" spans="1:23" x14ac:dyDescent="0.35">
      <c r="A69" s="22" t="s">
        <v>277</v>
      </c>
      <c r="B69" s="81" t="s">
        <v>90</v>
      </c>
      <c r="C69" s="33">
        <v>25625</v>
      </c>
      <c r="D69" s="33">
        <v>80</v>
      </c>
      <c r="E69" s="33">
        <v>400</v>
      </c>
      <c r="F69" s="33">
        <v>605</v>
      </c>
      <c r="G69" s="33">
        <v>1305</v>
      </c>
      <c r="H69" s="33">
        <v>2195</v>
      </c>
      <c r="I69" s="33">
        <v>1930</v>
      </c>
      <c r="J69" s="33">
        <v>1930</v>
      </c>
      <c r="K69" s="33">
        <v>1850</v>
      </c>
      <c r="L69" s="33">
        <v>1790</v>
      </c>
      <c r="M69" s="33">
        <v>1845</v>
      </c>
      <c r="N69" s="33">
        <v>1835</v>
      </c>
      <c r="O69" s="33">
        <v>1795</v>
      </c>
      <c r="P69" s="33">
        <v>1710</v>
      </c>
      <c r="Q69" s="33">
        <v>1835</v>
      </c>
      <c r="R69" s="33">
        <v>1635</v>
      </c>
      <c r="S69" s="33">
        <v>1565</v>
      </c>
      <c r="T69" s="33">
        <v>1020</v>
      </c>
      <c r="U69" s="33">
        <v>295</v>
      </c>
      <c r="V69" s="33" t="s">
        <v>120</v>
      </c>
      <c r="W69" s="111">
        <v>0</v>
      </c>
    </row>
    <row r="70" spans="1:23" x14ac:dyDescent="0.35">
      <c r="A70" s="22" t="s">
        <v>277</v>
      </c>
      <c r="B70" s="81" t="s">
        <v>91</v>
      </c>
      <c r="C70" s="33">
        <v>27425</v>
      </c>
      <c r="D70" s="33">
        <v>90</v>
      </c>
      <c r="E70" s="33">
        <v>400</v>
      </c>
      <c r="F70" s="33">
        <v>660</v>
      </c>
      <c r="G70" s="33">
        <v>1350</v>
      </c>
      <c r="H70" s="33">
        <v>2280</v>
      </c>
      <c r="I70" s="33">
        <v>2100</v>
      </c>
      <c r="J70" s="33">
        <v>2080</v>
      </c>
      <c r="K70" s="33">
        <v>1960</v>
      </c>
      <c r="L70" s="33">
        <v>1935</v>
      </c>
      <c r="M70" s="33">
        <v>1980</v>
      </c>
      <c r="N70" s="33">
        <v>1925</v>
      </c>
      <c r="O70" s="33">
        <v>1940</v>
      </c>
      <c r="P70" s="33">
        <v>1835</v>
      </c>
      <c r="Q70" s="33">
        <v>1950</v>
      </c>
      <c r="R70" s="33">
        <v>1820</v>
      </c>
      <c r="S70" s="33">
        <v>1665</v>
      </c>
      <c r="T70" s="33">
        <v>1105</v>
      </c>
      <c r="U70" s="33">
        <v>350</v>
      </c>
      <c r="V70" s="33">
        <v>5</v>
      </c>
      <c r="W70" s="111">
        <v>0</v>
      </c>
    </row>
    <row r="71" spans="1:23" x14ac:dyDescent="0.35">
      <c r="A71" s="22" t="s">
        <v>277</v>
      </c>
      <c r="B71" s="81" t="s">
        <v>92</v>
      </c>
      <c r="C71" s="33">
        <v>29370</v>
      </c>
      <c r="D71" s="33">
        <v>100</v>
      </c>
      <c r="E71" s="33">
        <v>400</v>
      </c>
      <c r="F71" s="33">
        <v>735</v>
      </c>
      <c r="G71" s="33">
        <v>1445</v>
      </c>
      <c r="H71" s="33">
        <v>2355</v>
      </c>
      <c r="I71" s="33">
        <v>2260</v>
      </c>
      <c r="J71" s="33">
        <v>2210</v>
      </c>
      <c r="K71" s="33">
        <v>2090</v>
      </c>
      <c r="L71" s="33">
        <v>2080</v>
      </c>
      <c r="M71" s="33">
        <v>2130</v>
      </c>
      <c r="N71" s="33">
        <v>2085</v>
      </c>
      <c r="O71" s="33">
        <v>2070</v>
      </c>
      <c r="P71" s="33">
        <v>1990</v>
      </c>
      <c r="Q71" s="33">
        <v>2065</v>
      </c>
      <c r="R71" s="33">
        <v>1960</v>
      </c>
      <c r="S71" s="33">
        <v>1795</v>
      </c>
      <c r="T71" s="33">
        <v>1190</v>
      </c>
      <c r="U71" s="33">
        <v>405</v>
      </c>
      <c r="V71" s="33" t="s">
        <v>120</v>
      </c>
      <c r="W71" s="111">
        <v>0</v>
      </c>
    </row>
    <row r="72" spans="1:23" x14ac:dyDescent="0.35">
      <c r="A72" s="22" t="s">
        <v>277</v>
      </c>
      <c r="B72" s="81" t="s">
        <v>93</v>
      </c>
      <c r="C72" s="33">
        <v>31065</v>
      </c>
      <c r="D72" s="33">
        <v>110</v>
      </c>
      <c r="E72" s="33">
        <v>405</v>
      </c>
      <c r="F72" s="33">
        <v>770</v>
      </c>
      <c r="G72" s="33">
        <v>1500</v>
      </c>
      <c r="H72" s="33">
        <v>2430</v>
      </c>
      <c r="I72" s="33">
        <v>2380</v>
      </c>
      <c r="J72" s="33">
        <v>2330</v>
      </c>
      <c r="K72" s="33">
        <v>2220</v>
      </c>
      <c r="L72" s="33">
        <v>2220</v>
      </c>
      <c r="M72" s="33">
        <v>2240</v>
      </c>
      <c r="N72" s="33">
        <v>2190</v>
      </c>
      <c r="O72" s="33">
        <v>2200</v>
      </c>
      <c r="P72" s="33">
        <v>2105</v>
      </c>
      <c r="Q72" s="33">
        <v>2195</v>
      </c>
      <c r="R72" s="33">
        <v>2095</v>
      </c>
      <c r="S72" s="33">
        <v>1905</v>
      </c>
      <c r="T72" s="33">
        <v>1300</v>
      </c>
      <c r="U72" s="33">
        <v>455</v>
      </c>
      <c r="V72" s="33">
        <v>10</v>
      </c>
      <c r="W72" s="111">
        <v>0</v>
      </c>
    </row>
    <row r="73" spans="1:23" x14ac:dyDescent="0.35">
      <c r="A73" s="22" t="s">
        <v>277</v>
      </c>
      <c r="B73" s="81" t="s">
        <v>94</v>
      </c>
      <c r="C73" s="33">
        <v>32855</v>
      </c>
      <c r="D73" s="33">
        <v>115</v>
      </c>
      <c r="E73" s="33">
        <v>425</v>
      </c>
      <c r="F73" s="33">
        <v>810</v>
      </c>
      <c r="G73" s="33">
        <v>1535</v>
      </c>
      <c r="H73" s="33">
        <v>2545</v>
      </c>
      <c r="I73" s="33">
        <v>2510</v>
      </c>
      <c r="J73" s="33">
        <v>2490</v>
      </c>
      <c r="K73" s="33">
        <v>2365</v>
      </c>
      <c r="L73" s="33">
        <v>2365</v>
      </c>
      <c r="M73" s="33">
        <v>2340</v>
      </c>
      <c r="N73" s="33">
        <v>2315</v>
      </c>
      <c r="O73" s="33">
        <v>2330</v>
      </c>
      <c r="P73" s="33">
        <v>2205</v>
      </c>
      <c r="Q73" s="33">
        <v>2325</v>
      </c>
      <c r="R73" s="33">
        <v>2200</v>
      </c>
      <c r="S73" s="33">
        <v>2005</v>
      </c>
      <c r="T73" s="33">
        <v>1425</v>
      </c>
      <c r="U73" s="33">
        <v>515</v>
      </c>
      <c r="V73" s="33">
        <v>20</v>
      </c>
      <c r="W73" s="111">
        <v>0</v>
      </c>
    </row>
    <row r="74" spans="1:23" x14ac:dyDescent="0.35">
      <c r="A74" s="22" t="s">
        <v>277</v>
      </c>
      <c r="B74" s="81" t="s">
        <v>95</v>
      </c>
      <c r="C74" s="33">
        <v>35035</v>
      </c>
      <c r="D74" s="33">
        <v>125</v>
      </c>
      <c r="E74" s="33">
        <v>450</v>
      </c>
      <c r="F74" s="33">
        <v>865</v>
      </c>
      <c r="G74" s="33">
        <v>1640</v>
      </c>
      <c r="H74" s="33">
        <v>2655</v>
      </c>
      <c r="I74" s="33">
        <v>2735</v>
      </c>
      <c r="J74" s="33">
        <v>2625</v>
      </c>
      <c r="K74" s="33">
        <v>2540</v>
      </c>
      <c r="L74" s="33">
        <v>2570</v>
      </c>
      <c r="M74" s="33">
        <v>2465</v>
      </c>
      <c r="N74" s="33">
        <v>2490</v>
      </c>
      <c r="O74" s="33">
        <v>2455</v>
      </c>
      <c r="P74" s="33">
        <v>2340</v>
      </c>
      <c r="Q74" s="33">
        <v>2430</v>
      </c>
      <c r="R74" s="33">
        <v>2355</v>
      </c>
      <c r="S74" s="33">
        <v>2160</v>
      </c>
      <c r="T74" s="33">
        <v>1535</v>
      </c>
      <c r="U74" s="33">
        <v>590</v>
      </c>
      <c r="V74" s="33">
        <v>25</v>
      </c>
      <c r="W74" s="111">
        <v>0</v>
      </c>
    </row>
    <row r="75" spans="1:23" x14ac:dyDescent="0.35">
      <c r="A75" s="22" t="s">
        <v>277</v>
      </c>
      <c r="B75" s="81" t="s">
        <v>96</v>
      </c>
      <c r="C75" s="33">
        <v>37070</v>
      </c>
      <c r="D75" s="33">
        <v>130</v>
      </c>
      <c r="E75" s="33">
        <v>445</v>
      </c>
      <c r="F75" s="33">
        <v>950</v>
      </c>
      <c r="G75" s="33">
        <v>1690</v>
      </c>
      <c r="H75" s="33">
        <v>2725</v>
      </c>
      <c r="I75" s="33">
        <v>2950</v>
      </c>
      <c r="J75" s="33">
        <v>2745</v>
      </c>
      <c r="K75" s="33">
        <v>2740</v>
      </c>
      <c r="L75" s="33">
        <v>2745</v>
      </c>
      <c r="M75" s="33">
        <v>2620</v>
      </c>
      <c r="N75" s="33">
        <v>2590</v>
      </c>
      <c r="O75" s="33">
        <v>2615</v>
      </c>
      <c r="P75" s="33">
        <v>2460</v>
      </c>
      <c r="Q75" s="33">
        <v>2565</v>
      </c>
      <c r="R75" s="33">
        <v>2495</v>
      </c>
      <c r="S75" s="33">
        <v>2280</v>
      </c>
      <c r="T75" s="33">
        <v>1630</v>
      </c>
      <c r="U75" s="33">
        <v>655</v>
      </c>
      <c r="V75" s="33">
        <v>40</v>
      </c>
      <c r="W75" s="111">
        <v>0</v>
      </c>
    </row>
    <row r="76" spans="1:23" x14ac:dyDescent="0.35">
      <c r="A76" s="22" t="s">
        <v>277</v>
      </c>
      <c r="B76" s="81" t="s">
        <v>97</v>
      </c>
      <c r="C76" s="33">
        <v>39105</v>
      </c>
      <c r="D76" s="33">
        <v>140</v>
      </c>
      <c r="E76" s="33">
        <v>455</v>
      </c>
      <c r="F76" s="33">
        <v>1005</v>
      </c>
      <c r="G76" s="33">
        <v>1770</v>
      </c>
      <c r="H76" s="33">
        <v>2830</v>
      </c>
      <c r="I76" s="33">
        <v>3135</v>
      </c>
      <c r="J76" s="33">
        <v>2890</v>
      </c>
      <c r="K76" s="33">
        <v>2885</v>
      </c>
      <c r="L76" s="33">
        <v>2875</v>
      </c>
      <c r="M76" s="33">
        <v>2780</v>
      </c>
      <c r="N76" s="33">
        <v>2730</v>
      </c>
      <c r="O76" s="33">
        <v>2740</v>
      </c>
      <c r="P76" s="33">
        <v>2620</v>
      </c>
      <c r="Q76" s="33">
        <v>2655</v>
      </c>
      <c r="R76" s="33">
        <v>2635</v>
      </c>
      <c r="S76" s="33">
        <v>2415</v>
      </c>
      <c r="T76" s="33">
        <v>1775</v>
      </c>
      <c r="U76" s="33">
        <v>715</v>
      </c>
      <c r="V76" s="33">
        <v>45</v>
      </c>
      <c r="W76" s="111">
        <v>0</v>
      </c>
    </row>
    <row r="77" spans="1:23" x14ac:dyDescent="0.35">
      <c r="A77" s="22" t="s">
        <v>277</v>
      </c>
      <c r="B77" s="81" t="s">
        <v>98</v>
      </c>
      <c r="C77" s="33">
        <v>40990</v>
      </c>
      <c r="D77" s="33">
        <v>150</v>
      </c>
      <c r="E77" s="33">
        <v>460</v>
      </c>
      <c r="F77" s="33">
        <v>1060</v>
      </c>
      <c r="G77" s="33">
        <v>1860</v>
      </c>
      <c r="H77" s="33">
        <v>2900</v>
      </c>
      <c r="I77" s="33">
        <v>3335</v>
      </c>
      <c r="J77" s="33">
        <v>3020</v>
      </c>
      <c r="K77" s="33">
        <v>3035</v>
      </c>
      <c r="L77" s="33">
        <v>3035</v>
      </c>
      <c r="M77" s="33">
        <v>2890</v>
      </c>
      <c r="N77" s="33">
        <v>2890</v>
      </c>
      <c r="O77" s="33">
        <v>2845</v>
      </c>
      <c r="P77" s="33">
        <v>2765</v>
      </c>
      <c r="Q77" s="33">
        <v>2730</v>
      </c>
      <c r="R77" s="33">
        <v>2800</v>
      </c>
      <c r="S77" s="33">
        <v>2495</v>
      </c>
      <c r="T77" s="33">
        <v>1880</v>
      </c>
      <c r="U77" s="33">
        <v>780</v>
      </c>
      <c r="V77" s="33">
        <v>60</v>
      </c>
      <c r="W77" s="111">
        <v>0</v>
      </c>
    </row>
    <row r="78" spans="1:23" x14ac:dyDescent="0.35">
      <c r="A78" s="22" t="s">
        <v>277</v>
      </c>
      <c r="B78" s="81" t="s">
        <v>99</v>
      </c>
      <c r="C78" s="33">
        <v>42710</v>
      </c>
      <c r="D78" s="33">
        <v>155</v>
      </c>
      <c r="E78" s="33">
        <v>460</v>
      </c>
      <c r="F78" s="33">
        <v>1105</v>
      </c>
      <c r="G78" s="33">
        <v>1910</v>
      </c>
      <c r="H78" s="33">
        <v>2935</v>
      </c>
      <c r="I78" s="33">
        <v>3455</v>
      </c>
      <c r="J78" s="33">
        <v>3175</v>
      </c>
      <c r="K78" s="33">
        <v>3190</v>
      </c>
      <c r="L78" s="33">
        <v>3085</v>
      </c>
      <c r="M78" s="33">
        <v>3065</v>
      </c>
      <c r="N78" s="33">
        <v>3025</v>
      </c>
      <c r="O78" s="33">
        <v>2970</v>
      </c>
      <c r="P78" s="33">
        <v>2910</v>
      </c>
      <c r="Q78" s="33">
        <v>2805</v>
      </c>
      <c r="R78" s="33">
        <v>2955</v>
      </c>
      <c r="S78" s="33">
        <v>2620</v>
      </c>
      <c r="T78" s="33">
        <v>1985</v>
      </c>
      <c r="U78" s="33">
        <v>835</v>
      </c>
      <c r="V78" s="33">
        <v>70</v>
      </c>
      <c r="W78" s="111">
        <v>0</v>
      </c>
    </row>
    <row r="79" spans="1:23" x14ac:dyDescent="0.35">
      <c r="A79" s="22" t="s">
        <v>277</v>
      </c>
      <c r="B79" s="81" t="s">
        <v>100</v>
      </c>
      <c r="C79" s="33">
        <v>44095</v>
      </c>
      <c r="D79" s="33">
        <v>155</v>
      </c>
      <c r="E79" s="33">
        <v>465</v>
      </c>
      <c r="F79" s="33">
        <v>1085</v>
      </c>
      <c r="G79" s="33">
        <v>1945</v>
      </c>
      <c r="H79" s="33">
        <v>2960</v>
      </c>
      <c r="I79" s="33">
        <v>3585</v>
      </c>
      <c r="J79" s="33">
        <v>3275</v>
      </c>
      <c r="K79" s="33">
        <v>3345</v>
      </c>
      <c r="L79" s="33">
        <v>3135</v>
      </c>
      <c r="M79" s="33">
        <v>3170</v>
      </c>
      <c r="N79" s="33">
        <v>3120</v>
      </c>
      <c r="O79" s="33">
        <v>3095</v>
      </c>
      <c r="P79" s="33">
        <v>3025</v>
      </c>
      <c r="Q79" s="33">
        <v>2870</v>
      </c>
      <c r="R79" s="33">
        <v>3045</v>
      </c>
      <c r="S79" s="33">
        <v>2720</v>
      </c>
      <c r="T79" s="33">
        <v>2110</v>
      </c>
      <c r="U79" s="33">
        <v>925</v>
      </c>
      <c r="V79" s="33">
        <v>70</v>
      </c>
      <c r="W79" s="111">
        <v>0</v>
      </c>
    </row>
    <row r="80" spans="1:23" x14ac:dyDescent="0.35">
      <c r="A80" s="22" t="s">
        <v>277</v>
      </c>
      <c r="B80" s="81" t="s">
        <v>101</v>
      </c>
      <c r="C80" s="33">
        <v>45580</v>
      </c>
      <c r="D80" s="33">
        <v>155</v>
      </c>
      <c r="E80" s="33">
        <v>470</v>
      </c>
      <c r="F80" s="33">
        <v>1075</v>
      </c>
      <c r="G80" s="33">
        <v>1980</v>
      </c>
      <c r="H80" s="33">
        <v>3005</v>
      </c>
      <c r="I80" s="33">
        <v>3730</v>
      </c>
      <c r="J80" s="33">
        <v>3380</v>
      </c>
      <c r="K80" s="33">
        <v>3470</v>
      </c>
      <c r="L80" s="33">
        <v>3265</v>
      </c>
      <c r="M80" s="33">
        <v>3285</v>
      </c>
      <c r="N80" s="33">
        <v>3205</v>
      </c>
      <c r="O80" s="33">
        <v>3195</v>
      </c>
      <c r="P80" s="33">
        <v>3110</v>
      </c>
      <c r="Q80" s="33">
        <v>2985</v>
      </c>
      <c r="R80" s="33">
        <v>3105</v>
      </c>
      <c r="S80" s="33">
        <v>2845</v>
      </c>
      <c r="T80" s="33">
        <v>2225</v>
      </c>
      <c r="U80" s="33">
        <v>1015</v>
      </c>
      <c r="V80" s="33">
        <v>75</v>
      </c>
      <c r="W80" s="111">
        <v>0</v>
      </c>
    </row>
    <row r="81" spans="1:23" x14ac:dyDescent="0.35">
      <c r="A81" s="22" t="s">
        <v>277</v>
      </c>
      <c r="B81" s="81" t="s">
        <v>102</v>
      </c>
      <c r="C81" s="33">
        <v>46535</v>
      </c>
      <c r="D81" s="33">
        <v>145</v>
      </c>
      <c r="E81" s="33">
        <v>450</v>
      </c>
      <c r="F81" s="33">
        <v>1070</v>
      </c>
      <c r="G81" s="33">
        <v>1960</v>
      </c>
      <c r="H81" s="33">
        <v>2980</v>
      </c>
      <c r="I81" s="33">
        <v>3820</v>
      </c>
      <c r="J81" s="33">
        <v>3485</v>
      </c>
      <c r="K81" s="33">
        <v>3490</v>
      </c>
      <c r="L81" s="33">
        <v>3395</v>
      </c>
      <c r="M81" s="33">
        <v>3335</v>
      </c>
      <c r="N81" s="33">
        <v>3315</v>
      </c>
      <c r="O81" s="33">
        <v>3215</v>
      </c>
      <c r="P81" s="33">
        <v>3190</v>
      </c>
      <c r="Q81" s="33">
        <v>3035</v>
      </c>
      <c r="R81" s="33">
        <v>3205</v>
      </c>
      <c r="S81" s="33">
        <v>2905</v>
      </c>
      <c r="T81" s="33">
        <v>2325</v>
      </c>
      <c r="U81" s="33">
        <v>1120</v>
      </c>
      <c r="V81" s="33">
        <v>90</v>
      </c>
      <c r="W81" s="111">
        <v>0</v>
      </c>
    </row>
    <row r="82" spans="1:23" x14ac:dyDescent="0.35">
      <c r="A82" s="22" t="s">
        <v>277</v>
      </c>
      <c r="B82" s="81" t="s">
        <v>103</v>
      </c>
      <c r="C82" s="33">
        <v>47490</v>
      </c>
      <c r="D82" s="33">
        <v>140</v>
      </c>
      <c r="E82" s="33">
        <v>455</v>
      </c>
      <c r="F82" s="33">
        <v>1040</v>
      </c>
      <c r="G82" s="33">
        <v>1970</v>
      </c>
      <c r="H82" s="33">
        <v>2970</v>
      </c>
      <c r="I82" s="33">
        <v>3845</v>
      </c>
      <c r="J82" s="33">
        <v>3560</v>
      </c>
      <c r="K82" s="33">
        <v>3595</v>
      </c>
      <c r="L82" s="33">
        <v>3455</v>
      </c>
      <c r="M82" s="33">
        <v>3430</v>
      </c>
      <c r="N82" s="33">
        <v>3385</v>
      </c>
      <c r="O82" s="33">
        <v>3270</v>
      </c>
      <c r="P82" s="33">
        <v>3255</v>
      </c>
      <c r="Q82" s="33">
        <v>3085</v>
      </c>
      <c r="R82" s="33">
        <v>3255</v>
      </c>
      <c r="S82" s="33">
        <v>3040</v>
      </c>
      <c r="T82" s="33">
        <v>2405</v>
      </c>
      <c r="U82" s="33">
        <v>1220</v>
      </c>
      <c r="V82" s="33">
        <v>110</v>
      </c>
      <c r="W82" s="111">
        <v>0</v>
      </c>
    </row>
    <row r="83" spans="1:23" x14ac:dyDescent="0.35">
      <c r="A83" s="22" t="s">
        <v>277</v>
      </c>
      <c r="B83" s="81" t="s">
        <v>104</v>
      </c>
      <c r="C83" s="33">
        <v>48375</v>
      </c>
      <c r="D83" s="33">
        <v>130</v>
      </c>
      <c r="E83" s="33">
        <v>445</v>
      </c>
      <c r="F83" s="33">
        <v>1030</v>
      </c>
      <c r="G83" s="33">
        <v>1975</v>
      </c>
      <c r="H83" s="33">
        <v>2960</v>
      </c>
      <c r="I83" s="33">
        <v>3855</v>
      </c>
      <c r="J83" s="33">
        <v>3640</v>
      </c>
      <c r="K83" s="33">
        <v>3655</v>
      </c>
      <c r="L83" s="33">
        <v>3525</v>
      </c>
      <c r="M83" s="33">
        <v>3530</v>
      </c>
      <c r="N83" s="33">
        <v>3440</v>
      </c>
      <c r="O83" s="33">
        <v>3355</v>
      </c>
      <c r="P83" s="33">
        <v>3310</v>
      </c>
      <c r="Q83" s="33">
        <v>3165</v>
      </c>
      <c r="R83" s="33">
        <v>3320</v>
      </c>
      <c r="S83" s="33">
        <v>3135</v>
      </c>
      <c r="T83" s="33">
        <v>2490</v>
      </c>
      <c r="U83" s="33">
        <v>1300</v>
      </c>
      <c r="V83" s="33">
        <v>110</v>
      </c>
      <c r="W83" s="111">
        <v>0</v>
      </c>
    </row>
    <row r="84" spans="1:23" x14ac:dyDescent="0.35">
      <c r="A84" s="22" t="s">
        <v>277</v>
      </c>
      <c r="B84" s="81" t="s">
        <v>105</v>
      </c>
      <c r="C84" s="33">
        <v>49055</v>
      </c>
      <c r="D84" s="33">
        <v>115</v>
      </c>
      <c r="E84" s="33">
        <v>440</v>
      </c>
      <c r="F84" s="33">
        <v>995</v>
      </c>
      <c r="G84" s="33">
        <v>1925</v>
      </c>
      <c r="H84" s="33">
        <v>2915</v>
      </c>
      <c r="I84" s="33">
        <v>3885</v>
      </c>
      <c r="J84" s="33">
        <v>3685</v>
      </c>
      <c r="K84" s="33">
        <v>3710</v>
      </c>
      <c r="L84" s="33">
        <v>3625</v>
      </c>
      <c r="M84" s="33">
        <v>3585</v>
      </c>
      <c r="N84" s="33">
        <v>3475</v>
      </c>
      <c r="O84" s="33">
        <v>3430</v>
      </c>
      <c r="P84" s="33">
        <v>3360</v>
      </c>
      <c r="Q84" s="33">
        <v>3200</v>
      </c>
      <c r="R84" s="33">
        <v>3390</v>
      </c>
      <c r="S84" s="33">
        <v>3180</v>
      </c>
      <c r="T84" s="33">
        <v>2635</v>
      </c>
      <c r="U84" s="33">
        <v>1385</v>
      </c>
      <c r="V84" s="33">
        <v>120</v>
      </c>
      <c r="W84" s="111">
        <v>0</v>
      </c>
    </row>
    <row r="85" spans="1:23" x14ac:dyDescent="0.35">
      <c r="A85" s="22" t="s">
        <v>277</v>
      </c>
      <c r="B85" s="81" t="s">
        <v>106</v>
      </c>
      <c r="C85" s="33">
        <v>50000</v>
      </c>
      <c r="D85" s="33">
        <v>100</v>
      </c>
      <c r="E85" s="33">
        <v>435</v>
      </c>
      <c r="F85" s="33">
        <v>975</v>
      </c>
      <c r="G85" s="33">
        <v>1945</v>
      </c>
      <c r="H85" s="33">
        <v>2865</v>
      </c>
      <c r="I85" s="33">
        <v>3940</v>
      </c>
      <c r="J85" s="33">
        <v>3745</v>
      </c>
      <c r="K85" s="33">
        <v>3835</v>
      </c>
      <c r="L85" s="33">
        <v>3675</v>
      </c>
      <c r="M85" s="33">
        <v>3725</v>
      </c>
      <c r="N85" s="33">
        <v>3530</v>
      </c>
      <c r="O85" s="33">
        <v>3510</v>
      </c>
      <c r="P85" s="33">
        <v>3420</v>
      </c>
      <c r="Q85" s="33">
        <v>3255</v>
      </c>
      <c r="R85" s="33">
        <v>3470</v>
      </c>
      <c r="S85" s="33">
        <v>3240</v>
      </c>
      <c r="T85" s="33">
        <v>2690</v>
      </c>
      <c r="U85" s="33">
        <v>1495</v>
      </c>
      <c r="V85" s="33">
        <v>145</v>
      </c>
      <c r="W85" s="111" t="s">
        <v>120</v>
      </c>
    </row>
    <row r="86" spans="1:23" x14ac:dyDescent="0.35">
      <c r="A86" s="22" t="s">
        <v>277</v>
      </c>
      <c r="B86" s="81" t="s">
        <v>107</v>
      </c>
      <c r="C86" s="33">
        <v>51130</v>
      </c>
      <c r="D86" s="33">
        <v>105</v>
      </c>
      <c r="E86" s="33">
        <v>445</v>
      </c>
      <c r="F86" s="33">
        <v>955</v>
      </c>
      <c r="G86" s="33">
        <v>1990</v>
      </c>
      <c r="H86" s="33">
        <v>2845</v>
      </c>
      <c r="I86" s="33">
        <v>3970</v>
      </c>
      <c r="J86" s="33">
        <v>3915</v>
      </c>
      <c r="K86" s="33">
        <v>3875</v>
      </c>
      <c r="L86" s="33">
        <v>3780</v>
      </c>
      <c r="M86" s="33">
        <v>3845</v>
      </c>
      <c r="N86" s="33">
        <v>3585</v>
      </c>
      <c r="O86" s="33">
        <v>3625</v>
      </c>
      <c r="P86" s="33">
        <v>3480</v>
      </c>
      <c r="Q86" s="33">
        <v>3365</v>
      </c>
      <c r="R86" s="33">
        <v>3520</v>
      </c>
      <c r="S86" s="33">
        <v>3345</v>
      </c>
      <c r="T86" s="33">
        <v>2735</v>
      </c>
      <c r="U86" s="33">
        <v>1585</v>
      </c>
      <c r="V86" s="33">
        <v>165</v>
      </c>
      <c r="W86" s="111" t="s">
        <v>120</v>
      </c>
    </row>
    <row r="87" spans="1:23" x14ac:dyDescent="0.35">
      <c r="A87" s="22" t="s">
        <v>277</v>
      </c>
      <c r="B87" s="81" t="s">
        <v>108</v>
      </c>
      <c r="C87" s="33">
        <v>52385</v>
      </c>
      <c r="D87" s="33">
        <v>110</v>
      </c>
      <c r="E87" s="33">
        <v>435</v>
      </c>
      <c r="F87" s="33">
        <v>925</v>
      </c>
      <c r="G87" s="33">
        <v>2030</v>
      </c>
      <c r="H87" s="33">
        <v>2895</v>
      </c>
      <c r="I87" s="33">
        <v>3985</v>
      </c>
      <c r="J87" s="33">
        <v>4100</v>
      </c>
      <c r="K87" s="33">
        <v>3930</v>
      </c>
      <c r="L87" s="33">
        <v>3930</v>
      </c>
      <c r="M87" s="33">
        <v>3945</v>
      </c>
      <c r="N87" s="33">
        <v>3700</v>
      </c>
      <c r="O87" s="33">
        <v>3690</v>
      </c>
      <c r="P87" s="33">
        <v>3565</v>
      </c>
      <c r="Q87" s="33">
        <v>3480</v>
      </c>
      <c r="R87" s="33">
        <v>3615</v>
      </c>
      <c r="S87" s="33">
        <v>3460</v>
      </c>
      <c r="T87" s="33">
        <v>2800</v>
      </c>
      <c r="U87" s="33">
        <v>1655</v>
      </c>
      <c r="V87" s="33">
        <v>140</v>
      </c>
      <c r="W87" s="111" t="s">
        <v>120</v>
      </c>
    </row>
    <row r="88" spans="1:23" x14ac:dyDescent="0.35">
      <c r="A88" s="22" t="s">
        <v>277</v>
      </c>
      <c r="B88" s="81" t="s">
        <v>109</v>
      </c>
      <c r="C88" s="33">
        <v>53590</v>
      </c>
      <c r="D88" s="33">
        <v>100</v>
      </c>
      <c r="E88" s="33">
        <v>430</v>
      </c>
      <c r="F88" s="33">
        <v>900</v>
      </c>
      <c r="G88" s="33">
        <v>2090</v>
      </c>
      <c r="H88" s="33">
        <v>2920</v>
      </c>
      <c r="I88" s="33">
        <v>4055</v>
      </c>
      <c r="J88" s="33">
        <v>4200</v>
      </c>
      <c r="K88" s="33">
        <v>4035</v>
      </c>
      <c r="L88" s="33">
        <v>4070</v>
      </c>
      <c r="M88" s="33">
        <v>4030</v>
      </c>
      <c r="N88" s="33">
        <v>3800</v>
      </c>
      <c r="O88" s="33">
        <v>3770</v>
      </c>
      <c r="P88" s="33">
        <v>3640</v>
      </c>
      <c r="Q88" s="33">
        <v>3615</v>
      </c>
      <c r="R88" s="33">
        <v>3600</v>
      </c>
      <c r="S88" s="33">
        <v>3565</v>
      </c>
      <c r="T88" s="33">
        <v>2840</v>
      </c>
      <c r="U88" s="33">
        <v>1790</v>
      </c>
      <c r="V88" s="33">
        <v>140</v>
      </c>
      <c r="W88" s="111">
        <v>5</v>
      </c>
    </row>
    <row r="89" spans="1:23" x14ac:dyDescent="0.35">
      <c r="A89" s="22" t="s">
        <v>277</v>
      </c>
      <c r="B89" s="81" t="s">
        <v>110</v>
      </c>
      <c r="C89" s="33">
        <v>54660</v>
      </c>
      <c r="D89" s="33">
        <v>100</v>
      </c>
      <c r="E89" s="33">
        <v>420</v>
      </c>
      <c r="F89" s="33">
        <v>875</v>
      </c>
      <c r="G89" s="33">
        <v>2115</v>
      </c>
      <c r="H89" s="33">
        <v>2955</v>
      </c>
      <c r="I89" s="33">
        <v>4030</v>
      </c>
      <c r="J89" s="33">
        <v>4350</v>
      </c>
      <c r="K89" s="33">
        <v>4095</v>
      </c>
      <c r="L89" s="33">
        <v>4180</v>
      </c>
      <c r="M89" s="33">
        <v>4125</v>
      </c>
      <c r="N89" s="33">
        <v>3880</v>
      </c>
      <c r="O89" s="33">
        <v>3840</v>
      </c>
      <c r="P89" s="33">
        <v>3710</v>
      </c>
      <c r="Q89" s="33">
        <v>3730</v>
      </c>
      <c r="R89" s="33">
        <v>3650</v>
      </c>
      <c r="S89" s="33">
        <v>3710</v>
      </c>
      <c r="T89" s="33">
        <v>2875</v>
      </c>
      <c r="U89" s="33">
        <v>1875</v>
      </c>
      <c r="V89" s="33">
        <v>150</v>
      </c>
      <c r="W89" s="111">
        <v>5</v>
      </c>
    </row>
    <row r="90" spans="1:23" x14ac:dyDescent="0.35">
      <c r="A90" s="22" t="s">
        <v>277</v>
      </c>
      <c r="B90" s="81" t="s">
        <v>111</v>
      </c>
      <c r="C90" s="33">
        <v>55910</v>
      </c>
      <c r="D90" s="33">
        <v>100</v>
      </c>
      <c r="E90" s="33">
        <v>420</v>
      </c>
      <c r="F90" s="33">
        <v>855</v>
      </c>
      <c r="G90" s="33">
        <v>2140</v>
      </c>
      <c r="H90" s="33">
        <v>2985</v>
      </c>
      <c r="I90" s="33">
        <v>4015</v>
      </c>
      <c r="J90" s="33">
        <v>4480</v>
      </c>
      <c r="K90" s="33">
        <v>4220</v>
      </c>
      <c r="L90" s="33">
        <v>4310</v>
      </c>
      <c r="M90" s="33">
        <v>4170</v>
      </c>
      <c r="N90" s="33">
        <v>4015</v>
      </c>
      <c r="O90" s="33">
        <v>3965</v>
      </c>
      <c r="P90" s="33">
        <v>3815</v>
      </c>
      <c r="Q90" s="33">
        <v>3810</v>
      </c>
      <c r="R90" s="33">
        <v>3705</v>
      </c>
      <c r="S90" s="33">
        <v>3830</v>
      </c>
      <c r="T90" s="33">
        <v>2965</v>
      </c>
      <c r="U90" s="33">
        <v>1970</v>
      </c>
      <c r="V90" s="33">
        <v>140</v>
      </c>
      <c r="W90" s="111">
        <v>5</v>
      </c>
    </row>
    <row r="91" spans="1:23" x14ac:dyDescent="0.35">
      <c r="A91" s="22" t="s">
        <v>277</v>
      </c>
      <c r="B91" s="81" t="s">
        <v>112</v>
      </c>
      <c r="C91" s="33">
        <v>57640</v>
      </c>
      <c r="D91" s="33">
        <v>110</v>
      </c>
      <c r="E91" s="33">
        <v>420</v>
      </c>
      <c r="F91" s="33">
        <v>900</v>
      </c>
      <c r="G91" s="33">
        <v>2145</v>
      </c>
      <c r="H91" s="33">
        <v>3070</v>
      </c>
      <c r="I91" s="33">
        <v>4070</v>
      </c>
      <c r="J91" s="33">
        <v>4645</v>
      </c>
      <c r="K91" s="33">
        <v>4360</v>
      </c>
      <c r="L91" s="33">
        <v>4470</v>
      </c>
      <c r="M91" s="33">
        <v>4280</v>
      </c>
      <c r="N91" s="33">
        <v>4135</v>
      </c>
      <c r="O91" s="33">
        <v>4090</v>
      </c>
      <c r="P91" s="33">
        <v>3980</v>
      </c>
      <c r="Q91" s="33">
        <v>3935</v>
      </c>
      <c r="R91" s="33">
        <v>3800</v>
      </c>
      <c r="S91" s="33">
        <v>3910</v>
      </c>
      <c r="T91" s="33">
        <v>3040</v>
      </c>
      <c r="U91" s="33">
        <v>2080</v>
      </c>
      <c r="V91" s="33">
        <v>185</v>
      </c>
      <c r="W91" s="111">
        <v>5</v>
      </c>
    </row>
    <row r="92" spans="1:23" x14ac:dyDescent="0.35">
      <c r="A92" s="22" t="s">
        <v>277</v>
      </c>
      <c r="B92" s="81" t="s">
        <v>113</v>
      </c>
      <c r="C92" s="33">
        <v>59165</v>
      </c>
      <c r="D92" s="33">
        <v>115</v>
      </c>
      <c r="E92" s="33">
        <v>430</v>
      </c>
      <c r="F92" s="33">
        <v>945</v>
      </c>
      <c r="G92" s="33">
        <v>2110</v>
      </c>
      <c r="H92" s="33">
        <v>3155</v>
      </c>
      <c r="I92" s="33">
        <v>4110</v>
      </c>
      <c r="J92" s="33">
        <v>4820</v>
      </c>
      <c r="K92" s="33">
        <v>4455</v>
      </c>
      <c r="L92" s="33">
        <v>4625</v>
      </c>
      <c r="M92" s="33">
        <v>4400</v>
      </c>
      <c r="N92" s="33">
        <v>4280</v>
      </c>
      <c r="O92" s="33">
        <v>4195</v>
      </c>
      <c r="P92" s="33">
        <v>4075</v>
      </c>
      <c r="Q92" s="33">
        <v>4030</v>
      </c>
      <c r="R92" s="33">
        <v>3930</v>
      </c>
      <c r="S92" s="33">
        <v>3985</v>
      </c>
      <c r="T92" s="33">
        <v>3130</v>
      </c>
      <c r="U92" s="33">
        <v>2170</v>
      </c>
      <c r="V92" s="33">
        <v>200</v>
      </c>
      <c r="W92" s="111">
        <v>5</v>
      </c>
    </row>
    <row r="93" spans="1:23" x14ac:dyDescent="0.35">
      <c r="A93" s="22" t="s">
        <v>277</v>
      </c>
      <c r="B93" s="81" t="s">
        <v>114</v>
      </c>
      <c r="C93" s="33">
        <v>60605</v>
      </c>
      <c r="D93" s="33">
        <v>135</v>
      </c>
      <c r="E93" s="33">
        <v>435</v>
      </c>
      <c r="F93" s="33">
        <v>945</v>
      </c>
      <c r="G93" s="33">
        <v>2155</v>
      </c>
      <c r="H93" s="33">
        <v>3220</v>
      </c>
      <c r="I93" s="33">
        <v>4125</v>
      </c>
      <c r="J93" s="33">
        <v>4945</v>
      </c>
      <c r="K93" s="33">
        <v>4625</v>
      </c>
      <c r="L93" s="33">
        <v>4660</v>
      </c>
      <c r="M93" s="33">
        <v>4555</v>
      </c>
      <c r="N93" s="33">
        <v>4385</v>
      </c>
      <c r="O93" s="33">
        <v>4360</v>
      </c>
      <c r="P93" s="33">
        <v>4120</v>
      </c>
      <c r="Q93" s="33">
        <v>4150</v>
      </c>
      <c r="R93" s="33">
        <v>4020</v>
      </c>
      <c r="S93" s="33">
        <v>4115</v>
      </c>
      <c r="T93" s="33">
        <v>3180</v>
      </c>
      <c r="U93" s="33">
        <v>2265</v>
      </c>
      <c r="V93" s="33">
        <v>215</v>
      </c>
      <c r="W93" s="111">
        <v>5</v>
      </c>
    </row>
    <row r="94" spans="1:23" x14ac:dyDescent="0.35">
      <c r="A94" s="113" t="s">
        <v>278</v>
      </c>
      <c r="B94" s="112" t="s">
        <v>72</v>
      </c>
      <c r="C94" s="122">
        <v>2520</v>
      </c>
      <c r="D94" s="122">
        <v>0</v>
      </c>
      <c r="E94" s="122">
        <v>0</v>
      </c>
      <c r="F94" s="122" t="s">
        <v>120</v>
      </c>
      <c r="G94" s="122" t="s">
        <v>120</v>
      </c>
      <c r="H94" s="122" t="s">
        <v>120</v>
      </c>
      <c r="I94" s="122" t="s">
        <v>120</v>
      </c>
      <c r="J94" s="122">
        <v>0</v>
      </c>
      <c r="K94" s="122" t="s">
        <v>120</v>
      </c>
      <c r="L94" s="122">
        <v>5</v>
      </c>
      <c r="M94" s="122" t="s">
        <v>120</v>
      </c>
      <c r="N94" s="122">
        <v>0</v>
      </c>
      <c r="O94" s="122" t="s">
        <v>120</v>
      </c>
      <c r="P94" s="122">
        <v>0</v>
      </c>
      <c r="Q94" s="122" t="s">
        <v>120</v>
      </c>
      <c r="R94" s="122" t="s">
        <v>120</v>
      </c>
      <c r="S94" s="122">
        <v>725</v>
      </c>
      <c r="T94" s="122">
        <v>215</v>
      </c>
      <c r="U94" s="122">
        <v>1570</v>
      </c>
      <c r="V94" s="122">
        <v>0</v>
      </c>
      <c r="W94" s="123">
        <v>0</v>
      </c>
    </row>
    <row r="95" spans="1:23" x14ac:dyDescent="0.35">
      <c r="A95" s="22" t="s">
        <v>278</v>
      </c>
      <c r="B95" s="81" t="s">
        <v>73</v>
      </c>
      <c r="C95" s="33">
        <v>4050</v>
      </c>
      <c r="D95" s="33">
        <v>0</v>
      </c>
      <c r="E95" s="33">
        <v>0</v>
      </c>
      <c r="F95" s="33" t="s">
        <v>120</v>
      </c>
      <c r="G95" s="33" t="s">
        <v>120</v>
      </c>
      <c r="H95" s="33" t="s">
        <v>120</v>
      </c>
      <c r="I95" s="33" t="s">
        <v>120</v>
      </c>
      <c r="J95" s="33" t="s">
        <v>120</v>
      </c>
      <c r="K95" s="33" t="s">
        <v>120</v>
      </c>
      <c r="L95" s="33" t="s">
        <v>120</v>
      </c>
      <c r="M95" s="33">
        <v>5</v>
      </c>
      <c r="N95" s="33">
        <v>0</v>
      </c>
      <c r="O95" s="33">
        <v>0</v>
      </c>
      <c r="P95" s="33" t="s">
        <v>120</v>
      </c>
      <c r="Q95" s="33" t="s">
        <v>120</v>
      </c>
      <c r="R95" s="33" t="s">
        <v>120</v>
      </c>
      <c r="S95" s="33">
        <v>840</v>
      </c>
      <c r="T95" s="33">
        <v>925</v>
      </c>
      <c r="U95" s="33">
        <v>2270</v>
      </c>
      <c r="V95" s="33" t="s">
        <v>120</v>
      </c>
      <c r="W95" s="111">
        <v>0</v>
      </c>
    </row>
    <row r="96" spans="1:23" x14ac:dyDescent="0.35">
      <c r="A96" s="22" t="s">
        <v>278</v>
      </c>
      <c r="B96" s="81" t="s">
        <v>74</v>
      </c>
      <c r="C96" s="33">
        <v>6255</v>
      </c>
      <c r="D96" s="33">
        <v>0</v>
      </c>
      <c r="E96" s="33">
        <v>0</v>
      </c>
      <c r="F96" s="33" t="s">
        <v>120</v>
      </c>
      <c r="G96" s="33">
        <v>5</v>
      </c>
      <c r="H96" s="33" t="s">
        <v>120</v>
      </c>
      <c r="I96" s="33" t="s">
        <v>120</v>
      </c>
      <c r="J96" s="33" t="s">
        <v>120</v>
      </c>
      <c r="K96" s="33">
        <v>5</v>
      </c>
      <c r="L96" s="33" t="s">
        <v>120</v>
      </c>
      <c r="M96" s="33" t="s">
        <v>120</v>
      </c>
      <c r="N96" s="33" t="s">
        <v>120</v>
      </c>
      <c r="O96" s="33">
        <v>0</v>
      </c>
      <c r="P96" s="33" t="s">
        <v>120</v>
      </c>
      <c r="Q96" s="33" t="s">
        <v>120</v>
      </c>
      <c r="R96" s="33" t="s">
        <v>120</v>
      </c>
      <c r="S96" s="33">
        <v>1035</v>
      </c>
      <c r="T96" s="33">
        <v>2630</v>
      </c>
      <c r="U96" s="33">
        <v>2565</v>
      </c>
      <c r="V96" s="33" t="s">
        <v>120</v>
      </c>
      <c r="W96" s="111">
        <v>0</v>
      </c>
    </row>
    <row r="97" spans="1:23" x14ac:dyDescent="0.35">
      <c r="A97" s="22" t="s">
        <v>278</v>
      </c>
      <c r="B97" s="81" t="s">
        <v>75</v>
      </c>
      <c r="C97" s="33">
        <v>13000</v>
      </c>
      <c r="D97" s="33">
        <v>0</v>
      </c>
      <c r="E97" s="33">
        <v>0</v>
      </c>
      <c r="F97" s="33" t="s">
        <v>120</v>
      </c>
      <c r="G97" s="33">
        <v>5</v>
      </c>
      <c r="H97" s="33" t="s">
        <v>120</v>
      </c>
      <c r="I97" s="33" t="s">
        <v>120</v>
      </c>
      <c r="J97" s="33" t="s">
        <v>120</v>
      </c>
      <c r="K97" s="33">
        <v>5</v>
      </c>
      <c r="L97" s="33">
        <v>5</v>
      </c>
      <c r="M97" s="33">
        <v>5</v>
      </c>
      <c r="N97" s="33" t="s">
        <v>120</v>
      </c>
      <c r="O97" s="33">
        <v>0</v>
      </c>
      <c r="P97" s="33" t="s">
        <v>120</v>
      </c>
      <c r="Q97" s="33">
        <v>425</v>
      </c>
      <c r="R97" s="33">
        <v>1985</v>
      </c>
      <c r="S97" s="33">
        <v>3905</v>
      </c>
      <c r="T97" s="33">
        <v>3750</v>
      </c>
      <c r="U97" s="33">
        <v>2915</v>
      </c>
      <c r="V97" s="33" t="s">
        <v>120</v>
      </c>
      <c r="W97" s="111">
        <v>0</v>
      </c>
    </row>
    <row r="98" spans="1:23" x14ac:dyDescent="0.35">
      <c r="A98" s="22" t="s">
        <v>278</v>
      </c>
      <c r="B98" s="81" t="s">
        <v>76</v>
      </c>
      <c r="C98" s="33">
        <v>22040</v>
      </c>
      <c r="D98" s="33">
        <v>0</v>
      </c>
      <c r="E98" s="33">
        <v>0</v>
      </c>
      <c r="F98" s="33" t="s">
        <v>120</v>
      </c>
      <c r="G98" s="33">
        <v>5</v>
      </c>
      <c r="H98" s="33" t="s">
        <v>120</v>
      </c>
      <c r="I98" s="33" t="s">
        <v>120</v>
      </c>
      <c r="J98" s="33" t="s">
        <v>120</v>
      </c>
      <c r="K98" s="33">
        <v>5</v>
      </c>
      <c r="L98" s="33">
        <v>5</v>
      </c>
      <c r="M98" s="33" t="s">
        <v>120</v>
      </c>
      <c r="N98" s="33">
        <v>225</v>
      </c>
      <c r="O98" s="33">
        <v>920</v>
      </c>
      <c r="P98" s="33">
        <v>2210</v>
      </c>
      <c r="Q98" s="33">
        <v>3895</v>
      </c>
      <c r="R98" s="33">
        <v>3815</v>
      </c>
      <c r="S98" s="33">
        <v>3905</v>
      </c>
      <c r="T98" s="33">
        <v>3820</v>
      </c>
      <c r="U98" s="33">
        <v>3240</v>
      </c>
      <c r="V98" s="33" t="s">
        <v>120</v>
      </c>
      <c r="W98" s="111">
        <v>0</v>
      </c>
    </row>
    <row r="99" spans="1:23" x14ac:dyDescent="0.35">
      <c r="A99" s="22" t="s">
        <v>278</v>
      </c>
      <c r="B99" s="81" t="s">
        <v>77</v>
      </c>
      <c r="C99" s="33">
        <v>34020</v>
      </c>
      <c r="D99" s="33">
        <v>0</v>
      </c>
      <c r="E99" s="33">
        <v>0</v>
      </c>
      <c r="F99" s="33" t="s">
        <v>120</v>
      </c>
      <c r="G99" s="33">
        <v>5</v>
      </c>
      <c r="H99" s="33">
        <v>0</v>
      </c>
      <c r="I99" s="33">
        <v>5</v>
      </c>
      <c r="J99" s="33" t="s">
        <v>120</v>
      </c>
      <c r="K99" s="33">
        <v>560</v>
      </c>
      <c r="L99" s="33">
        <v>1700</v>
      </c>
      <c r="M99" s="33">
        <v>2950</v>
      </c>
      <c r="N99" s="33">
        <v>3425</v>
      </c>
      <c r="O99" s="33">
        <v>3040</v>
      </c>
      <c r="P99" s="33">
        <v>3165</v>
      </c>
      <c r="Q99" s="33">
        <v>3945</v>
      </c>
      <c r="R99" s="33">
        <v>3860</v>
      </c>
      <c r="S99" s="33">
        <v>3950</v>
      </c>
      <c r="T99" s="33">
        <v>3830</v>
      </c>
      <c r="U99" s="33">
        <v>3575</v>
      </c>
      <c r="V99" s="33" t="s">
        <v>120</v>
      </c>
      <c r="W99" s="111">
        <v>0</v>
      </c>
    </row>
    <row r="100" spans="1:23" x14ac:dyDescent="0.35">
      <c r="A100" s="22" t="s">
        <v>278</v>
      </c>
      <c r="B100" s="81" t="s">
        <v>78</v>
      </c>
      <c r="C100" s="33">
        <v>39355</v>
      </c>
      <c r="D100" s="33">
        <v>0</v>
      </c>
      <c r="E100" s="33">
        <v>0</v>
      </c>
      <c r="F100" s="33" t="s">
        <v>120</v>
      </c>
      <c r="G100" s="33">
        <v>5</v>
      </c>
      <c r="H100" s="33">
        <v>0</v>
      </c>
      <c r="I100" s="33">
        <v>565</v>
      </c>
      <c r="J100" s="33">
        <v>1535</v>
      </c>
      <c r="K100" s="33">
        <v>2220</v>
      </c>
      <c r="L100" s="33">
        <v>2670</v>
      </c>
      <c r="M100" s="33">
        <v>3020</v>
      </c>
      <c r="N100" s="33">
        <v>3455</v>
      </c>
      <c r="O100" s="33">
        <v>3195</v>
      </c>
      <c r="P100" s="33">
        <v>3095</v>
      </c>
      <c r="Q100" s="33">
        <v>3970</v>
      </c>
      <c r="R100" s="33">
        <v>3895</v>
      </c>
      <c r="S100" s="33">
        <v>3930</v>
      </c>
      <c r="T100" s="33">
        <v>3920</v>
      </c>
      <c r="U100" s="33">
        <v>3625</v>
      </c>
      <c r="V100" s="33">
        <v>260</v>
      </c>
      <c r="W100" s="111">
        <v>0</v>
      </c>
    </row>
    <row r="101" spans="1:23" x14ac:dyDescent="0.35">
      <c r="A101" s="22" t="s">
        <v>278</v>
      </c>
      <c r="B101" s="81" t="s">
        <v>79</v>
      </c>
      <c r="C101" s="33">
        <v>40890</v>
      </c>
      <c r="D101" s="33">
        <v>0</v>
      </c>
      <c r="E101" s="33">
        <v>0</v>
      </c>
      <c r="F101" s="33" t="s">
        <v>120</v>
      </c>
      <c r="G101" s="33">
        <v>5</v>
      </c>
      <c r="H101" s="33">
        <v>0</v>
      </c>
      <c r="I101" s="33">
        <v>1080</v>
      </c>
      <c r="J101" s="33">
        <v>1940</v>
      </c>
      <c r="K101" s="33">
        <v>2265</v>
      </c>
      <c r="L101" s="33">
        <v>2670</v>
      </c>
      <c r="M101" s="33">
        <v>3005</v>
      </c>
      <c r="N101" s="33">
        <v>3495</v>
      </c>
      <c r="O101" s="33">
        <v>3370</v>
      </c>
      <c r="P101" s="33">
        <v>3035</v>
      </c>
      <c r="Q101" s="33">
        <v>4025</v>
      </c>
      <c r="R101" s="33">
        <v>3905</v>
      </c>
      <c r="S101" s="33">
        <v>4000</v>
      </c>
      <c r="T101" s="33">
        <v>3885</v>
      </c>
      <c r="U101" s="33">
        <v>3640</v>
      </c>
      <c r="V101" s="33">
        <v>565</v>
      </c>
      <c r="W101" s="111">
        <v>0</v>
      </c>
    </row>
    <row r="102" spans="1:23" x14ac:dyDescent="0.35">
      <c r="A102" s="22" t="s">
        <v>278</v>
      </c>
      <c r="B102" s="81" t="s">
        <v>80</v>
      </c>
      <c r="C102" s="33">
        <v>41640</v>
      </c>
      <c r="D102" s="33">
        <v>0</v>
      </c>
      <c r="E102" s="33">
        <v>0</v>
      </c>
      <c r="F102" s="33" t="s">
        <v>120</v>
      </c>
      <c r="G102" s="33" t="s">
        <v>120</v>
      </c>
      <c r="H102" s="33" t="s">
        <v>120</v>
      </c>
      <c r="I102" s="33">
        <v>1080</v>
      </c>
      <c r="J102" s="33">
        <v>1980</v>
      </c>
      <c r="K102" s="33">
        <v>2305</v>
      </c>
      <c r="L102" s="33">
        <v>2665</v>
      </c>
      <c r="M102" s="33">
        <v>3035</v>
      </c>
      <c r="N102" s="33">
        <v>3505</v>
      </c>
      <c r="O102" s="33">
        <v>3575</v>
      </c>
      <c r="P102" s="33">
        <v>3040</v>
      </c>
      <c r="Q102" s="33">
        <v>3980</v>
      </c>
      <c r="R102" s="33">
        <v>4050</v>
      </c>
      <c r="S102" s="33">
        <v>4010</v>
      </c>
      <c r="T102" s="33">
        <v>3855</v>
      </c>
      <c r="U102" s="33">
        <v>3705</v>
      </c>
      <c r="V102" s="33">
        <v>845</v>
      </c>
      <c r="W102" s="111">
        <v>0</v>
      </c>
    </row>
    <row r="103" spans="1:23" x14ac:dyDescent="0.35">
      <c r="A103" s="22" t="s">
        <v>278</v>
      </c>
      <c r="B103" s="81" t="s">
        <v>81</v>
      </c>
      <c r="C103" s="33">
        <v>42115</v>
      </c>
      <c r="D103" s="33">
        <v>0</v>
      </c>
      <c r="E103" s="33">
        <v>0</v>
      </c>
      <c r="F103" s="33" t="s">
        <v>120</v>
      </c>
      <c r="G103" s="33" t="s">
        <v>120</v>
      </c>
      <c r="H103" s="33" t="s">
        <v>120</v>
      </c>
      <c r="I103" s="33">
        <v>1055</v>
      </c>
      <c r="J103" s="33">
        <v>1955</v>
      </c>
      <c r="K103" s="33">
        <v>2285</v>
      </c>
      <c r="L103" s="33">
        <v>2670</v>
      </c>
      <c r="M103" s="33">
        <v>3050</v>
      </c>
      <c r="N103" s="33">
        <v>3495</v>
      </c>
      <c r="O103" s="33">
        <v>3710</v>
      </c>
      <c r="P103" s="33">
        <v>3040</v>
      </c>
      <c r="Q103" s="33">
        <v>3995</v>
      </c>
      <c r="R103" s="33">
        <v>4060</v>
      </c>
      <c r="S103" s="33">
        <v>4075</v>
      </c>
      <c r="T103" s="33">
        <v>3845</v>
      </c>
      <c r="U103" s="33">
        <v>3725</v>
      </c>
      <c r="V103" s="33">
        <v>1140</v>
      </c>
      <c r="W103" s="111">
        <v>0</v>
      </c>
    </row>
    <row r="104" spans="1:23" x14ac:dyDescent="0.35">
      <c r="A104" s="22" t="s">
        <v>278</v>
      </c>
      <c r="B104" s="81" t="s">
        <v>82</v>
      </c>
      <c r="C104" s="33">
        <v>43495</v>
      </c>
      <c r="D104" s="33">
        <v>0</v>
      </c>
      <c r="E104" s="33">
        <v>15</v>
      </c>
      <c r="F104" s="33">
        <v>40</v>
      </c>
      <c r="G104" s="33">
        <v>195</v>
      </c>
      <c r="H104" s="33">
        <v>435</v>
      </c>
      <c r="I104" s="33">
        <v>1135</v>
      </c>
      <c r="J104" s="33">
        <v>1990</v>
      </c>
      <c r="K104" s="33">
        <v>2305</v>
      </c>
      <c r="L104" s="33">
        <v>2680</v>
      </c>
      <c r="M104" s="33">
        <v>3005</v>
      </c>
      <c r="N104" s="33">
        <v>3525</v>
      </c>
      <c r="O104" s="33">
        <v>3705</v>
      </c>
      <c r="P104" s="33">
        <v>3240</v>
      </c>
      <c r="Q104" s="33">
        <v>3965</v>
      </c>
      <c r="R104" s="33">
        <v>4135</v>
      </c>
      <c r="S104" s="33">
        <v>4060</v>
      </c>
      <c r="T104" s="33">
        <v>3915</v>
      </c>
      <c r="U104" s="33">
        <v>3715</v>
      </c>
      <c r="V104" s="33">
        <v>1435</v>
      </c>
      <c r="W104" s="111">
        <v>0</v>
      </c>
    </row>
    <row r="105" spans="1:23" x14ac:dyDescent="0.35">
      <c r="A105" s="22" t="s">
        <v>278</v>
      </c>
      <c r="B105" s="81" t="s">
        <v>83</v>
      </c>
      <c r="C105" s="33">
        <v>45020</v>
      </c>
      <c r="D105" s="33">
        <v>0</v>
      </c>
      <c r="E105" s="33">
        <v>55</v>
      </c>
      <c r="F105" s="33">
        <v>200</v>
      </c>
      <c r="G105" s="33">
        <v>385</v>
      </c>
      <c r="H105" s="33">
        <v>875</v>
      </c>
      <c r="I105" s="33">
        <v>1250</v>
      </c>
      <c r="J105" s="33">
        <v>1980</v>
      </c>
      <c r="K105" s="33">
        <v>2325</v>
      </c>
      <c r="L105" s="33">
        <v>2685</v>
      </c>
      <c r="M105" s="33">
        <v>3020</v>
      </c>
      <c r="N105" s="33">
        <v>3520</v>
      </c>
      <c r="O105" s="33">
        <v>3735</v>
      </c>
      <c r="P105" s="33">
        <v>3385</v>
      </c>
      <c r="Q105" s="33">
        <v>4000</v>
      </c>
      <c r="R105" s="33">
        <v>4175</v>
      </c>
      <c r="S105" s="33">
        <v>4065</v>
      </c>
      <c r="T105" s="33">
        <v>3950</v>
      </c>
      <c r="U105" s="33">
        <v>3735</v>
      </c>
      <c r="V105" s="33">
        <v>1675</v>
      </c>
      <c r="W105" s="111">
        <v>0</v>
      </c>
    </row>
    <row r="106" spans="1:23" x14ac:dyDescent="0.35">
      <c r="A106" s="22" t="s">
        <v>278</v>
      </c>
      <c r="B106" s="81" t="s">
        <v>84</v>
      </c>
      <c r="C106" s="33">
        <v>45740</v>
      </c>
      <c r="D106" s="33">
        <v>0</v>
      </c>
      <c r="E106" s="33">
        <v>45</v>
      </c>
      <c r="F106" s="33">
        <v>205</v>
      </c>
      <c r="G106" s="33">
        <v>385</v>
      </c>
      <c r="H106" s="33">
        <v>895</v>
      </c>
      <c r="I106" s="33">
        <v>1260</v>
      </c>
      <c r="J106" s="33">
        <v>1945</v>
      </c>
      <c r="K106" s="33">
        <v>2360</v>
      </c>
      <c r="L106" s="33">
        <v>2690</v>
      </c>
      <c r="M106" s="33">
        <v>3055</v>
      </c>
      <c r="N106" s="33">
        <v>3540</v>
      </c>
      <c r="O106" s="33">
        <v>3785</v>
      </c>
      <c r="P106" s="33">
        <v>3605</v>
      </c>
      <c r="Q106" s="33">
        <v>4020</v>
      </c>
      <c r="R106" s="33">
        <v>4240</v>
      </c>
      <c r="S106" s="33">
        <v>4090</v>
      </c>
      <c r="T106" s="33">
        <v>3935</v>
      </c>
      <c r="U106" s="33">
        <v>3795</v>
      </c>
      <c r="V106" s="33">
        <v>1895</v>
      </c>
      <c r="W106" s="111">
        <v>0</v>
      </c>
    </row>
    <row r="107" spans="1:23" x14ac:dyDescent="0.35">
      <c r="A107" s="22" t="s">
        <v>278</v>
      </c>
      <c r="B107" s="81" t="s">
        <v>85</v>
      </c>
      <c r="C107" s="33">
        <v>46095</v>
      </c>
      <c r="D107" s="33">
        <v>0</v>
      </c>
      <c r="E107" s="33">
        <v>35</v>
      </c>
      <c r="F107" s="33">
        <v>200</v>
      </c>
      <c r="G107" s="33">
        <v>355</v>
      </c>
      <c r="H107" s="33">
        <v>870</v>
      </c>
      <c r="I107" s="33">
        <v>1270</v>
      </c>
      <c r="J107" s="33">
        <v>1920</v>
      </c>
      <c r="K107" s="33">
        <v>2340</v>
      </c>
      <c r="L107" s="33">
        <v>2715</v>
      </c>
      <c r="M107" s="33">
        <v>3075</v>
      </c>
      <c r="N107" s="33">
        <v>3520</v>
      </c>
      <c r="O107" s="33">
        <v>3800</v>
      </c>
      <c r="P107" s="33">
        <v>3755</v>
      </c>
      <c r="Q107" s="33">
        <v>3995</v>
      </c>
      <c r="R107" s="33">
        <v>4285</v>
      </c>
      <c r="S107" s="33">
        <v>4045</v>
      </c>
      <c r="T107" s="33">
        <v>3985</v>
      </c>
      <c r="U107" s="33">
        <v>3770</v>
      </c>
      <c r="V107" s="33">
        <v>2165</v>
      </c>
      <c r="W107" s="111" t="s">
        <v>120</v>
      </c>
    </row>
    <row r="108" spans="1:23" x14ac:dyDescent="0.35">
      <c r="A108" s="22" t="s">
        <v>278</v>
      </c>
      <c r="B108" s="81" t="s">
        <v>86</v>
      </c>
      <c r="C108" s="33">
        <v>46305</v>
      </c>
      <c r="D108" s="33">
        <v>0</v>
      </c>
      <c r="E108" s="33">
        <v>30</v>
      </c>
      <c r="F108" s="33">
        <v>190</v>
      </c>
      <c r="G108" s="33">
        <v>355</v>
      </c>
      <c r="H108" s="33">
        <v>825</v>
      </c>
      <c r="I108" s="33">
        <v>1310</v>
      </c>
      <c r="J108" s="33">
        <v>1895</v>
      </c>
      <c r="K108" s="33">
        <v>2335</v>
      </c>
      <c r="L108" s="33">
        <v>2710</v>
      </c>
      <c r="M108" s="33">
        <v>3100</v>
      </c>
      <c r="N108" s="33">
        <v>3510</v>
      </c>
      <c r="O108" s="33">
        <v>3770</v>
      </c>
      <c r="P108" s="33">
        <v>3815</v>
      </c>
      <c r="Q108" s="33">
        <v>3935</v>
      </c>
      <c r="R108" s="33">
        <v>4325</v>
      </c>
      <c r="S108" s="33">
        <v>4020</v>
      </c>
      <c r="T108" s="33">
        <v>4010</v>
      </c>
      <c r="U108" s="33">
        <v>3815</v>
      </c>
      <c r="V108" s="33">
        <v>2360</v>
      </c>
      <c r="W108" s="111" t="s">
        <v>120</v>
      </c>
    </row>
    <row r="109" spans="1:23" x14ac:dyDescent="0.35">
      <c r="A109" s="22" t="s">
        <v>278</v>
      </c>
      <c r="B109" s="81" t="s">
        <v>87</v>
      </c>
      <c r="C109" s="33">
        <v>46300</v>
      </c>
      <c r="D109" s="33">
        <v>0</v>
      </c>
      <c r="E109" s="33">
        <v>15</v>
      </c>
      <c r="F109" s="33">
        <v>180</v>
      </c>
      <c r="G109" s="33">
        <v>345</v>
      </c>
      <c r="H109" s="33">
        <v>795</v>
      </c>
      <c r="I109" s="33">
        <v>1285</v>
      </c>
      <c r="J109" s="33">
        <v>1870</v>
      </c>
      <c r="K109" s="33">
        <v>2310</v>
      </c>
      <c r="L109" s="33">
        <v>2695</v>
      </c>
      <c r="M109" s="33">
        <v>3075</v>
      </c>
      <c r="N109" s="33">
        <v>3480</v>
      </c>
      <c r="O109" s="33">
        <v>3710</v>
      </c>
      <c r="P109" s="33">
        <v>3885</v>
      </c>
      <c r="Q109" s="33">
        <v>3860</v>
      </c>
      <c r="R109" s="33">
        <v>4350</v>
      </c>
      <c r="S109" s="33">
        <v>4045</v>
      </c>
      <c r="T109" s="33">
        <v>3975</v>
      </c>
      <c r="U109" s="33">
        <v>3800</v>
      </c>
      <c r="V109" s="33">
        <v>2630</v>
      </c>
      <c r="W109" s="111">
        <v>0</v>
      </c>
    </row>
    <row r="110" spans="1:23" x14ac:dyDescent="0.35">
      <c r="A110" s="22" t="s">
        <v>278</v>
      </c>
      <c r="B110" s="81" t="s">
        <v>88</v>
      </c>
      <c r="C110" s="33">
        <v>46295</v>
      </c>
      <c r="D110" s="33">
        <v>0</v>
      </c>
      <c r="E110" s="33">
        <v>5</v>
      </c>
      <c r="F110" s="33">
        <v>170</v>
      </c>
      <c r="G110" s="33">
        <v>335</v>
      </c>
      <c r="H110" s="33">
        <v>760</v>
      </c>
      <c r="I110" s="33">
        <v>1230</v>
      </c>
      <c r="J110" s="33">
        <v>1840</v>
      </c>
      <c r="K110" s="33">
        <v>2250</v>
      </c>
      <c r="L110" s="33">
        <v>2680</v>
      </c>
      <c r="M110" s="33">
        <v>3025</v>
      </c>
      <c r="N110" s="33">
        <v>3460</v>
      </c>
      <c r="O110" s="33">
        <v>3705</v>
      </c>
      <c r="P110" s="33">
        <v>3875</v>
      </c>
      <c r="Q110" s="33">
        <v>3865</v>
      </c>
      <c r="R110" s="33">
        <v>4295</v>
      </c>
      <c r="S110" s="33">
        <v>4120</v>
      </c>
      <c r="T110" s="33">
        <v>3945</v>
      </c>
      <c r="U110" s="33">
        <v>3835</v>
      </c>
      <c r="V110" s="33">
        <v>2905</v>
      </c>
      <c r="W110" s="111">
        <v>0</v>
      </c>
    </row>
    <row r="111" spans="1:23" x14ac:dyDescent="0.35">
      <c r="A111" s="22" t="s">
        <v>278</v>
      </c>
      <c r="B111" s="81" t="s">
        <v>89</v>
      </c>
      <c r="C111" s="33">
        <v>46295</v>
      </c>
      <c r="D111" s="33">
        <v>0</v>
      </c>
      <c r="E111" s="33" t="s">
        <v>120</v>
      </c>
      <c r="F111" s="33">
        <v>165</v>
      </c>
      <c r="G111" s="33">
        <v>305</v>
      </c>
      <c r="H111" s="33">
        <v>725</v>
      </c>
      <c r="I111" s="33">
        <v>1190</v>
      </c>
      <c r="J111" s="33">
        <v>1810</v>
      </c>
      <c r="K111" s="33">
        <v>2225</v>
      </c>
      <c r="L111" s="33">
        <v>2640</v>
      </c>
      <c r="M111" s="33">
        <v>3025</v>
      </c>
      <c r="N111" s="33">
        <v>3415</v>
      </c>
      <c r="O111" s="33">
        <v>3690</v>
      </c>
      <c r="P111" s="33">
        <v>3900</v>
      </c>
      <c r="Q111" s="33">
        <v>3820</v>
      </c>
      <c r="R111" s="33">
        <v>4290</v>
      </c>
      <c r="S111" s="33">
        <v>4170</v>
      </c>
      <c r="T111" s="33">
        <v>3970</v>
      </c>
      <c r="U111" s="33">
        <v>3825</v>
      </c>
      <c r="V111" s="33">
        <v>3130</v>
      </c>
      <c r="W111" s="111">
        <v>0</v>
      </c>
    </row>
    <row r="112" spans="1:23" x14ac:dyDescent="0.35">
      <c r="A112" s="22" t="s">
        <v>278</v>
      </c>
      <c r="B112" s="81" t="s">
        <v>90</v>
      </c>
      <c r="C112" s="33">
        <v>46220</v>
      </c>
      <c r="D112" s="33">
        <v>0</v>
      </c>
      <c r="E112" s="33" t="s">
        <v>120</v>
      </c>
      <c r="F112" s="33">
        <v>150</v>
      </c>
      <c r="G112" s="33">
        <v>285</v>
      </c>
      <c r="H112" s="33">
        <v>700</v>
      </c>
      <c r="I112" s="33">
        <v>1155</v>
      </c>
      <c r="J112" s="33">
        <v>1750</v>
      </c>
      <c r="K112" s="33">
        <v>2190</v>
      </c>
      <c r="L112" s="33">
        <v>2610</v>
      </c>
      <c r="M112" s="33">
        <v>2995</v>
      </c>
      <c r="N112" s="33">
        <v>3360</v>
      </c>
      <c r="O112" s="33">
        <v>3685</v>
      </c>
      <c r="P112" s="33">
        <v>3910</v>
      </c>
      <c r="Q112" s="33">
        <v>3805</v>
      </c>
      <c r="R112" s="33">
        <v>4275</v>
      </c>
      <c r="S112" s="33">
        <v>4195</v>
      </c>
      <c r="T112" s="33">
        <v>3935</v>
      </c>
      <c r="U112" s="33">
        <v>3900</v>
      </c>
      <c r="V112" s="33">
        <v>3175</v>
      </c>
      <c r="W112" s="111">
        <v>145</v>
      </c>
    </row>
    <row r="113" spans="1:23" x14ac:dyDescent="0.35">
      <c r="A113" s="22" t="s">
        <v>278</v>
      </c>
      <c r="B113" s="81" t="s">
        <v>91</v>
      </c>
      <c r="C113" s="33">
        <v>46000</v>
      </c>
      <c r="D113" s="33">
        <v>0</v>
      </c>
      <c r="E113" s="33" t="s">
        <v>120</v>
      </c>
      <c r="F113" s="33">
        <v>130</v>
      </c>
      <c r="G113" s="33">
        <v>270</v>
      </c>
      <c r="H113" s="33">
        <v>650</v>
      </c>
      <c r="I113" s="33">
        <v>1105</v>
      </c>
      <c r="J113" s="33">
        <v>1720</v>
      </c>
      <c r="K113" s="33">
        <v>2145</v>
      </c>
      <c r="L113" s="33">
        <v>2615</v>
      </c>
      <c r="M113" s="33">
        <v>2950</v>
      </c>
      <c r="N113" s="33">
        <v>3310</v>
      </c>
      <c r="O113" s="33">
        <v>3710</v>
      </c>
      <c r="P113" s="33">
        <v>3910</v>
      </c>
      <c r="Q113" s="33">
        <v>3780</v>
      </c>
      <c r="R113" s="33">
        <v>4260</v>
      </c>
      <c r="S113" s="33">
        <v>4175</v>
      </c>
      <c r="T113" s="33">
        <v>3995</v>
      </c>
      <c r="U113" s="33">
        <v>3850</v>
      </c>
      <c r="V113" s="33">
        <v>3195</v>
      </c>
      <c r="W113" s="111">
        <v>230</v>
      </c>
    </row>
    <row r="114" spans="1:23" x14ac:dyDescent="0.35">
      <c r="A114" s="22" t="s">
        <v>278</v>
      </c>
      <c r="B114" s="81" t="s">
        <v>92</v>
      </c>
      <c r="C114" s="33">
        <v>45655</v>
      </c>
      <c r="D114" s="33">
        <v>0</v>
      </c>
      <c r="E114" s="33" t="s">
        <v>120</v>
      </c>
      <c r="F114" s="33">
        <v>115</v>
      </c>
      <c r="G114" s="33">
        <v>260</v>
      </c>
      <c r="H114" s="33">
        <v>605</v>
      </c>
      <c r="I114" s="33">
        <v>1060</v>
      </c>
      <c r="J114" s="33">
        <v>1650</v>
      </c>
      <c r="K114" s="33">
        <v>2130</v>
      </c>
      <c r="L114" s="33">
        <v>2595</v>
      </c>
      <c r="M114" s="33">
        <v>2885</v>
      </c>
      <c r="N114" s="33">
        <v>3295</v>
      </c>
      <c r="O114" s="33">
        <v>3695</v>
      </c>
      <c r="P114" s="33">
        <v>3920</v>
      </c>
      <c r="Q114" s="33">
        <v>3755</v>
      </c>
      <c r="R114" s="33">
        <v>4195</v>
      </c>
      <c r="S114" s="33">
        <v>4255</v>
      </c>
      <c r="T114" s="33">
        <v>3995</v>
      </c>
      <c r="U114" s="33">
        <v>3805</v>
      </c>
      <c r="V114" s="33">
        <v>3255</v>
      </c>
      <c r="W114" s="111">
        <v>195</v>
      </c>
    </row>
    <row r="115" spans="1:23" x14ac:dyDescent="0.35">
      <c r="A115" s="22" t="s">
        <v>278</v>
      </c>
      <c r="B115" s="81" t="s">
        <v>93</v>
      </c>
      <c r="C115" s="33">
        <v>45380</v>
      </c>
      <c r="D115" s="33">
        <v>0</v>
      </c>
      <c r="E115" s="33" t="s">
        <v>120</v>
      </c>
      <c r="F115" s="33">
        <v>95</v>
      </c>
      <c r="G115" s="33">
        <v>260</v>
      </c>
      <c r="H115" s="33">
        <v>555</v>
      </c>
      <c r="I115" s="33">
        <v>1045</v>
      </c>
      <c r="J115" s="33">
        <v>1595</v>
      </c>
      <c r="K115" s="33">
        <v>2070</v>
      </c>
      <c r="L115" s="33">
        <v>2555</v>
      </c>
      <c r="M115" s="33">
        <v>2850</v>
      </c>
      <c r="N115" s="33">
        <v>3280</v>
      </c>
      <c r="O115" s="33">
        <v>3665</v>
      </c>
      <c r="P115" s="33">
        <v>3890</v>
      </c>
      <c r="Q115" s="33">
        <v>3770</v>
      </c>
      <c r="R115" s="33">
        <v>4170</v>
      </c>
      <c r="S115" s="33">
        <v>4245</v>
      </c>
      <c r="T115" s="33">
        <v>4060</v>
      </c>
      <c r="U115" s="33">
        <v>3785</v>
      </c>
      <c r="V115" s="33">
        <v>3290</v>
      </c>
      <c r="W115" s="111">
        <v>205</v>
      </c>
    </row>
    <row r="116" spans="1:23" x14ac:dyDescent="0.35">
      <c r="A116" s="22" t="s">
        <v>278</v>
      </c>
      <c r="B116" s="81" t="s">
        <v>94</v>
      </c>
      <c r="C116" s="33">
        <v>45070</v>
      </c>
      <c r="D116" s="33">
        <v>0</v>
      </c>
      <c r="E116" s="33" t="s">
        <v>120</v>
      </c>
      <c r="F116" s="33">
        <v>85</v>
      </c>
      <c r="G116" s="33">
        <v>240</v>
      </c>
      <c r="H116" s="33">
        <v>525</v>
      </c>
      <c r="I116" s="33">
        <v>995</v>
      </c>
      <c r="J116" s="33">
        <v>1555</v>
      </c>
      <c r="K116" s="33">
        <v>2065</v>
      </c>
      <c r="L116" s="33">
        <v>2515</v>
      </c>
      <c r="M116" s="33">
        <v>2830</v>
      </c>
      <c r="N116" s="33">
        <v>3200</v>
      </c>
      <c r="O116" s="33">
        <v>3675</v>
      </c>
      <c r="P116" s="33">
        <v>3830</v>
      </c>
      <c r="Q116" s="33">
        <v>3830</v>
      </c>
      <c r="R116" s="33">
        <v>4090</v>
      </c>
      <c r="S116" s="33">
        <v>4270</v>
      </c>
      <c r="T116" s="33">
        <v>4030</v>
      </c>
      <c r="U116" s="33">
        <v>3855</v>
      </c>
      <c r="V116" s="33">
        <v>3260</v>
      </c>
      <c r="W116" s="111">
        <v>225</v>
      </c>
    </row>
    <row r="117" spans="1:23" x14ac:dyDescent="0.35">
      <c r="A117" s="22" t="s">
        <v>278</v>
      </c>
      <c r="B117" s="81" t="s">
        <v>95</v>
      </c>
      <c r="C117" s="33">
        <v>44590</v>
      </c>
      <c r="D117" s="33">
        <v>0</v>
      </c>
      <c r="E117" s="33" t="s">
        <v>120</v>
      </c>
      <c r="F117" s="33">
        <v>70</v>
      </c>
      <c r="G117" s="33">
        <v>240</v>
      </c>
      <c r="H117" s="33">
        <v>485</v>
      </c>
      <c r="I117" s="33">
        <v>955</v>
      </c>
      <c r="J117" s="33">
        <v>1510</v>
      </c>
      <c r="K117" s="33">
        <v>2030</v>
      </c>
      <c r="L117" s="33">
        <v>2485</v>
      </c>
      <c r="M117" s="33">
        <v>2800</v>
      </c>
      <c r="N117" s="33">
        <v>3170</v>
      </c>
      <c r="O117" s="33">
        <v>3625</v>
      </c>
      <c r="P117" s="33">
        <v>3835</v>
      </c>
      <c r="Q117" s="33">
        <v>3805</v>
      </c>
      <c r="R117" s="33">
        <v>4095</v>
      </c>
      <c r="S117" s="33">
        <v>4260</v>
      </c>
      <c r="T117" s="33">
        <v>4035</v>
      </c>
      <c r="U117" s="33">
        <v>3875</v>
      </c>
      <c r="V117" s="33">
        <v>3105</v>
      </c>
      <c r="W117" s="111">
        <v>205</v>
      </c>
    </row>
    <row r="118" spans="1:23" x14ac:dyDescent="0.35">
      <c r="A118" s="22" t="s">
        <v>278</v>
      </c>
      <c r="B118" s="81" t="s">
        <v>96</v>
      </c>
      <c r="C118" s="33">
        <v>44090</v>
      </c>
      <c r="D118" s="33">
        <v>0</v>
      </c>
      <c r="E118" s="33" t="s">
        <v>120</v>
      </c>
      <c r="F118" s="33">
        <v>50</v>
      </c>
      <c r="G118" s="33">
        <v>225</v>
      </c>
      <c r="H118" s="33">
        <v>450</v>
      </c>
      <c r="I118" s="33">
        <v>940</v>
      </c>
      <c r="J118" s="33">
        <v>1445</v>
      </c>
      <c r="K118" s="33">
        <v>1980</v>
      </c>
      <c r="L118" s="33">
        <v>2470</v>
      </c>
      <c r="M118" s="33">
        <v>2760</v>
      </c>
      <c r="N118" s="33">
        <v>3130</v>
      </c>
      <c r="O118" s="33">
        <v>3605</v>
      </c>
      <c r="P118" s="33">
        <v>3835</v>
      </c>
      <c r="Q118" s="33">
        <v>3815</v>
      </c>
      <c r="R118" s="33">
        <v>4060</v>
      </c>
      <c r="S118" s="33">
        <v>4280</v>
      </c>
      <c r="T118" s="33">
        <v>4040</v>
      </c>
      <c r="U118" s="33">
        <v>3855</v>
      </c>
      <c r="V118" s="33">
        <v>2965</v>
      </c>
      <c r="W118" s="111">
        <v>185</v>
      </c>
    </row>
    <row r="119" spans="1:23" x14ac:dyDescent="0.35">
      <c r="A119" s="22" t="s">
        <v>278</v>
      </c>
      <c r="B119" s="81" t="s">
        <v>97</v>
      </c>
      <c r="C119" s="33">
        <v>43635</v>
      </c>
      <c r="D119" s="33">
        <v>0</v>
      </c>
      <c r="E119" s="33">
        <v>0</v>
      </c>
      <c r="F119" s="33">
        <v>40</v>
      </c>
      <c r="G119" s="33">
        <v>220</v>
      </c>
      <c r="H119" s="33">
        <v>400</v>
      </c>
      <c r="I119" s="33">
        <v>920</v>
      </c>
      <c r="J119" s="33">
        <v>1400</v>
      </c>
      <c r="K119" s="33">
        <v>1945</v>
      </c>
      <c r="L119" s="33">
        <v>2415</v>
      </c>
      <c r="M119" s="33">
        <v>2775</v>
      </c>
      <c r="N119" s="33">
        <v>3115</v>
      </c>
      <c r="O119" s="33">
        <v>3555</v>
      </c>
      <c r="P119" s="33">
        <v>3825</v>
      </c>
      <c r="Q119" s="33">
        <v>3825</v>
      </c>
      <c r="R119" s="33">
        <v>4020</v>
      </c>
      <c r="S119" s="33">
        <v>4305</v>
      </c>
      <c r="T119" s="33">
        <v>3995</v>
      </c>
      <c r="U119" s="33">
        <v>3905</v>
      </c>
      <c r="V119" s="33">
        <v>2750</v>
      </c>
      <c r="W119" s="111">
        <v>230</v>
      </c>
    </row>
    <row r="120" spans="1:23" x14ac:dyDescent="0.35">
      <c r="A120" s="22" t="s">
        <v>278</v>
      </c>
      <c r="B120" s="81" t="s">
        <v>98</v>
      </c>
      <c r="C120" s="33">
        <v>43125</v>
      </c>
      <c r="D120" s="33">
        <v>0</v>
      </c>
      <c r="E120" s="33" t="s">
        <v>120</v>
      </c>
      <c r="F120" s="33">
        <v>30</v>
      </c>
      <c r="G120" s="33">
        <v>205</v>
      </c>
      <c r="H120" s="33">
        <v>380</v>
      </c>
      <c r="I120" s="33">
        <v>865</v>
      </c>
      <c r="J120" s="33">
        <v>1375</v>
      </c>
      <c r="K120" s="33">
        <v>1915</v>
      </c>
      <c r="L120" s="33">
        <v>2375</v>
      </c>
      <c r="M120" s="33">
        <v>2725</v>
      </c>
      <c r="N120" s="33">
        <v>3110</v>
      </c>
      <c r="O120" s="33">
        <v>3530</v>
      </c>
      <c r="P120" s="33">
        <v>3790</v>
      </c>
      <c r="Q120" s="33">
        <v>3850</v>
      </c>
      <c r="R120" s="33">
        <v>3950</v>
      </c>
      <c r="S120" s="33">
        <v>4335</v>
      </c>
      <c r="T120" s="33">
        <v>3975</v>
      </c>
      <c r="U120" s="33">
        <v>3935</v>
      </c>
      <c r="V120" s="33">
        <v>2570</v>
      </c>
      <c r="W120" s="111">
        <v>210</v>
      </c>
    </row>
    <row r="121" spans="1:23" x14ac:dyDescent="0.35">
      <c r="A121" s="22" t="s">
        <v>278</v>
      </c>
      <c r="B121" s="81" t="s">
        <v>99</v>
      </c>
      <c r="C121" s="33">
        <v>42575</v>
      </c>
      <c r="D121" s="33">
        <v>0</v>
      </c>
      <c r="E121" s="33" t="s">
        <v>120</v>
      </c>
      <c r="F121" s="33">
        <v>20</v>
      </c>
      <c r="G121" s="33">
        <v>190</v>
      </c>
      <c r="H121" s="33">
        <v>360</v>
      </c>
      <c r="I121" s="33">
        <v>820</v>
      </c>
      <c r="J121" s="33">
        <v>1320</v>
      </c>
      <c r="K121" s="33">
        <v>1890</v>
      </c>
      <c r="L121" s="33">
        <v>2335</v>
      </c>
      <c r="M121" s="33">
        <v>2710</v>
      </c>
      <c r="N121" s="33">
        <v>3090</v>
      </c>
      <c r="O121" s="33">
        <v>3485</v>
      </c>
      <c r="P121" s="33">
        <v>3725</v>
      </c>
      <c r="Q121" s="33">
        <v>3910</v>
      </c>
      <c r="R121" s="33">
        <v>3880</v>
      </c>
      <c r="S121" s="33">
        <v>4365</v>
      </c>
      <c r="T121" s="33">
        <v>3995</v>
      </c>
      <c r="U121" s="33">
        <v>3895</v>
      </c>
      <c r="V121" s="33">
        <v>2325</v>
      </c>
      <c r="W121" s="111">
        <v>260</v>
      </c>
    </row>
    <row r="122" spans="1:23" x14ac:dyDescent="0.35">
      <c r="A122" s="22" t="s">
        <v>278</v>
      </c>
      <c r="B122" s="81" t="s">
        <v>100</v>
      </c>
      <c r="C122" s="33">
        <v>41945</v>
      </c>
      <c r="D122" s="33">
        <v>0</v>
      </c>
      <c r="E122" s="33" t="s">
        <v>120</v>
      </c>
      <c r="F122" s="33">
        <v>10</v>
      </c>
      <c r="G122" s="33">
        <v>175</v>
      </c>
      <c r="H122" s="33">
        <v>345</v>
      </c>
      <c r="I122" s="33">
        <v>780</v>
      </c>
      <c r="J122" s="33">
        <v>1255</v>
      </c>
      <c r="K122" s="33">
        <v>1865</v>
      </c>
      <c r="L122" s="33">
        <v>2275</v>
      </c>
      <c r="M122" s="33">
        <v>2695</v>
      </c>
      <c r="N122" s="33">
        <v>3040</v>
      </c>
      <c r="O122" s="33">
        <v>3470</v>
      </c>
      <c r="P122" s="33">
        <v>3720</v>
      </c>
      <c r="Q122" s="33">
        <v>3895</v>
      </c>
      <c r="R122" s="33">
        <v>3890</v>
      </c>
      <c r="S122" s="33">
        <v>4310</v>
      </c>
      <c r="T122" s="33">
        <v>4075</v>
      </c>
      <c r="U122" s="33">
        <v>3860</v>
      </c>
      <c r="V122" s="33">
        <v>2035</v>
      </c>
      <c r="W122" s="111">
        <v>255</v>
      </c>
    </row>
    <row r="123" spans="1:23" x14ac:dyDescent="0.35">
      <c r="A123" s="22" t="s">
        <v>278</v>
      </c>
      <c r="B123" s="81" t="s">
        <v>101</v>
      </c>
      <c r="C123" s="33">
        <v>41280</v>
      </c>
      <c r="D123" s="33">
        <v>0</v>
      </c>
      <c r="E123" s="33" t="s">
        <v>120</v>
      </c>
      <c r="F123" s="33">
        <v>5</v>
      </c>
      <c r="G123" s="33">
        <v>165</v>
      </c>
      <c r="H123" s="33">
        <v>315</v>
      </c>
      <c r="I123" s="33">
        <v>740</v>
      </c>
      <c r="J123" s="33">
        <v>1205</v>
      </c>
      <c r="K123" s="33">
        <v>1820</v>
      </c>
      <c r="L123" s="33">
        <v>2245</v>
      </c>
      <c r="M123" s="33">
        <v>2645</v>
      </c>
      <c r="N123" s="33">
        <v>3035</v>
      </c>
      <c r="O123" s="33">
        <v>3420</v>
      </c>
      <c r="P123" s="33">
        <v>3695</v>
      </c>
      <c r="Q123" s="33">
        <v>3910</v>
      </c>
      <c r="R123" s="33">
        <v>3835</v>
      </c>
      <c r="S123" s="33">
        <v>4295</v>
      </c>
      <c r="T123" s="33">
        <v>4105</v>
      </c>
      <c r="U123" s="33">
        <v>3880</v>
      </c>
      <c r="V123" s="33">
        <v>1720</v>
      </c>
      <c r="W123" s="111">
        <v>245</v>
      </c>
    </row>
    <row r="124" spans="1:23" x14ac:dyDescent="0.35">
      <c r="A124" s="22" t="s">
        <v>278</v>
      </c>
      <c r="B124" s="81" t="s">
        <v>102</v>
      </c>
      <c r="C124" s="33">
        <v>40735</v>
      </c>
      <c r="D124" s="33">
        <v>0</v>
      </c>
      <c r="E124" s="33" t="s">
        <v>120</v>
      </c>
      <c r="F124" s="33" t="s">
        <v>120</v>
      </c>
      <c r="G124" s="33">
        <v>150</v>
      </c>
      <c r="H124" s="33">
        <v>290</v>
      </c>
      <c r="I124" s="33">
        <v>710</v>
      </c>
      <c r="J124" s="33">
        <v>1175</v>
      </c>
      <c r="K124" s="33">
        <v>1760</v>
      </c>
      <c r="L124" s="33">
        <v>2205</v>
      </c>
      <c r="M124" s="33">
        <v>2605</v>
      </c>
      <c r="N124" s="33">
        <v>3000</v>
      </c>
      <c r="O124" s="33">
        <v>3365</v>
      </c>
      <c r="P124" s="33">
        <v>3690</v>
      </c>
      <c r="Q124" s="33">
        <v>3915</v>
      </c>
      <c r="R124" s="33">
        <v>3815</v>
      </c>
      <c r="S124" s="33">
        <v>4270</v>
      </c>
      <c r="T124" s="33">
        <v>4135</v>
      </c>
      <c r="U124" s="33">
        <v>3830</v>
      </c>
      <c r="V124" s="33">
        <v>1570</v>
      </c>
      <c r="W124" s="111">
        <v>245</v>
      </c>
    </row>
    <row r="125" spans="1:23" x14ac:dyDescent="0.35">
      <c r="A125" s="22" t="s">
        <v>278</v>
      </c>
      <c r="B125" s="81" t="s">
        <v>103</v>
      </c>
      <c r="C125" s="33">
        <v>40075</v>
      </c>
      <c r="D125" s="33">
        <v>0</v>
      </c>
      <c r="E125" s="33" t="s">
        <v>120</v>
      </c>
      <c r="F125" s="33" t="s">
        <v>120</v>
      </c>
      <c r="G125" s="33">
        <v>135</v>
      </c>
      <c r="H125" s="33">
        <v>280</v>
      </c>
      <c r="I125" s="33">
        <v>655</v>
      </c>
      <c r="J125" s="33">
        <v>1115</v>
      </c>
      <c r="K125" s="33">
        <v>1725</v>
      </c>
      <c r="L125" s="33">
        <v>2155</v>
      </c>
      <c r="M125" s="33">
        <v>2615</v>
      </c>
      <c r="N125" s="33">
        <v>2955</v>
      </c>
      <c r="O125" s="33">
        <v>3315</v>
      </c>
      <c r="P125" s="33">
        <v>3705</v>
      </c>
      <c r="Q125" s="33">
        <v>3900</v>
      </c>
      <c r="R125" s="33">
        <v>3790</v>
      </c>
      <c r="S125" s="33">
        <v>4250</v>
      </c>
      <c r="T125" s="33">
        <v>4105</v>
      </c>
      <c r="U125" s="33">
        <v>3865</v>
      </c>
      <c r="V125" s="33">
        <v>1220</v>
      </c>
      <c r="W125" s="111">
        <v>280</v>
      </c>
    </row>
    <row r="126" spans="1:23" x14ac:dyDescent="0.35">
      <c r="A126" s="22" t="s">
        <v>278</v>
      </c>
      <c r="B126" s="81" t="s">
        <v>104</v>
      </c>
      <c r="C126" s="33">
        <v>39470</v>
      </c>
      <c r="D126" s="33">
        <v>0</v>
      </c>
      <c r="E126" s="33" t="s">
        <v>120</v>
      </c>
      <c r="F126" s="33">
        <v>5</v>
      </c>
      <c r="G126" s="33">
        <v>120</v>
      </c>
      <c r="H126" s="33">
        <v>270</v>
      </c>
      <c r="I126" s="33">
        <v>610</v>
      </c>
      <c r="J126" s="33">
        <v>1070</v>
      </c>
      <c r="K126" s="33">
        <v>1660</v>
      </c>
      <c r="L126" s="33">
        <v>2140</v>
      </c>
      <c r="M126" s="33">
        <v>2600</v>
      </c>
      <c r="N126" s="33">
        <v>2885</v>
      </c>
      <c r="O126" s="33">
        <v>3295</v>
      </c>
      <c r="P126" s="33">
        <v>3690</v>
      </c>
      <c r="Q126" s="33">
        <v>3915</v>
      </c>
      <c r="R126" s="33">
        <v>3760</v>
      </c>
      <c r="S126" s="33">
        <v>4185</v>
      </c>
      <c r="T126" s="33">
        <v>4180</v>
      </c>
      <c r="U126" s="33">
        <v>3855</v>
      </c>
      <c r="V126" s="33">
        <v>935</v>
      </c>
      <c r="W126" s="111">
        <v>290</v>
      </c>
    </row>
    <row r="127" spans="1:23" x14ac:dyDescent="0.35">
      <c r="A127" s="22" t="s">
        <v>278</v>
      </c>
      <c r="B127" s="81" t="s">
        <v>105</v>
      </c>
      <c r="C127" s="33">
        <v>38870</v>
      </c>
      <c r="D127" s="33">
        <v>0</v>
      </c>
      <c r="E127" s="33" t="s">
        <v>120</v>
      </c>
      <c r="F127" s="33">
        <v>5</v>
      </c>
      <c r="G127" s="33">
        <v>100</v>
      </c>
      <c r="H127" s="33">
        <v>270</v>
      </c>
      <c r="I127" s="33">
        <v>560</v>
      </c>
      <c r="J127" s="33">
        <v>1055</v>
      </c>
      <c r="K127" s="33">
        <v>1605</v>
      </c>
      <c r="L127" s="33">
        <v>2075</v>
      </c>
      <c r="M127" s="33">
        <v>2560</v>
      </c>
      <c r="N127" s="33">
        <v>2845</v>
      </c>
      <c r="O127" s="33">
        <v>3285</v>
      </c>
      <c r="P127" s="33">
        <v>3665</v>
      </c>
      <c r="Q127" s="33">
        <v>3875</v>
      </c>
      <c r="R127" s="33">
        <v>3775</v>
      </c>
      <c r="S127" s="33">
        <v>4155</v>
      </c>
      <c r="T127" s="33">
        <v>4160</v>
      </c>
      <c r="U127" s="33">
        <v>3915</v>
      </c>
      <c r="V127" s="33">
        <v>700</v>
      </c>
      <c r="W127" s="111">
        <v>260</v>
      </c>
    </row>
    <row r="128" spans="1:23" x14ac:dyDescent="0.35">
      <c r="A128" s="22" t="s">
        <v>278</v>
      </c>
      <c r="B128" s="81" t="s">
        <v>106</v>
      </c>
      <c r="C128" s="33">
        <v>38305</v>
      </c>
      <c r="D128" s="33">
        <v>0</v>
      </c>
      <c r="E128" s="33" t="s">
        <v>120</v>
      </c>
      <c r="F128" s="33" t="s">
        <v>120</v>
      </c>
      <c r="G128" s="33">
        <v>90</v>
      </c>
      <c r="H128" s="33">
        <v>245</v>
      </c>
      <c r="I128" s="33">
        <v>525</v>
      </c>
      <c r="J128" s="33">
        <v>1000</v>
      </c>
      <c r="K128" s="33">
        <v>1565</v>
      </c>
      <c r="L128" s="33">
        <v>2065</v>
      </c>
      <c r="M128" s="33">
        <v>2520</v>
      </c>
      <c r="N128" s="33">
        <v>2825</v>
      </c>
      <c r="O128" s="33">
        <v>3200</v>
      </c>
      <c r="P128" s="33">
        <v>3670</v>
      </c>
      <c r="Q128" s="33">
        <v>3815</v>
      </c>
      <c r="R128" s="33">
        <v>3830</v>
      </c>
      <c r="S128" s="33">
        <v>4085</v>
      </c>
      <c r="T128" s="33">
        <v>4170</v>
      </c>
      <c r="U128" s="33">
        <v>3900</v>
      </c>
      <c r="V128" s="33">
        <v>770</v>
      </c>
      <c r="W128" s="111">
        <v>15</v>
      </c>
    </row>
    <row r="129" spans="1:23" x14ac:dyDescent="0.35">
      <c r="A129" s="22" t="s">
        <v>278</v>
      </c>
      <c r="B129" s="81" t="s">
        <v>107</v>
      </c>
      <c r="C129" s="33">
        <v>37905</v>
      </c>
      <c r="D129" s="33">
        <v>0</v>
      </c>
      <c r="E129" s="33">
        <v>0</v>
      </c>
      <c r="F129" s="33">
        <v>5</v>
      </c>
      <c r="G129" s="33">
        <v>75</v>
      </c>
      <c r="H129" s="33">
        <v>245</v>
      </c>
      <c r="I129" s="33">
        <v>490</v>
      </c>
      <c r="J129" s="33">
        <v>960</v>
      </c>
      <c r="K129" s="33">
        <v>1515</v>
      </c>
      <c r="L129" s="33">
        <v>2040</v>
      </c>
      <c r="M129" s="33">
        <v>2490</v>
      </c>
      <c r="N129" s="33">
        <v>2805</v>
      </c>
      <c r="O129" s="33">
        <v>3165</v>
      </c>
      <c r="P129" s="33">
        <v>3625</v>
      </c>
      <c r="Q129" s="33">
        <v>3825</v>
      </c>
      <c r="R129" s="33">
        <v>3805</v>
      </c>
      <c r="S129" s="33">
        <v>4085</v>
      </c>
      <c r="T129" s="33">
        <v>4155</v>
      </c>
      <c r="U129" s="33">
        <v>3885</v>
      </c>
      <c r="V129" s="33">
        <v>725</v>
      </c>
      <c r="W129" s="111">
        <v>10</v>
      </c>
    </row>
    <row r="130" spans="1:23" x14ac:dyDescent="0.35">
      <c r="A130" s="22" t="s">
        <v>278</v>
      </c>
      <c r="B130" s="81" t="s">
        <v>108</v>
      </c>
      <c r="C130" s="33">
        <v>37365</v>
      </c>
      <c r="D130" s="33">
        <v>0</v>
      </c>
      <c r="E130" s="33" t="s">
        <v>120</v>
      </c>
      <c r="F130" s="33">
        <v>5</v>
      </c>
      <c r="G130" s="33">
        <v>60</v>
      </c>
      <c r="H130" s="33">
        <v>235</v>
      </c>
      <c r="I130" s="33">
        <v>460</v>
      </c>
      <c r="J130" s="33">
        <v>945</v>
      </c>
      <c r="K130" s="33">
        <v>1445</v>
      </c>
      <c r="L130" s="33">
        <v>1990</v>
      </c>
      <c r="M130" s="33">
        <v>2470</v>
      </c>
      <c r="N130" s="33">
        <v>2765</v>
      </c>
      <c r="O130" s="33">
        <v>3125</v>
      </c>
      <c r="P130" s="33">
        <v>3600</v>
      </c>
      <c r="Q130" s="33">
        <v>3825</v>
      </c>
      <c r="R130" s="33">
        <v>3810</v>
      </c>
      <c r="S130" s="33">
        <v>4065</v>
      </c>
      <c r="T130" s="33">
        <v>4150</v>
      </c>
      <c r="U130" s="33">
        <v>3830</v>
      </c>
      <c r="V130" s="33">
        <v>565</v>
      </c>
      <c r="W130" s="111">
        <v>10</v>
      </c>
    </row>
    <row r="131" spans="1:23" x14ac:dyDescent="0.35">
      <c r="A131" s="22" t="s">
        <v>278</v>
      </c>
      <c r="B131" s="81" t="s">
        <v>109</v>
      </c>
      <c r="C131" s="33">
        <v>36980</v>
      </c>
      <c r="D131" s="33">
        <v>0</v>
      </c>
      <c r="E131" s="33" t="s">
        <v>120</v>
      </c>
      <c r="F131" s="33">
        <v>5</v>
      </c>
      <c r="G131" s="33">
        <v>50</v>
      </c>
      <c r="H131" s="33">
        <v>220</v>
      </c>
      <c r="I131" s="33">
        <v>415</v>
      </c>
      <c r="J131" s="33">
        <v>920</v>
      </c>
      <c r="K131" s="33">
        <v>1400</v>
      </c>
      <c r="L131" s="33">
        <v>1955</v>
      </c>
      <c r="M131" s="33">
        <v>2415</v>
      </c>
      <c r="N131" s="33">
        <v>2775</v>
      </c>
      <c r="O131" s="33">
        <v>3110</v>
      </c>
      <c r="P131" s="33">
        <v>3555</v>
      </c>
      <c r="Q131" s="33">
        <v>3810</v>
      </c>
      <c r="R131" s="33">
        <v>3820</v>
      </c>
      <c r="S131" s="33">
        <v>4015</v>
      </c>
      <c r="T131" s="33">
        <v>4170</v>
      </c>
      <c r="U131" s="33">
        <v>3765</v>
      </c>
      <c r="V131" s="33">
        <v>560</v>
      </c>
      <c r="W131" s="111">
        <v>5</v>
      </c>
    </row>
    <row r="132" spans="1:23" x14ac:dyDescent="0.35">
      <c r="A132" s="22" t="s">
        <v>278</v>
      </c>
      <c r="B132" s="81" t="s">
        <v>110</v>
      </c>
      <c r="C132" s="33">
        <v>36565</v>
      </c>
      <c r="D132" s="33">
        <v>0</v>
      </c>
      <c r="E132" s="33" t="s">
        <v>120</v>
      </c>
      <c r="F132" s="33" t="s">
        <v>120</v>
      </c>
      <c r="G132" s="33">
        <v>40</v>
      </c>
      <c r="H132" s="33">
        <v>210</v>
      </c>
      <c r="I132" s="33">
        <v>400</v>
      </c>
      <c r="J132" s="33">
        <v>865</v>
      </c>
      <c r="K132" s="33">
        <v>1380</v>
      </c>
      <c r="L132" s="33">
        <v>1915</v>
      </c>
      <c r="M132" s="33">
        <v>2375</v>
      </c>
      <c r="N132" s="33">
        <v>2725</v>
      </c>
      <c r="O132" s="33">
        <v>3110</v>
      </c>
      <c r="P132" s="33">
        <v>3530</v>
      </c>
      <c r="Q132" s="33">
        <v>3775</v>
      </c>
      <c r="R132" s="33">
        <v>3845</v>
      </c>
      <c r="S132" s="33">
        <v>3945</v>
      </c>
      <c r="T132" s="33">
        <v>4185</v>
      </c>
      <c r="U132" s="33">
        <v>3735</v>
      </c>
      <c r="V132" s="33">
        <v>520</v>
      </c>
      <c r="W132" s="111">
        <v>5</v>
      </c>
    </row>
    <row r="133" spans="1:23" x14ac:dyDescent="0.35">
      <c r="A133" s="22" t="s">
        <v>278</v>
      </c>
      <c r="B133" s="81" t="s">
        <v>111</v>
      </c>
      <c r="C133" s="33">
        <v>36270</v>
      </c>
      <c r="D133" s="33">
        <v>0</v>
      </c>
      <c r="E133" s="33" t="s">
        <v>120</v>
      </c>
      <c r="F133" s="33" t="s">
        <v>120</v>
      </c>
      <c r="G133" s="33">
        <v>25</v>
      </c>
      <c r="H133" s="33">
        <v>195</v>
      </c>
      <c r="I133" s="33">
        <v>375</v>
      </c>
      <c r="J133" s="33">
        <v>825</v>
      </c>
      <c r="K133" s="33">
        <v>1325</v>
      </c>
      <c r="L133" s="33">
        <v>1890</v>
      </c>
      <c r="M133" s="33">
        <v>2325</v>
      </c>
      <c r="N133" s="33">
        <v>2715</v>
      </c>
      <c r="O133" s="33">
        <v>3085</v>
      </c>
      <c r="P133" s="33">
        <v>3490</v>
      </c>
      <c r="Q133" s="33">
        <v>3710</v>
      </c>
      <c r="R133" s="33">
        <v>3900</v>
      </c>
      <c r="S133" s="33">
        <v>3885</v>
      </c>
      <c r="T133" s="33">
        <v>4200</v>
      </c>
      <c r="U133" s="33">
        <v>3745</v>
      </c>
      <c r="V133" s="33">
        <v>560</v>
      </c>
      <c r="W133" s="111">
        <v>5</v>
      </c>
    </row>
    <row r="134" spans="1:23" x14ac:dyDescent="0.35">
      <c r="A134" s="22" t="s">
        <v>278</v>
      </c>
      <c r="B134" s="81" t="s">
        <v>112</v>
      </c>
      <c r="C134" s="33">
        <v>35930</v>
      </c>
      <c r="D134" s="33">
        <v>0</v>
      </c>
      <c r="E134" s="33">
        <v>0</v>
      </c>
      <c r="F134" s="33" t="s">
        <v>120</v>
      </c>
      <c r="G134" s="33">
        <v>15</v>
      </c>
      <c r="H134" s="33">
        <v>185</v>
      </c>
      <c r="I134" s="33">
        <v>355</v>
      </c>
      <c r="J134" s="33">
        <v>780</v>
      </c>
      <c r="K134" s="33">
        <v>1260</v>
      </c>
      <c r="L134" s="33">
        <v>1860</v>
      </c>
      <c r="M134" s="33">
        <v>2265</v>
      </c>
      <c r="N134" s="33">
        <v>2700</v>
      </c>
      <c r="O134" s="33">
        <v>3035</v>
      </c>
      <c r="P134" s="33">
        <v>3470</v>
      </c>
      <c r="Q134" s="33">
        <v>3700</v>
      </c>
      <c r="R134" s="33">
        <v>3880</v>
      </c>
      <c r="S134" s="33">
        <v>3885</v>
      </c>
      <c r="T134" s="33">
        <v>4135</v>
      </c>
      <c r="U134" s="33">
        <v>3820</v>
      </c>
      <c r="V134" s="33">
        <v>560</v>
      </c>
      <c r="W134" s="111">
        <v>5</v>
      </c>
    </row>
    <row r="135" spans="1:23" x14ac:dyDescent="0.35">
      <c r="A135" s="22" t="s">
        <v>278</v>
      </c>
      <c r="B135" s="81" t="s">
        <v>113</v>
      </c>
      <c r="C135" s="33">
        <v>35585</v>
      </c>
      <c r="D135" s="33">
        <v>0</v>
      </c>
      <c r="E135" s="33">
        <v>0</v>
      </c>
      <c r="F135" s="33" t="s">
        <v>120</v>
      </c>
      <c r="G135" s="33">
        <v>10</v>
      </c>
      <c r="H135" s="33">
        <v>175</v>
      </c>
      <c r="I135" s="33">
        <v>330</v>
      </c>
      <c r="J135" s="33">
        <v>740</v>
      </c>
      <c r="K135" s="33">
        <v>1205</v>
      </c>
      <c r="L135" s="33">
        <v>1820</v>
      </c>
      <c r="M135" s="33">
        <v>2240</v>
      </c>
      <c r="N135" s="33">
        <v>2650</v>
      </c>
      <c r="O135" s="33">
        <v>3035</v>
      </c>
      <c r="P135" s="33">
        <v>3420</v>
      </c>
      <c r="Q135" s="33">
        <v>3685</v>
      </c>
      <c r="R135" s="33">
        <v>3890</v>
      </c>
      <c r="S135" s="33">
        <v>3835</v>
      </c>
      <c r="T135" s="33">
        <v>4090</v>
      </c>
      <c r="U135" s="33">
        <v>3845</v>
      </c>
      <c r="V135" s="33">
        <v>600</v>
      </c>
      <c r="W135" s="111">
        <v>10</v>
      </c>
    </row>
    <row r="136" spans="1:23" x14ac:dyDescent="0.35">
      <c r="A136" s="22" t="s">
        <v>278</v>
      </c>
      <c r="B136" s="81" t="s">
        <v>114</v>
      </c>
      <c r="C136" s="33">
        <v>35205</v>
      </c>
      <c r="D136" s="33">
        <v>0</v>
      </c>
      <c r="E136" s="33">
        <v>0</v>
      </c>
      <c r="F136" s="33" t="s">
        <v>120</v>
      </c>
      <c r="G136" s="33">
        <v>10</v>
      </c>
      <c r="H136" s="33">
        <v>160</v>
      </c>
      <c r="I136" s="33">
        <v>310</v>
      </c>
      <c r="J136" s="33">
        <v>710</v>
      </c>
      <c r="K136" s="33">
        <v>1175</v>
      </c>
      <c r="L136" s="33">
        <v>1760</v>
      </c>
      <c r="M136" s="33">
        <v>2200</v>
      </c>
      <c r="N136" s="33">
        <v>2605</v>
      </c>
      <c r="O136" s="33">
        <v>3005</v>
      </c>
      <c r="P136" s="33">
        <v>3360</v>
      </c>
      <c r="Q136" s="33">
        <v>3660</v>
      </c>
      <c r="R136" s="33">
        <v>3890</v>
      </c>
      <c r="S136" s="33">
        <v>3810</v>
      </c>
      <c r="T136" s="33">
        <v>4025</v>
      </c>
      <c r="U136" s="33">
        <v>3890</v>
      </c>
      <c r="V136" s="33">
        <v>625</v>
      </c>
      <c r="W136" s="111">
        <v>10</v>
      </c>
    </row>
    <row r="137" spans="1:23" x14ac:dyDescent="0.35">
      <c r="A137" t="s">
        <v>29</v>
      </c>
      <c r="B137" t="s">
        <v>424</v>
      </c>
    </row>
    <row r="138" spans="1:23" x14ac:dyDescent="0.35">
      <c r="A138" t="s">
        <v>30</v>
      </c>
      <c r="B138" t="s">
        <v>476</v>
      </c>
    </row>
    <row r="139" spans="1:23" x14ac:dyDescent="0.35">
      <c r="A139" t="s">
        <v>31</v>
      </c>
      <c r="B139" t="s">
        <v>468</v>
      </c>
    </row>
    <row r="140" spans="1:23" x14ac:dyDescent="0.35">
      <c r="A140" t="s">
        <v>32</v>
      </c>
      <c r="B140" t="s">
        <v>469</v>
      </c>
    </row>
    <row r="141" spans="1:23" x14ac:dyDescent="0.35">
      <c r="A141" t="s">
        <v>33</v>
      </c>
      <c r="B141" t="s">
        <v>477</v>
      </c>
    </row>
    <row r="142" spans="1:23" x14ac:dyDescent="0.35">
      <c r="A142" t="s">
        <v>34</v>
      </c>
      <c r="B142" t="s">
        <v>478</v>
      </c>
    </row>
  </sheetData>
  <mergeCells count="1">
    <mergeCell ref="D6:W6"/>
  </mergeCells>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98"/>
  <sheetViews>
    <sheetView showGridLines="0" zoomScaleNormal="100" workbookViewId="0"/>
  </sheetViews>
  <sheetFormatPr defaultColWidth="10.6640625" defaultRowHeight="15.5" x14ac:dyDescent="0.35"/>
  <cols>
    <col min="1" max="1" width="20.6640625" customWidth="1"/>
    <col min="2" max="2" width="97.4140625" customWidth="1"/>
    <col min="3" max="10" width="13.6640625" customWidth="1"/>
  </cols>
  <sheetData>
    <row r="1" spans="1:10" ht="19.5" x14ac:dyDescent="0.45">
      <c r="A1" s="1" t="s">
        <v>358</v>
      </c>
    </row>
    <row r="2" spans="1:10" x14ac:dyDescent="0.35">
      <c r="A2" t="s">
        <v>233</v>
      </c>
    </row>
    <row r="3" spans="1:10" x14ac:dyDescent="0.35">
      <c r="A3" t="s">
        <v>234</v>
      </c>
    </row>
    <row r="4" spans="1:10" x14ac:dyDescent="0.35">
      <c r="A4" t="s">
        <v>544</v>
      </c>
    </row>
    <row r="5" spans="1:10" x14ac:dyDescent="0.35">
      <c r="A5" t="s">
        <v>49</v>
      </c>
    </row>
    <row r="6" spans="1:10" x14ac:dyDescent="0.35">
      <c r="A6" s="3" t="s">
        <v>363</v>
      </c>
    </row>
    <row r="7" spans="1:10" s="182" customFormat="1" ht="77" customHeight="1" x14ac:dyDescent="0.35">
      <c r="A7" s="196" t="s">
        <v>264</v>
      </c>
      <c r="B7" s="197" t="s">
        <v>147</v>
      </c>
      <c r="C7" s="197" t="s">
        <v>323</v>
      </c>
      <c r="D7" s="197" t="s">
        <v>359</v>
      </c>
      <c r="E7" s="197" t="s">
        <v>360</v>
      </c>
      <c r="F7" s="197" t="s">
        <v>361</v>
      </c>
      <c r="G7" s="197" t="s">
        <v>362</v>
      </c>
      <c r="H7" s="197" t="s">
        <v>128</v>
      </c>
      <c r="I7" s="197" t="s">
        <v>129</v>
      </c>
      <c r="J7" s="198" t="s">
        <v>130</v>
      </c>
    </row>
    <row r="8" spans="1:10" x14ac:dyDescent="0.35">
      <c r="A8" s="128" t="s">
        <v>276</v>
      </c>
      <c r="B8" s="129" t="s">
        <v>62</v>
      </c>
      <c r="C8" s="47">
        <v>95810</v>
      </c>
      <c r="D8" s="130">
        <v>1</v>
      </c>
      <c r="E8" s="47">
        <v>31595</v>
      </c>
      <c r="F8" s="47">
        <v>295</v>
      </c>
      <c r="G8" s="47">
        <v>63860</v>
      </c>
      <c r="H8" s="130">
        <v>0.33</v>
      </c>
      <c r="I8" s="130">
        <v>0</v>
      </c>
      <c r="J8" s="66">
        <v>0.67</v>
      </c>
    </row>
    <row r="9" spans="1:10" x14ac:dyDescent="0.35">
      <c r="A9" s="22" t="s">
        <v>276</v>
      </c>
      <c r="B9" s="81" t="s">
        <v>154</v>
      </c>
      <c r="C9" s="33">
        <v>25</v>
      </c>
      <c r="D9" s="28">
        <v>0</v>
      </c>
      <c r="E9" s="33">
        <v>5</v>
      </c>
      <c r="F9" s="33">
        <v>0</v>
      </c>
      <c r="G9" s="33">
        <v>20</v>
      </c>
      <c r="H9" s="28">
        <v>0.28000000000000003</v>
      </c>
      <c r="I9" s="28">
        <v>0</v>
      </c>
      <c r="J9" s="68">
        <v>0.72</v>
      </c>
    </row>
    <row r="10" spans="1:10" x14ac:dyDescent="0.35">
      <c r="A10" s="22" t="s">
        <v>276</v>
      </c>
      <c r="B10" s="81" t="s">
        <v>155</v>
      </c>
      <c r="C10" s="33">
        <v>490</v>
      </c>
      <c r="D10" s="28">
        <v>0.01</v>
      </c>
      <c r="E10" s="33">
        <v>100</v>
      </c>
      <c r="F10" s="33" t="s">
        <v>120</v>
      </c>
      <c r="G10" s="33">
        <v>385</v>
      </c>
      <c r="H10" s="28" t="s">
        <v>120</v>
      </c>
      <c r="I10" s="28" t="s">
        <v>120</v>
      </c>
      <c r="J10" s="68">
        <v>0.79</v>
      </c>
    </row>
    <row r="11" spans="1:10" x14ac:dyDescent="0.35">
      <c r="A11" s="22" t="s">
        <v>276</v>
      </c>
      <c r="B11" s="81" t="s">
        <v>156</v>
      </c>
      <c r="C11" s="33">
        <v>240</v>
      </c>
      <c r="D11" s="28">
        <v>0</v>
      </c>
      <c r="E11" s="33">
        <v>140</v>
      </c>
      <c r="F11" s="33" t="s">
        <v>120</v>
      </c>
      <c r="G11" s="33">
        <v>100</v>
      </c>
      <c r="H11" s="28">
        <v>0.57999999999999996</v>
      </c>
      <c r="I11" s="28" t="s">
        <v>120</v>
      </c>
      <c r="J11" s="68" t="s">
        <v>120</v>
      </c>
    </row>
    <row r="12" spans="1:10" x14ac:dyDescent="0.35">
      <c r="A12" s="22" t="s">
        <v>276</v>
      </c>
      <c r="B12" s="81" t="s">
        <v>157</v>
      </c>
      <c r="C12" s="33">
        <v>3430</v>
      </c>
      <c r="D12" s="28">
        <v>0.04</v>
      </c>
      <c r="E12" s="33">
        <v>2750</v>
      </c>
      <c r="F12" s="33">
        <v>0</v>
      </c>
      <c r="G12" s="33">
        <v>685</v>
      </c>
      <c r="H12" s="28">
        <v>0.8</v>
      </c>
      <c r="I12" s="28">
        <v>0</v>
      </c>
      <c r="J12" s="68">
        <v>0.2</v>
      </c>
    </row>
    <row r="13" spans="1:10" x14ac:dyDescent="0.35">
      <c r="A13" s="22" t="s">
        <v>276</v>
      </c>
      <c r="B13" s="81" t="s">
        <v>158</v>
      </c>
      <c r="C13" s="33">
        <v>71180</v>
      </c>
      <c r="D13" s="28">
        <v>0.74</v>
      </c>
      <c r="E13" s="33">
        <v>19690</v>
      </c>
      <c r="F13" s="33">
        <v>170</v>
      </c>
      <c r="G13" s="33">
        <v>51290</v>
      </c>
      <c r="H13" s="28">
        <v>0.28000000000000003</v>
      </c>
      <c r="I13" s="28">
        <v>0</v>
      </c>
      <c r="J13" s="68">
        <v>0.72</v>
      </c>
    </row>
    <row r="14" spans="1:10" x14ac:dyDescent="0.35">
      <c r="A14" s="22" t="s">
        <v>276</v>
      </c>
      <c r="B14" s="81" t="s">
        <v>159</v>
      </c>
      <c r="C14" s="33">
        <v>3120</v>
      </c>
      <c r="D14" s="28">
        <v>0.03</v>
      </c>
      <c r="E14" s="33">
        <v>785</v>
      </c>
      <c r="F14" s="33">
        <v>10</v>
      </c>
      <c r="G14" s="33">
        <v>2320</v>
      </c>
      <c r="H14" s="28">
        <v>0.25</v>
      </c>
      <c r="I14" s="28">
        <v>0</v>
      </c>
      <c r="J14" s="68">
        <v>0.74</v>
      </c>
    </row>
    <row r="15" spans="1:10" x14ac:dyDescent="0.35">
      <c r="A15" s="22" t="s">
        <v>276</v>
      </c>
      <c r="B15" s="81" t="s">
        <v>160</v>
      </c>
      <c r="C15" s="33">
        <v>865</v>
      </c>
      <c r="D15" s="28">
        <v>0.01</v>
      </c>
      <c r="E15" s="33">
        <v>220</v>
      </c>
      <c r="F15" s="33">
        <v>30</v>
      </c>
      <c r="G15" s="33">
        <v>615</v>
      </c>
      <c r="H15" s="28">
        <v>0.25</v>
      </c>
      <c r="I15" s="28">
        <v>0.03</v>
      </c>
      <c r="J15" s="68">
        <v>0.71</v>
      </c>
    </row>
    <row r="16" spans="1:10" x14ac:dyDescent="0.35">
      <c r="A16" s="22" t="s">
        <v>276</v>
      </c>
      <c r="B16" s="81" t="s">
        <v>161</v>
      </c>
      <c r="C16" s="33">
        <v>1475</v>
      </c>
      <c r="D16" s="28">
        <v>0.02</v>
      </c>
      <c r="E16" s="33">
        <v>665</v>
      </c>
      <c r="F16" s="33">
        <v>25</v>
      </c>
      <c r="G16" s="33">
        <v>790</v>
      </c>
      <c r="H16" s="28">
        <v>0.45</v>
      </c>
      <c r="I16" s="28">
        <v>0.02</v>
      </c>
      <c r="J16" s="68">
        <v>0.53</v>
      </c>
    </row>
    <row r="17" spans="1:10" x14ac:dyDescent="0.35">
      <c r="A17" s="22" t="s">
        <v>276</v>
      </c>
      <c r="B17" s="81" t="s">
        <v>162</v>
      </c>
      <c r="C17" s="33">
        <v>295</v>
      </c>
      <c r="D17" s="28">
        <v>0</v>
      </c>
      <c r="E17" s="33">
        <v>145</v>
      </c>
      <c r="F17" s="33">
        <v>5</v>
      </c>
      <c r="G17" s="33">
        <v>145</v>
      </c>
      <c r="H17" s="28">
        <v>0.5</v>
      </c>
      <c r="I17" s="28">
        <v>0.01</v>
      </c>
      <c r="J17" s="68">
        <v>0.49</v>
      </c>
    </row>
    <row r="18" spans="1:10" x14ac:dyDescent="0.35">
      <c r="A18" s="22" t="s">
        <v>276</v>
      </c>
      <c r="B18" s="81" t="s">
        <v>163</v>
      </c>
      <c r="C18" s="33">
        <v>1105</v>
      </c>
      <c r="D18" s="28">
        <v>0.01</v>
      </c>
      <c r="E18" s="33">
        <v>715</v>
      </c>
      <c r="F18" s="33">
        <v>5</v>
      </c>
      <c r="G18" s="33">
        <v>385</v>
      </c>
      <c r="H18" s="28">
        <v>0.65</v>
      </c>
      <c r="I18" s="28">
        <v>0</v>
      </c>
      <c r="J18" s="68">
        <v>0.35</v>
      </c>
    </row>
    <row r="19" spans="1:10" x14ac:dyDescent="0.35">
      <c r="A19" s="22" t="s">
        <v>276</v>
      </c>
      <c r="B19" s="81" t="s">
        <v>164</v>
      </c>
      <c r="C19" s="33">
        <v>1030</v>
      </c>
      <c r="D19" s="28">
        <v>0.01</v>
      </c>
      <c r="E19" s="33">
        <v>735</v>
      </c>
      <c r="F19" s="33">
        <v>0</v>
      </c>
      <c r="G19" s="33">
        <v>295</v>
      </c>
      <c r="H19" s="28">
        <v>0.71</v>
      </c>
      <c r="I19" s="28">
        <v>0</v>
      </c>
      <c r="J19" s="68">
        <v>0.28000000000000003</v>
      </c>
    </row>
    <row r="20" spans="1:10" x14ac:dyDescent="0.35">
      <c r="A20" s="22" t="s">
        <v>276</v>
      </c>
      <c r="B20" s="81" t="s">
        <v>165</v>
      </c>
      <c r="C20" s="33">
        <v>540</v>
      </c>
      <c r="D20" s="28">
        <v>0.01</v>
      </c>
      <c r="E20" s="33">
        <v>430</v>
      </c>
      <c r="F20" s="33">
        <v>0</v>
      </c>
      <c r="G20" s="33">
        <v>105</v>
      </c>
      <c r="H20" s="28">
        <v>0.8</v>
      </c>
      <c r="I20" s="28">
        <v>0</v>
      </c>
      <c r="J20" s="68">
        <v>0.19</v>
      </c>
    </row>
    <row r="21" spans="1:10" x14ac:dyDescent="0.35">
      <c r="A21" s="22" t="s">
        <v>276</v>
      </c>
      <c r="B21" s="81" t="s">
        <v>166</v>
      </c>
      <c r="C21" s="33">
        <v>1180</v>
      </c>
      <c r="D21" s="28">
        <v>0.01</v>
      </c>
      <c r="E21" s="33">
        <v>375</v>
      </c>
      <c r="F21" s="33">
        <v>15</v>
      </c>
      <c r="G21" s="33">
        <v>790</v>
      </c>
      <c r="H21" s="28">
        <v>0.32</v>
      </c>
      <c r="I21" s="28">
        <v>0.01</v>
      </c>
      <c r="J21" s="68">
        <v>0.67</v>
      </c>
    </row>
    <row r="22" spans="1:10" x14ac:dyDescent="0.35">
      <c r="A22" s="22" t="s">
        <v>276</v>
      </c>
      <c r="B22" s="81" t="s">
        <v>167</v>
      </c>
      <c r="C22" s="33">
        <v>470</v>
      </c>
      <c r="D22" s="28">
        <v>0</v>
      </c>
      <c r="E22" s="33">
        <v>345</v>
      </c>
      <c r="F22" s="33">
        <v>0</v>
      </c>
      <c r="G22" s="33">
        <v>125</v>
      </c>
      <c r="H22" s="28">
        <v>0.73</v>
      </c>
      <c r="I22" s="28">
        <v>0</v>
      </c>
      <c r="J22" s="68">
        <v>0.26</v>
      </c>
    </row>
    <row r="23" spans="1:10" x14ac:dyDescent="0.35">
      <c r="A23" s="22" t="s">
        <v>276</v>
      </c>
      <c r="B23" s="81" t="s">
        <v>168</v>
      </c>
      <c r="C23" s="33">
        <v>140</v>
      </c>
      <c r="D23" s="28">
        <v>0</v>
      </c>
      <c r="E23" s="33">
        <v>95</v>
      </c>
      <c r="F23" s="33">
        <v>0</v>
      </c>
      <c r="G23" s="33">
        <v>45</v>
      </c>
      <c r="H23" s="28">
        <v>0.66</v>
      </c>
      <c r="I23" s="28">
        <v>0</v>
      </c>
      <c r="J23" s="68">
        <v>0.34</v>
      </c>
    </row>
    <row r="24" spans="1:10" x14ac:dyDescent="0.35">
      <c r="A24" s="22" t="s">
        <v>276</v>
      </c>
      <c r="B24" s="81" t="s">
        <v>169</v>
      </c>
      <c r="C24" s="33">
        <v>2650</v>
      </c>
      <c r="D24" s="28">
        <v>0.03</v>
      </c>
      <c r="E24" s="33">
        <v>855</v>
      </c>
      <c r="F24" s="33">
        <v>5</v>
      </c>
      <c r="G24" s="33">
        <v>1790</v>
      </c>
      <c r="H24" s="28">
        <v>0.32</v>
      </c>
      <c r="I24" s="28">
        <v>0</v>
      </c>
      <c r="J24" s="68">
        <v>0.67</v>
      </c>
    </row>
    <row r="25" spans="1:10" x14ac:dyDescent="0.35">
      <c r="A25" s="22" t="s">
        <v>276</v>
      </c>
      <c r="B25" s="81" t="s">
        <v>170</v>
      </c>
      <c r="C25" s="33">
        <v>4990</v>
      </c>
      <c r="D25" s="28">
        <v>0.05</v>
      </c>
      <c r="E25" s="33">
        <v>2370</v>
      </c>
      <c r="F25" s="33">
        <v>15</v>
      </c>
      <c r="G25" s="33">
        <v>2595</v>
      </c>
      <c r="H25" s="28">
        <v>0.48</v>
      </c>
      <c r="I25" s="28">
        <v>0</v>
      </c>
      <c r="J25" s="68">
        <v>0.52</v>
      </c>
    </row>
    <row r="26" spans="1:10" x14ac:dyDescent="0.35">
      <c r="A26" s="22" t="s">
        <v>276</v>
      </c>
      <c r="B26" s="81" t="s">
        <v>171</v>
      </c>
      <c r="C26" s="33">
        <v>370</v>
      </c>
      <c r="D26" s="28">
        <v>0</v>
      </c>
      <c r="E26" s="33">
        <v>230</v>
      </c>
      <c r="F26" s="33" t="s">
        <v>120</v>
      </c>
      <c r="G26" s="33">
        <v>140</v>
      </c>
      <c r="H26" s="28">
        <v>0.62</v>
      </c>
      <c r="I26" s="28" t="s">
        <v>120</v>
      </c>
      <c r="J26" s="68" t="s">
        <v>120</v>
      </c>
    </row>
    <row r="27" spans="1:10" x14ac:dyDescent="0.35">
      <c r="A27" s="22" t="s">
        <v>276</v>
      </c>
      <c r="B27" s="81" t="s">
        <v>172</v>
      </c>
      <c r="C27" s="33">
        <v>70</v>
      </c>
      <c r="D27" s="28">
        <v>0</v>
      </c>
      <c r="E27" s="33">
        <v>40</v>
      </c>
      <c r="F27" s="33">
        <v>0</v>
      </c>
      <c r="G27" s="33">
        <v>30</v>
      </c>
      <c r="H27" s="28">
        <v>0.56000000000000005</v>
      </c>
      <c r="I27" s="28">
        <v>0</v>
      </c>
      <c r="J27" s="68">
        <v>0.44</v>
      </c>
    </row>
    <row r="28" spans="1:10" x14ac:dyDescent="0.35">
      <c r="A28" s="22" t="s">
        <v>276</v>
      </c>
      <c r="B28" s="81" t="s">
        <v>174</v>
      </c>
      <c r="C28" s="33">
        <v>160</v>
      </c>
      <c r="D28" s="28">
        <v>0</v>
      </c>
      <c r="E28" s="33">
        <v>70</v>
      </c>
      <c r="F28" s="33" t="s">
        <v>120</v>
      </c>
      <c r="G28" s="33">
        <v>90</v>
      </c>
      <c r="H28" s="28" t="s">
        <v>120</v>
      </c>
      <c r="I28" s="28" t="s">
        <v>120</v>
      </c>
      <c r="J28" s="68">
        <v>0.56000000000000005</v>
      </c>
    </row>
    <row r="29" spans="1:10" x14ac:dyDescent="0.35">
      <c r="A29" s="22" t="s">
        <v>276</v>
      </c>
      <c r="B29" s="81" t="s">
        <v>175</v>
      </c>
      <c r="C29" s="33">
        <v>1980</v>
      </c>
      <c r="D29" s="28">
        <v>0.02</v>
      </c>
      <c r="E29" s="33">
        <v>840</v>
      </c>
      <c r="F29" s="33">
        <v>10</v>
      </c>
      <c r="G29" s="33">
        <v>1125</v>
      </c>
      <c r="H29" s="28">
        <v>0.42</v>
      </c>
      <c r="I29" s="28">
        <v>0.01</v>
      </c>
      <c r="J29" s="68">
        <v>0.56999999999999995</v>
      </c>
    </row>
    <row r="30" spans="1:10" x14ac:dyDescent="0.35">
      <c r="A30" s="22" t="s">
        <v>276</v>
      </c>
      <c r="B30" s="81" t="s">
        <v>173</v>
      </c>
      <c r="C30" s="33" t="s">
        <v>120</v>
      </c>
      <c r="D30" s="28" t="s">
        <v>120</v>
      </c>
      <c r="E30" s="82" t="s">
        <v>120</v>
      </c>
      <c r="F30" s="82" t="s">
        <v>120</v>
      </c>
      <c r="G30" s="33" t="s">
        <v>120</v>
      </c>
      <c r="H30" s="148" t="s">
        <v>120</v>
      </c>
      <c r="I30" s="148" t="s">
        <v>120</v>
      </c>
      <c r="J30" s="68" t="s">
        <v>120</v>
      </c>
    </row>
    <row r="31" spans="1:10" x14ac:dyDescent="0.35">
      <c r="A31" s="128" t="s">
        <v>277</v>
      </c>
      <c r="B31" s="129" t="s">
        <v>62</v>
      </c>
      <c r="C31" s="47">
        <v>60605</v>
      </c>
      <c r="D31" s="130">
        <v>1</v>
      </c>
      <c r="E31" s="47">
        <v>25520</v>
      </c>
      <c r="F31" s="47">
        <v>225</v>
      </c>
      <c r="G31" s="47">
        <v>34810</v>
      </c>
      <c r="H31" s="130">
        <v>0.42</v>
      </c>
      <c r="I31" s="130">
        <v>0</v>
      </c>
      <c r="J31" s="66">
        <v>0.56999999999999995</v>
      </c>
    </row>
    <row r="32" spans="1:10" x14ac:dyDescent="0.35">
      <c r="A32" s="22" t="s">
        <v>277</v>
      </c>
      <c r="B32" s="81" t="s">
        <v>154</v>
      </c>
      <c r="C32" s="33">
        <v>20</v>
      </c>
      <c r="D32" s="28">
        <v>0</v>
      </c>
      <c r="E32" s="33">
        <v>5</v>
      </c>
      <c r="F32" s="33">
        <v>0</v>
      </c>
      <c r="G32" s="33">
        <v>10</v>
      </c>
      <c r="H32" s="28">
        <v>0.39</v>
      </c>
      <c r="I32" s="28">
        <v>0</v>
      </c>
      <c r="J32" s="68">
        <v>0.61</v>
      </c>
    </row>
    <row r="33" spans="1:10" x14ac:dyDescent="0.35">
      <c r="A33" s="22" t="s">
        <v>277</v>
      </c>
      <c r="B33" s="81" t="s">
        <v>155</v>
      </c>
      <c r="C33" s="33">
        <v>310</v>
      </c>
      <c r="D33" s="28">
        <v>0.01</v>
      </c>
      <c r="E33" s="33">
        <v>75</v>
      </c>
      <c r="F33" s="33">
        <v>0</v>
      </c>
      <c r="G33" s="33">
        <v>230</v>
      </c>
      <c r="H33" s="28">
        <v>0.25</v>
      </c>
      <c r="I33" s="28">
        <v>0</v>
      </c>
      <c r="J33" s="68">
        <v>0.75</v>
      </c>
    </row>
    <row r="34" spans="1:10" x14ac:dyDescent="0.35">
      <c r="A34" s="22" t="s">
        <v>277</v>
      </c>
      <c r="B34" s="81" t="s">
        <v>156</v>
      </c>
      <c r="C34" s="33">
        <v>155</v>
      </c>
      <c r="D34" s="28">
        <v>0</v>
      </c>
      <c r="E34" s="33">
        <v>90</v>
      </c>
      <c r="F34" s="33" t="s">
        <v>120</v>
      </c>
      <c r="G34" s="33">
        <v>65</v>
      </c>
      <c r="H34" s="28">
        <v>0.59</v>
      </c>
      <c r="I34" s="28" t="s">
        <v>120</v>
      </c>
      <c r="J34" s="68" t="s">
        <v>120</v>
      </c>
    </row>
    <row r="35" spans="1:10" x14ac:dyDescent="0.35">
      <c r="A35" s="22" t="s">
        <v>277</v>
      </c>
      <c r="B35" s="81" t="s">
        <v>157</v>
      </c>
      <c r="C35" s="33">
        <v>1520</v>
      </c>
      <c r="D35" s="28">
        <v>0.03</v>
      </c>
      <c r="E35" s="33">
        <v>1040</v>
      </c>
      <c r="F35" s="33">
        <v>0</v>
      </c>
      <c r="G35" s="33">
        <v>480</v>
      </c>
      <c r="H35" s="28">
        <v>0.68</v>
      </c>
      <c r="I35" s="28">
        <v>0</v>
      </c>
      <c r="J35" s="68">
        <v>0.32</v>
      </c>
    </row>
    <row r="36" spans="1:10" x14ac:dyDescent="0.35">
      <c r="A36" s="22" t="s">
        <v>277</v>
      </c>
      <c r="B36" s="81" t="s">
        <v>158</v>
      </c>
      <c r="C36" s="33">
        <v>43645</v>
      </c>
      <c r="D36" s="28">
        <v>0.72</v>
      </c>
      <c r="E36" s="33">
        <v>16715</v>
      </c>
      <c r="F36" s="33">
        <v>135</v>
      </c>
      <c r="G36" s="33">
        <v>26775</v>
      </c>
      <c r="H36" s="28">
        <v>0.38</v>
      </c>
      <c r="I36" s="28">
        <v>0</v>
      </c>
      <c r="J36" s="68">
        <v>0.61</v>
      </c>
    </row>
    <row r="37" spans="1:10" x14ac:dyDescent="0.35">
      <c r="A37" s="22" t="s">
        <v>277</v>
      </c>
      <c r="B37" s="81" t="s">
        <v>159</v>
      </c>
      <c r="C37" s="33">
        <v>1485</v>
      </c>
      <c r="D37" s="28">
        <v>0.02</v>
      </c>
      <c r="E37" s="33">
        <v>615</v>
      </c>
      <c r="F37" s="33">
        <v>5</v>
      </c>
      <c r="G37" s="33">
        <v>865</v>
      </c>
      <c r="H37" s="28">
        <v>0.41</v>
      </c>
      <c r="I37" s="28">
        <v>0</v>
      </c>
      <c r="J37" s="68">
        <v>0.57999999999999996</v>
      </c>
    </row>
    <row r="38" spans="1:10" x14ac:dyDescent="0.35">
      <c r="A38" s="22" t="s">
        <v>277</v>
      </c>
      <c r="B38" s="81" t="s">
        <v>160</v>
      </c>
      <c r="C38" s="33">
        <v>540</v>
      </c>
      <c r="D38" s="28">
        <v>0.01</v>
      </c>
      <c r="E38" s="33">
        <v>180</v>
      </c>
      <c r="F38" s="33">
        <v>15</v>
      </c>
      <c r="G38" s="33">
        <v>350</v>
      </c>
      <c r="H38" s="28">
        <v>0.33</v>
      </c>
      <c r="I38" s="28">
        <v>0.02</v>
      </c>
      <c r="J38" s="68">
        <v>0.65</v>
      </c>
    </row>
    <row r="39" spans="1:10" x14ac:dyDescent="0.35">
      <c r="A39" s="22" t="s">
        <v>277</v>
      </c>
      <c r="B39" s="81" t="s">
        <v>161</v>
      </c>
      <c r="C39" s="33">
        <v>870</v>
      </c>
      <c r="D39" s="28">
        <v>0.01</v>
      </c>
      <c r="E39" s="33">
        <v>485</v>
      </c>
      <c r="F39" s="33">
        <v>20</v>
      </c>
      <c r="G39" s="33">
        <v>370</v>
      </c>
      <c r="H39" s="28">
        <v>0.55000000000000004</v>
      </c>
      <c r="I39" s="28">
        <v>0.02</v>
      </c>
      <c r="J39" s="68">
        <v>0.42</v>
      </c>
    </row>
    <row r="40" spans="1:10" x14ac:dyDescent="0.35">
      <c r="A40" s="22" t="s">
        <v>277</v>
      </c>
      <c r="B40" s="81" t="s">
        <v>162</v>
      </c>
      <c r="C40" s="33">
        <v>235</v>
      </c>
      <c r="D40" s="28">
        <v>0</v>
      </c>
      <c r="E40" s="33">
        <v>130</v>
      </c>
      <c r="F40" s="33">
        <v>5</v>
      </c>
      <c r="G40" s="33">
        <v>100</v>
      </c>
      <c r="H40" s="28">
        <v>0.55000000000000004</v>
      </c>
      <c r="I40" s="28">
        <v>0.02</v>
      </c>
      <c r="J40" s="68">
        <v>0.43</v>
      </c>
    </row>
    <row r="41" spans="1:10" x14ac:dyDescent="0.35">
      <c r="A41" s="22" t="s">
        <v>277</v>
      </c>
      <c r="B41" s="81" t="s">
        <v>163</v>
      </c>
      <c r="C41" s="33">
        <v>920</v>
      </c>
      <c r="D41" s="28">
        <v>0.02</v>
      </c>
      <c r="E41" s="33">
        <v>620</v>
      </c>
      <c r="F41" s="33">
        <v>5</v>
      </c>
      <c r="G41" s="33">
        <v>295</v>
      </c>
      <c r="H41" s="28">
        <v>0.67</v>
      </c>
      <c r="I41" s="28">
        <v>0</v>
      </c>
      <c r="J41" s="68">
        <v>0.32</v>
      </c>
    </row>
    <row r="42" spans="1:10" x14ac:dyDescent="0.35">
      <c r="A42" s="22" t="s">
        <v>277</v>
      </c>
      <c r="B42" s="81" t="s">
        <v>164</v>
      </c>
      <c r="C42" s="33">
        <v>805</v>
      </c>
      <c r="D42" s="28">
        <v>0.01</v>
      </c>
      <c r="E42" s="33">
        <v>580</v>
      </c>
      <c r="F42" s="33">
        <v>0</v>
      </c>
      <c r="G42" s="33">
        <v>225</v>
      </c>
      <c r="H42" s="28">
        <v>0.72</v>
      </c>
      <c r="I42" s="28">
        <v>0</v>
      </c>
      <c r="J42" s="68">
        <v>0.28000000000000003</v>
      </c>
    </row>
    <row r="43" spans="1:10" x14ac:dyDescent="0.35">
      <c r="A43" s="22" t="s">
        <v>277</v>
      </c>
      <c r="B43" s="81" t="s">
        <v>165</v>
      </c>
      <c r="C43" s="33">
        <v>375</v>
      </c>
      <c r="D43" s="28">
        <v>0.01</v>
      </c>
      <c r="E43" s="33">
        <v>295</v>
      </c>
      <c r="F43" s="33">
        <v>0</v>
      </c>
      <c r="G43" s="33">
        <v>75</v>
      </c>
      <c r="H43" s="28">
        <v>0.79</v>
      </c>
      <c r="I43" s="28">
        <v>0</v>
      </c>
      <c r="J43" s="68">
        <v>0.2</v>
      </c>
    </row>
    <row r="44" spans="1:10" x14ac:dyDescent="0.35">
      <c r="A44" s="22" t="s">
        <v>277</v>
      </c>
      <c r="B44" s="81" t="s">
        <v>166</v>
      </c>
      <c r="C44" s="33">
        <v>850</v>
      </c>
      <c r="D44" s="28">
        <v>0.01</v>
      </c>
      <c r="E44" s="33">
        <v>285</v>
      </c>
      <c r="F44" s="33">
        <v>10</v>
      </c>
      <c r="G44" s="33">
        <v>550</v>
      </c>
      <c r="H44" s="28">
        <v>0.33</v>
      </c>
      <c r="I44" s="28">
        <v>0.01</v>
      </c>
      <c r="J44" s="68">
        <v>0.65</v>
      </c>
    </row>
    <row r="45" spans="1:10" x14ac:dyDescent="0.35">
      <c r="A45" s="22" t="s">
        <v>277</v>
      </c>
      <c r="B45" s="81" t="s">
        <v>167</v>
      </c>
      <c r="C45" s="33">
        <v>365</v>
      </c>
      <c r="D45" s="28">
        <v>0.01</v>
      </c>
      <c r="E45" s="33">
        <v>270</v>
      </c>
      <c r="F45" s="33">
        <v>0</v>
      </c>
      <c r="G45" s="33">
        <v>90</v>
      </c>
      <c r="H45" s="28">
        <v>0.75</v>
      </c>
      <c r="I45" s="28">
        <v>0</v>
      </c>
      <c r="J45" s="68">
        <v>0.25</v>
      </c>
    </row>
    <row r="46" spans="1:10" x14ac:dyDescent="0.35">
      <c r="A46" s="22" t="s">
        <v>277</v>
      </c>
      <c r="B46" s="81" t="s">
        <v>168</v>
      </c>
      <c r="C46" s="33">
        <v>70</v>
      </c>
      <c r="D46" s="28">
        <v>0</v>
      </c>
      <c r="E46" s="33">
        <v>60</v>
      </c>
      <c r="F46" s="33">
        <v>0</v>
      </c>
      <c r="G46" s="33">
        <v>5</v>
      </c>
      <c r="H46" s="28">
        <v>0.91</v>
      </c>
      <c r="I46" s="28">
        <v>0</v>
      </c>
      <c r="J46" s="68">
        <v>0.09</v>
      </c>
    </row>
    <row r="47" spans="1:10" x14ac:dyDescent="0.35">
      <c r="A47" s="22" t="s">
        <v>277</v>
      </c>
      <c r="B47" s="81" t="s">
        <v>169</v>
      </c>
      <c r="C47" s="33">
        <v>1155</v>
      </c>
      <c r="D47" s="28">
        <v>0.02</v>
      </c>
      <c r="E47" s="33">
        <v>635</v>
      </c>
      <c r="F47" s="33">
        <v>5</v>
      </c>
      <c r="G47" s="33">
        <v>515</v>
      </c>
      <c r="H47" s="28">
        <v>0.55000000000000004</v>
      </c>
      <c r="I47" s="28">
        <v>0.01</v>
      </c>
      <c r="J47" s="68">
        <v>0.45</v>
      </c>
    </row>
    <row r="48" spans="1:10" x14ac:dyDescent="0.35">
      <c r="A48" s="22" t="s">
        <v>277</v>
      </c>
      <c r="B48" s="81" t="s">
        <v>170</v>
      </c>
      <c r="C48" s="33">
        <v>4875</v>
      </c>
      <c r="D48" s="28">
        <v>0.08</v>
      </c>
      <c r="E48" s="33">
        <v>2330</v>
      </c>
      <c r="F48" s="33">
        <v>15</v>
      </c>
      <c r="G48" s="33">
        <v>2525</v>
      </c>
      <c r="H48" s="28">
        <v>0.48</v>
      </c>
      <c r="I48" s="28">
        <v>0</v>
      </c>
      <c r="J48" s="68">
        <v>0.52</v>
      </c>
    </row>
    <row r="49" spans="1:10" x14ac:dyDescent="0.35">
      <c r="A49" s="22" t="s">
        <v>277</v>
      </c>
      <c r="B49" s="81" t="s">
        <v>171</v>
      </c>
      <c r="C49" s="33">
        <v>265</v>
      </c>
      <c r="D49" s="28">
        <v>0</v>
      </c>
      <c r="E49" s="33">
        <v>175</v>
      </c>
      <c r="F49" s="33" t="s">
        <v>120</v>
      </c>
      <c r="G49" s="33">
        <v>90</v>
      </c>
      <c r="H49" s="28">
        <v>0.65</v>
      </c>
      <c r="I49" s="28" t="s">
        <v>120</v>
      </c>
      <c r="J49" s="68" t="s">
        <v>120</v>
      </c>
    </row>
    <row r="50" spans="1:10" x14ac:dyDescent="0.35">
      <c r="A50" s="22" t="s">
        <v>277</v>
      </c>
      <c r="B50" s="81" t="s">
        <v>172</v>
      </c>
      <c r="C50" s="33">
        <v>45</v>
      </c>
      <c r="D50" s="28">
        <v>0</v>
      </c>
      <c r="E50" s="33">
        <v>30</v>
      </c>
      <c r="F50" s="33">
        <v>0</v>
      </c>
      <c r="G50" s="33">
        <v>15</v>
      </c>
      <c r="H50" s="28">
        <v>0.67</v>
      </c>
      <c r="I50" s="28">
        <v>0</v>
      </c>
      <c r="J50" s="68">
        <v>0.33</v>
      </c>
    </row>
    <row r="51" spans="1:10" x14ac:dyDescent="0.35">
      <c r="A51" s="22" t="s">
        <v>277</v>
      </c>
      <c r="B51" s="81" t="s">
        <v>174</v>
      </c>
      <c r="C51" s="33">
        <v>155</v>
      </c>
      <c r="D51" s="28">
        <v>0</v>
      </c>
      <c r="E51" s="33">
        <v>70</v>
      </c>
      <c r="F51" s="33" t="s">
        <v>120</v>
      </c>
      <c r="G51" s="33">
        <v>85</v>
      </c>
      <c r="H51" s="28" t="s">
        <v>120</v>
      </c>
      <c r="I51" s="28" t="s">
        <v>120</v>
      </c>
      <c r="J51" s="68">
        <v>0.54</v>
      </c>
    </row>
    <row r="52" spans="1:10" x14ac:dyDescent="0.35">
      <c r="A52" s="22" t="s">
        <v>277</v>
      </c>
      <c r="B52" s="81" t="s">
        <v>175</v>
      </c>
      <c r="C52" s="33">
        <v>1945</v>
      </c>
      <c r="D52" s="28">
        <v>0.03</v>
      </c>
      <c r="E52" s="33">
        <v>830</v>
      </c>
      <c r="F52" s="33">
        <v>10</v>
      </c>
      <c r="G52" s="33">
        <v>1100</v>
      </c>
      <c r="H52" s="28">
        <v>0.43</v>
      </c>
      <c r="I52" s="28">
        <v>0.01</v>
      </c>
      <c r="J52" s="68">
        <v>0.56999999999999995</v>
      </c>
    </row>
    <row r="53" spans="1:10" x14ac:dyDescent="0.35">
      <c r="A53" s="22" t="s">
        <v>277</v>
      </c>
      <c r="B53" s="81" t="s">
        <v>173</v>
      </c>
      <c r="C53" s="33" t="s">
        <v>120</v>
      </c>
      <c r="D53" s="28" t="s">
        <v>120</v>
      </c>
      <c r="E53" s="33" t="s">
        <v>120</v>
      </c>
      <c r="F53" s="33" t="s">
        <v>120</v>
      </c>
      <c r="G53" s="33" t="s">
        <v>120</v>
      </c>
      <c r="H53" s="28" t="s">
        <v>120</v>
      </c>
      <c r="I53" s="28" t="s">
        <v>120</v>
      </c>
      <c r="J53" s="68" t="s">
        <v>120</v>
      </c>
    </row>
    <row r="54" spans="1:10" x14ac:dyDescent="0.35">
      <c r="A54" s="128" t="s">
        <v>278</v>
      </c>
      <c r="B54" s="129" t="s">
        <v>62</v>
      </c>
      <c r="C54" s="47">
        <v>35205</v>
      </c>
      <c r="D54" s="130">
        <v>1</v>
      </c>
      <c r="E54" s="47">
        <v>6080</v>
      </c>
      <c r="F54" s="47">
        <v>70</v>
      </c>
      <c r="G54" s="47">
        <v>29050</v>
      </c>
      <c r="H54" s="130">
        <v>0.17</v>
      </c>
      <c r="I54" s="130">
        <v>0</v>
      </c>
      <c r="J54" s="66">
        <v>0.83</v>
      </c>
    </row>
    <row r="55" spans="1:10" x14ac:dyDescent="0.35">
      <c r="A55" s="22" t="s">
        <v>278</v>
      </c>
      <c r="B55" s="81" t="s">
        <v>154</v>
      </c>
      <c r="C55" s="33">
        <v>5</v>
      </c>
      <c r="D55" s="28">
        <v>0</v>
      </c>
      <c r="E55" s="33">
        <v>0</v>
      </c>
      <c r="F55" s="33">
        <v>0</v>
      </c>
      <c r="G55" s="33">
        <v>5</v>
      </c>
      <c r="H55" s="28">
        <v>0</v>
      </c>
      <c r="I55" s="28">
        <v>0</v>
      </c>
      <c r="J55" s="68">
        <v>1</v>
      </c>
    </row>
    <row r="56" spans="1:10" x14ac:dyDescent="0.35">
      <c r="A56" s="22" t="s">
        <v>278</v>
      </c>
      <c r="B56" s="81" t="s">
        <v>155</v>
      </c>
      <c r="C56" s="33">
        <v>180</v>
      </c>
      <c r="D56" s="28">
        <v>0.01</v>
      </c>
      <c r="E56" s="33">
        <v>25</v>
      </c>
      <c r="F56" s="33" t="s">
        <v>120</v>
      </c>
      <c r="G56" s="33">
        <v>155</v>
      </c>
      <c r="H56" s="28" t="s">
        <v>120</v>
      </c>
      <c r="I56" s="28" t="s">
        <v>120</v>
      </c>
      <c r="J56" s="68">
        <v>0.86</v>
      </c>
    </row>
    <row r="57" spans="1:10" x14ac:dyDescent="0.35">
      <c r="A57" s="22" t="s">
        <v>278</v>
      </c>
      <c r="B57" s="81" t="s">
        <v>156</v>
      </c>
      <c r="C57" s="33">
        <v>85</v>
      </c>
      <c r="D57" s="28">
        <v>0</v>
      </c>
      <c r="E57" s="33">
        <v>50</v>
      </c>
      <c r="F57" s="33">
        <v>0</v>
      </c>
      <c r="G57" s="33">
        <v>35</v>
      </c>
      <c r="H57" s="28">
        <v>0.56999999999999995</v>
      </c>
      <c r="I57" s="28">
        <v>0</v>
      </c>
      <c r="J57" s="68">
        <v>0.43</v>
      </c>
    </row>
    <row r="58" spans="1:10" x14ac:dyDescent="0.35">
      <c r="A58" s="22" t="s">
        <v>278</v>
      </c>
      <c r="B58" s="81" t="s">
        <v>157</v>
      </c>
      <c r="C58" s="33">
        <v>1915</v>
      </c>
      <c r="D58" s="28">
        <v>0.05</v>
      </c>
      <c r="E58" s="33">
        <v>1710</v>
      </c>
      <c r="F58" s="33">
        <v>0</v>
      </c>
      <c r="G58" s="33">
        <v>205</v>
      </c>
      <c r="H58" s="28">
        <v>0.89</v>
      </c>
      <c r="I58" s="28">
        <v>0</v>
      </c>
      <c r="J58" s="68">
        <v>0.11</v>
      </c>
    </row>
    <row r="59" spans="1:10" x14ac:dyDescent="0.35">
      <c r="A59" s="22" t="s">
        <v>278</v>
      </c>
      <c r="B59" s="81" t="s">
        <v>158</v>
      </c>
      <c r="C59" s="33">
        <v>27535</v>
      </c>
      <c r="D59" s="28">
        <v>0.78</v>
      </c>
      <c r="E59" s="33">
        <v>2975</v>
      </c>
      <c r="F59" s="33">
        <v>40</v>
      </c>
      <c r="G59" s="33">
        <v>24515</v>
      </c>
      <c r="H59" s="28">
        <v>0.11</v>
      </c>
      <c r="I59" s="28">
        <v>0</v>
      </c>
      <c r="J59" s="68">
        <v>0.89</v>
      </c>
    </row>
    <row r="60" spans="1:10" x14ac:dyDescent="0.35">
      <c r="A60" s="22" t="s">
        <v>278</v>
      </c>
      <c r="B60" s="81" t="s">
        <v>159</v>
      </c>
      <c r="C60" s="33">
        <v>1630</v>
      </c>
      <c r="D60" s="28">
        <v>0.05</v>
      </c>
      <c r="E60" s="33">
        <v>170</v>
      </c>
      <c r="F60" s="33">
        <v>5</v>
      </c>
      <c r="G60" s="33">
        <v>1455</v>
      </c>
      <c r="H60" s="28">
        <v>0.1</v>
      </c>
      <c r="I60" s="28">
        <v>0</v>
      </c>
      <c r="J60" s="68">
        <v>0.89</v>
      </c>
    </row>
    <row r="61" spans="1:10" x14ac:dyDescent="0.35">
      <c r="A61" s="22" t="s">
        <v>278</v>
      </c>
      <c r="B61" s="81" t="s">
        <v>160</v>
      </c>
      <c r="C61" s="33">
        <v>325</v>
      </c>
      <c r="D61" s="28">
        <v>0.01</v>
      </c>
      <c r="E61" s="33">
        <v>45</v>
      </c>
      <c r="F61" s="33">
        <v>15</v>
      </c>
      <c r="G61" s="33">
        <v>265</v>
      </c>
      <c r="H61" s="28">
        <v>0.13</v>
      </c>
      <c r="I61" s="28">
        <v>0.05</v>
      </c>
      <c r="J61" s="68">
        <v>0.82</v>
      </c>
    </row>
    <row r="62" spans="1:10" x14ac:dyDescent="0.35">
      <c r="A62" s="22" t="s">
        <v>278</v>
      </c>
      <c r="B62" s="81" t="s">
        <v>161</v>
      </c>
      <c r="C62" s="33">
        <v>605</v>
      </c>
      <c r="D62" s="28">
        <v>0.02</v>
      </c>
      <c r="E62" s="33">
        <v>180</v>
      </c>
      <c r="F62" s="33">
        <v>5</v>
      </c>
      <c r="G62" s="33">
        <v>420</v>
      </c>
      <c r="H62" s="28">
        <v>0.3</v>
      </c>
      <c r="I62" s="28">
        <v>0.01</v>
      </c>
      <c r="J62" s="68">
        <v>0.69</v>
      </c>
    </row>
    <row r="63" spans="1:10" x14ac:dyDescent="0.35">
      <c r="A63" s="22" t="s">
        <v>278</v>
      </c>
      <c r="B63" s="81" t="s">
        <v>162</v>
      </c>
      <c r="C63" s="33">
        <v>60</v>
      </c>
      <c r="D63" s="28">
        <v>0</v>
      </c>
      <c r="E63" s="33">
        <v>20</v>
      </c>
      <c r="F63" s="33">
        <v>0</v>
      </c>
      <c r="G63" s="33">
        <v>45</v>
      </c>
      <c r="H63" s="28">
        <v>0.3</v>
      </c>
      <c r="I63" s="28">
        <v>0</v>
      </c>
      <c r="J63" s="68">
        <v>0.7</v>
      </c>
    </row>
    <row r="64" spans="1:10" x14ac:dyDescent="0.35">
      <c r="A64" s="22" t="s">
        <v>278</v>
      </c>
      <c r="B64" s="81" t="s">
        <v>163</v>
      </c>
      <c r="C64" s="33">
        <v>185</v>
      </c>
      <c r="D64" s="28">
        <v>0.01</v>
      </c>
      <c r="E64" s="33">
        <v>95</v>
      </c>
      <c r="F64" s="33">
        <v>0</v>
      </c>
      <c r="G64" s="33">
        <v>90</v>
      </c>
      <c r="H64" s="28">
        <v>0.51</v>
      </c>
      <c r="I64" s="28">
        <v>0</v>
      </c>
      <c r="J64" s="68">
        <v>0.49</v>
      </c>
    </row>
    <row r="65" spans="1:10" x14ac:dyDescent="0.35">
      <c r="A65" s="22" t="s">
        <v>278</v>
      </c>
      <c r="B65" s="81" t="s">
        <v>164</v>
      </c>
      <c r="C65" s="33">
        <v>230</v>
      </c>
      <c r="D65" s="28">
        <v>0.01</v>
      </c>
      <c r="E65" s="33">
        <v>155</v>
      </c>
      <c r="F65" s="33">
        <v>0</v>
      </c>
      <c r="G65" s="33">
        <v>70</v>
      </c>
      <c r="H65" s="28">
        <v>0.69</v>
      </c>
      <c r="I65" s="28">
        <v>0</v>
      </c>
      <c r="J65" s="68">
        <v>0.31</v>
      </c>
    </row>
    <row r="66" spans="1:10" x14ac:dyDescent="0.35">
      <c r="A66" s="22" t="s">
        <v>278</v>
      </c>
      <c r="B66" s="81" t="s">
        <v>165</v>
      </c>
      <c r="C66" s="33">
        <v>165</v>
      </c>
      <c r="D66" s="28">
        <v>0</v>
      </c>
      <c r="E66" s="33">
        <v>135</v>
      </c>
      <c r="F66" s="33">
        <v>0</v>
      </c>
      <c r="G66" s="33">
        <v>30</v>
      </c>
      <c r="H66" s="28">
        <v>0.81</v>
      </c>
      <c r="I66" s="28">
        <v>0</v>
      </c>
      <c r="J66" s="68">
        <v>0.19</v>
      </c>
    </row>
    <row r="67" spans="1:10" x14ac:dyDescent="0.35">
      <c r="A67" s="22" t="s">
        <v>278</v>
      </c>
      <c r="B67" s="81" t="s">
        <v>166</v>
      </c>
      <c r="C67" s="33">
        <v>330</v>
      </c>
      <c r="D67" s="28">
        <v>0.01</v>
      </c>
      <c r="E67" s="33">
        <v>90</v>
      </c>
      <c r="F67" s="33" t="s">
        <v>120</v>
      </c>
      <c r="G67" s="33">
        <v>240</v>
      </c>
      <c r="H67" s="28" t="s">
        <v>120</v>
      </c>
      <c r="I67" s="28" t="s">
        <v>120</v>
      </c>
      <c r="J67" s="68">
        <v>0.73</v>
      </c>
    </row>
    <row r="68" spans="1:10" x14ac:dyDescent="0.35">
      <c r="A68" s="22" t="s">
        <v>278</v>
      </c>
      <c r="B68" s="81" t="s">
        <v>167</v>
      </c>
      <c r="C68" s="33">
        <v>105</v>
      </c>
      <c r="D68" s="28">
        <v>0</v>
      </c>
      <c r="E68" s="33">
        <v>70</v>
      </c>
      <c r="F68" s="33">
        <v>0</v>
      </c>
      <c r="G68" s="33">
        <v>35</v>
      </c>
      <c r="H68" s="28">
        <v>0.67</v>
      </c>
      <c r="I68" s="28">
        <v>0</v>
      </c>
      <c r="J68" s="68">
        <v>0.33</v>
      </c>
    </row>
    <row r="69" spans="1:10" x14ac:dyDescent="0.35">
      <c r="A69" s="22" t="s">
        <v>278</v>
      </c>
      <c r="B69" s="81" t="s">
        <v>168</v>
      </c>
      <c r="C69" s="33">
        <v>70</v>
      </c>
      <c r="D69" s="28">
        <v>0</v>
      </c>
      <c r="E69" s="33">
        <v>30</v>
      </c>
      <c r="F69" s="33">
        <v>0</v>
      </c>
      <c r="G69" s="33">
        <v>40</v>
      </c>
      <c r="H69" s="28">
        <v>0.43</v>
      </c>
      <c r="I69" s="28">
        <v>0</v>
      </c>
      <c r="J69" s="68">
        <v>0.56999999999999995</v>
      </c>
    </row>
    <row r="70" spans="1:10" x14ac:dyDescent="0.35">
      <c r="A70" s="22" t="s">
        <v>278</v>
      </c>
      <c r="B70" s="81" t="s">
        <v>169</v>
      </c>
      <c r="C70" s="33">
        <v>1495</v>
      </c>
      <c r="D70" s="28">
        <v>0.04</v>
      </c>
      <c r="E70" s="33">
        <v>220</v>
      </c>
      <c r="F70" s="33" t="s">
        <v>120</v>
      </c>
      <c r="G70" s="33">
        <v>1270</v>
      </c>
      <c r="H70" s="28" t="s">
        <v>120</v>
      </c>
      <c r="I70" s="28" t="s">
        <v>120</v>
      </c>
      <c r="J70" s="68">
        <v>0.85</v>
      </c>
    </row>
    <row r="71" spans="1:10" x14ac:dyDescent="0.35">
      <c r="A71" s="22" t="s">
        <v>278</v>
      </c>
      <c r="B71" s="81" t="s">
        <v>170</v>
      </c>
      <c r="C71" s="33">
        <v>115</v>
      </c>
      <c r="D71" s="28">
        <v>0</v>
      </c>
      <c r="E71" s="33">
        <v>45</v>
      </c>
      <c r="F71" s="33">
        <v>0</v>
      </c>
      <c r="G71" s="33">
        <v>70</v>
      </c>
      <c r="H71" s="28">
        <v>0.38</v>
      </c>
      <c r="I71" s="28">
        <v>0</v>
      </c>
      <c r="J71" s="68">
        <v>0.62</v>
      </c>
    </row>
    <row r="72" spans="1:10" x14ac:dyDescent="0.35">
      <c r="A72" s="22" t="s">
        <v>278</v>
      </c>
      <c r="B72" s="81" t="s">
        <v>171</v>
      </c>
      <c r="C72" s="33">
        <v>105</v>
      </c>
      <c r="D72" s="28">
        <v>0</v>
      </c>
      <c r="E72" s="33">
        <v>55</v>
      </c>
      <c r="F72" s="33">
        <v>0</v>
      </c>
      <c r="G72" s="33">
        <v>50</v>
      </c>
      <c r="H72" s="28">
        <v>0.53</v>
      </c>
      <c r="I72" s="28">
        <v>0</v>
      </c>
      <c r="J72" s="68">
        <v>0.47</v>
      </c>
    </row>
    <row r="73" spans="1:10" x14ac:dyDescent="0.35">
      <c r="A73" s="22" t="s">
        <v>278</v>
      </c>
      <c r="B73" s="81" t="s">
        <v>172</v>
      </c>
      <c r="C73" s="33">
        <v>25</v>
      </c>
      <c r="D73" s="28">
        <v>0</v>
      </c>
      <c r="E73" s="33">
        <v>10</v>
      </c>
      <c r="F73" s="33">
        <v>0</v>
      </c>
      <c r="G73" s="33">
        <v>15</v>
      </c>
      <c r="H73" s="28">
        <v>0.37</v>
      </c>
      <c r="I73" s="28">
        <v>0</v>
      </c>
      <c r="J73" s="68">
        <v>0.63</v>
      </c>
    </row>
    <row r="74" spans="1:10" x14ac:dyDescent="0.35">
      <c r="A74" s="22" t="s">
        <v>278</v>
      </c>
      <c r="B74" s="81" t="s">
        <v>174</v>
      </c>
      <c r="C74" s="33">
        <v>5</v>
      </c>
      <c r="D74" s="28">
        <v>0</v>
      </c>
      <c r="E74" s="33">
        <v>0</v>
      </c>
      <c r="F74" s="33">
        <v>0</v>
      </c>
      <c r="G74" s="33">
        <v>5</v>
      </c>
      <c r="H74" s="28">
        <v>0</v>
      </c>
      <c r="I74" s="28">
        <v>0</v>
      </c>
      <c r="J74" s="68">
        <v>1</v>
      </c>
    </row>
    <row r="75" spans="1:10" x14ac:dyDescent="0.35">
      <c r="A75" s="22" t="s">
        <v>278</v>
      </c>
      <c r="B75" s="81" t="s">
        <v>175</v>
      </c>
      <c r="C75" s="33">
        <v>35</v>
      </c>
      <c r="D75" s="28">
        <v>0</v>
      </c>
      <c r="E75" s="33">
        <v>10</v>
      </c>
      <c r="F75" s="33">
        <v>0</v>
      </c>
      <c r="G75" s="33">
        <v>25</v>
      </c>
      <c r="H75" s="28">
        <v>0.28999999999999998</v>
      </c>
      <c r="I75" s="28">
        <v>0</v>
      </c>
      <c r="J75" s="68">
        <v>0.71</v>
      </c>
    </row>
    <row r="76" spans="1:10" x14ac:dyDescent="0.35">
      <c r="A76" s="149" t="s">
        <v>278</v>
      </c>
      <c r="B76" s="81" t="s">
        <v>173</v>
      </c>
      <c r="C76" s="33" t="s">
        <v>120</v>
      </c>
      <c r="D76" s="28" t="s">
        <v>120</v>
      </c>
      <c r="E76" s="33" t="s">
        <v>120</v>
      </c>
      <c r="F76" s="33" t="s">
        <v>120</v>
      </c>
      <c r="G76" s="33" t="s">
        <v>120</v>
      </c>
      <c r="H76" s="28" t="s">
        <v>120</v>
      </c>
      <c r="I76" s="28" t="s">
        <v>120</v>
      </c>
      <c r="J76" s="68" t="s">
        <v>120</v>
      </c>
    </row>
    <row r="78" spans="1:10" x14ac:dyDescent="0.35">
      <c r="A78" s="3" t="s">
        <v>367</v>
      </c>
    </row>
    <row r="79" spans="1:10" s="182" customFormat="1" ht="77.5" x14ac:dyDescent="0.35">
      <c r="A79" s="196" t="s">
        <v>264</v>
      </c>
      <c r="B79" s="197" t="s">
        <v>147</v>
      </c>
      <c r="C79" s="197" t="s">
        <v>323</v>
      </c>
      <c r="D79" s="197" t="s">
        <v>359</v>
      </c>
      <c r="E79" s="197" t="s">
        <v>360</v>
      </c>
      <c r="F79" s="197" t="s">
        <v>361</v>
      </c>
      <c r="G79" s="197" t="s">
        <v>362</v>
      </c>
      <c r="H79" s="197" t="s">
        <v>128</v>
      </c>
      <c r="I79" s="197" t="s">
        <v>129</v>
      </c>
      <c r="J79" s="198" t="s">
        <v>130</v>
      </c>
    </row>
    <row r="80" spans="1:10" x14ac:dyDescent="0.35">
      <c r="A80" s="129" t="s">
        <v>276</v>
      </c>
      <c r="B80" s="129" t="s">
        <v>62</v>
      </c>
      <c r="C80" s="47">
        <v>71180</v>
      </c>
      <c r="D80" s="130">
        <v>1</v>
      </c>
      <c r="E80" s="47">
        <v>19690</v>
      </c>
      <c r="F80" s="47">
        <v>170</v>
      </c>
      <c r="G80" s="47">
        <v>51290</v>
      </c>
      <c r="H80" s="130">
        <v>0.28000000000000003</v>
      </c>
      <c r="I80" s="130">
        <v>0</v>
      </c>
      <c r="J80" s="130">
        <v>0.72</v>
      </c>
    </row>
    <row r="81" spans="1:10" x14ac:dyDescent="0.35">
      <c r="A81" s="22" t="s">
        <v>276</v>
      </c>
      <c r="B81" s="81" t="s">
        <v>364</v>
      </c>
      <c r="C81" s="33">
        <v>39690</v>
      </c>
      <c r="D81" s="28">
        <v>0.56000000000000005</v>
      </c>
      <c r="E81" s="33">
        <v>10750</v>
      </c>
      <c r="F81" s="33">
        <v>70</v>
      </c>
      <c r="G81" s="33">
        <v>28860</v>
      </c>
      <c r="H81" s="28">
        <v>0.27</v>
      </c>
      <c r="I81" s="28">
        <v>0</v>
      </c>
      <c r="J81" s="68">
        <v>0.73</v>
      </c>
    </row>
    <row r="82" spans="1:10" x14ac:dyDescent="0.35">
      <c r="A82" s="22" t="s">
        <v>276</v>
      </c>
      <c r="B82" s="81" t="s">
        <v>365</v>
      </c>
      <c r="C82" s="33">
        <v>12250</v>
      </c>
      <c r="D82" s="28">
        <v>0.17</v>
      </c>
      <c r="E82" s="33">
        <v>3570</v>
      </c>
      <c r="F82" s="33">
        <v>40</v>
      </c>
      <c r="G82" s="33">
        <v>8640</v>
      </c>
      <c r="H82" s="28">
        <v>0.28999999999999998</v>
      </c>
      <c r="I82" s="28">
        <v>0</v>
      </c>
      <c r="J82" s="68">
        <v>0.71</v>
      </c>
    </row>
    <row r="83" spans="1:10" x14ac:dyDescent="0.35">
      <c r="A83" s="22" t="s">
        <v>276</v>
      </c>
      <c r="B83" s="81" t="s">
        <v>366</v>
      </c>
      <c r="C83" s="33">
        <v>19235</v>
      </c>
      <c r="D83" s="28">
        <v>0.27</v>
      </c>
      <c r="E83" s="33">
        <v>5370</v>
      </c>
      <c r="F83" s="33">
        <v>65</v>
      </c>
      <c r="G83" s="33">
        <v>13790</v>
      </c>
      <c r="H83" s="28">
        <v>0.28000000000000003</v>
      </c>
      <c r="I83" s="28">
        <v>0</v>
      </c>
      <c r="J83" s="68">
        <v>0.72</v>
      </c>
    </row>
    <row r="84" spans="1:10" x14ac:dyDescent="0.35">
      <c r="A84" s="128" t="s">
        <v>277</v>
      </c>
      <c r="B84" s="129" t="s">
        <v>62</v>
      </c>
      <c r="C84" s="47">
        <v>43645</v>
      </c>
      <c r="D84" s="130">
        <v>1</v>
      </c>
      <c r="E84" s="47">
        <v>16715</v>
      </c>
      <c r="F84" s="47">
        <v>135</v>
      </c>
      <c r="G84" s="47">
        <v>26775</v>
      </c>
      <c r="H84" s="130">
        <v>0.38</v>
      </c>
      <c r="I84" s="130">
        <v>0</v>
      </c>
      <c r="J84" s="66">
        <v>0.61</v>
      </c>
    </row>
    <row r="85" spans="1:10" x14ac:dyDescent="0.35">
      <c r="A85" s="22" t="s">
        <v>277</v>
      </c>
      <c r="B85" s="81" t="s">
        <v>364</v>
      </c>
      <c r="C85" s="33">
        <v>25390</v>
      </c>
      <c r="D85" s="28">
        <v>0.57999999999999996</v>
      </c>
      <c r="E85" s="33">
        <v>9275</v>
      </c>
      <c r="F85" s="33">
        <v>50</v>
      </c>
      <c r="G85" s="33">
        <v>16050</v>
      </c>
      <c r="H85" s="28">
        <v>0.37</v>
      </c>
      <c r="I85" s="28">
        <v>0</v>
      </c>
      <c r="J85" s="68">
        <v>0.63</v>
      </c>
    </row>
    <row r="86" spans="1:10" x14ac:dyDescent="0.35">
      <c r="A86" s="22" t="s">
        <v>277</v>
      </c>
      <c r="B86" s="81" t="s">
        <v>365</v>
      </c>
      <c r="C86" s="33">
        <v>9105</v>
      </c>
      <c r="D86" s="28">
        <v>0.21</v>
      </c>
      <c r="E86" s="33">
        <v>3370</v>
      </c>
      <c r="F86" s="33">
        <v>35</v>
      </c>
      <c r="G86" s="33">
        <v>5700</v>
      </c>
      <c r="H86" s="28">
        <v>0.37</v>
      </c>
      <c r="I86" s="28">
        <v>0</v>
      </c>
      <c r="J86" s="68">
        <v>0.63</v>
      </c>
    </row>
    <row r="87" spans="1:10" x14ac:dyDescent="0.35">
      <c r="A87" s="22" t="s">
        <v>277</v>
      </c>
      <c r="B87" s="81" t="s">
        <v>366</v>
      </c>
      <c r="C87" s="33">
        <v>9150</v>
      </c>
      <c r="D87" s="28">
        <v>0.21</v>
      </c>
      <c r="E87" s="33">
        <v>4070</v>
      </c>
      <c r="F87" s="33">
        <v>50</v>
      </c>
      <c r="G87" s="33">
        <v>5025</v>
      </c>
      <c r="H87" s="28">
        <v>0.44</v>
      </c>
      <c r="I87" s="28">
        <v>0.01</v>
      </c>
      <c r="J87" s="68">
        <v>0.55000000000000004</v>
      </c>
    </row>
    <row r="88" spans="1:10" x14ac:dyDescent="0.35">
      <c r="A88" s="129" t="s">
        <v>278</v>
      </c>
      <c r="B88" s="129" t="s">
        <v>62</v>
      </c>
      <c r="C88" s="47">
        <v>27535</v>
      </c>
      <c r="D88" s="130">
        <v>1</v>
      </c>
      <c r="E88" s="47">
        <v>2975</v>
      </c>
      <c r="F88" s="47">
        <v>40</v>
      </c>
      <c r="G88" s="47">
        <v>24515</v>
      </c>
      <c r="H88" s="130">
        <v>0.11</v>
      </c>
      <c r="I88" s="130">
        <v>0</v>
      </c>
      <c r="J88" s="130">
        <v>0.89</v>
      </c>
    </row>
    <row r="89" spans="1:10" x14ac:dyDescent="0.35">
      <c r="A89" s="22" t="s">
        <v>278</v>
      </c>
      <c r="B89" s="81" t="s">
        <v>364</v>
      </c>
      <c r="C89" s="33">
        <v>14300</v>
      </c>
      <c r="D89" s="28">
        <v>0.52</v>
      </c>
      <c r="E89" s="33">
        <v>1475</v>
      </c>
      <c r="F89" s="33">
        <v>20</v>
      </c>
      <c r="G89" s="33">
        <v>12805</v>
      </c>
      <c r="H89" s="28">
        <v>0.1</v>
      </c>
      <c r="I89" s="28">
        <v>0</v>
      </c>
      <c r="J89" s="68">
        <v>0.9</v>
      </c>
    </row>
    <row r="90" spans="1:10" x14ac:dyDescent="0.35">
      <c r="A90" s="22" t="s">
        <v>278</v>
      </c>
      <c r="B90" s="81" t="s">
        <v>365</v>
      </c>
      <c r="C90" s="33">
        <v>3145</v>
      </c>
      <c r="D90" s="28">
        <v>0.11</v>
      </c>
      <c r="E90" s="33">
        <v>200</v>
      </c>
      <c r="F90" s="33">
        <v>5</v>
      </c>
      <c r="G90" s="33">
        <v>2940</v>
      </c>
      <c r="H90" s="28">
        <v>0.06</v>
      </c>
      <c r="I90" s="28">
        <v>0</v>
      </c>
      <c r="J90" s="68">
        <v>0.94</v>
      </c>
    </row>
    <row r="91" spans="1:10" x14ac:dyDescent="0.35">
      <c r="A91" s="22" t="s">
        <v>278</v>
      </c>
      <c r="B91" s="81" t="s">
        <v>366</v>
      </c>
      <c r="C91" s="33">
        <v>10085</v>
      </c>
      <c r="D91" s="28">
        <v>0.37</v>
      </c>
      <c r="E91" s="33">
        <v>1295</v>
      </c>
      <c r="F91" s="33">
        <v>15</v>
      </c>
      <c r="G91" s="33">
        <v>8765</v>
      </c>
      <c r="H91" s="28">
        <v>0.13</v>
      </c>
      <c r="I91" s="28">
        <v>0</v>
      </c>
      <c r="J91" s="68">
        <v>0.87</v>
      </c>
    </row>
    <row r="92" spans="1:10" x14ac:dyDescent="0.35">
      <c r="A92" t="s">
        <v>29</v>
      </c>
      <c r="B92" t="s">
        <v>424</v>
      </c>
    </row>
    <row r="93" spans="1:10" x14ac:dyDescent="0.35">
      <c r="A93" t="s">
        <v>30</v>
      </c>
      <c r="B93" t="s">
        <v>476</v>
      </c>
    </row>
    <row r="94" spans="1:10" x14ac:dyDescent="0.35">
      <c r="A94" t="s">
        <v>31</v>
      </c>
      <c r="B94" t="s">
        <v>468</v>
      </c>
    </row>
    <row r="95" spans="1:10" x14ac:dyDescent="0.35">
      <c r="A95" t="s">
        <v>32</v>
      </c>
      <c r="B95" t="s">
        <v>469</v>
      </c>
    </row>
    <row r="96" spans="1:10" x14ac:dyDescent="0.35">
      <c r="A96" t="s">
        <v>33</v>
      </c>
      <c r="B96" t="s">
        <v>479</v>
      </c>
    </row>
    <row r="97" spans="1:2" x14ac:dyDescent="0.35">
      <c r="A97" t="s">
        <v>34</v>
      </c>
      <c r="B97" t="s">
        <v>480</v>
      </c>
    </row>
    <row r="98" spans="1:2" x14ac:dyDescent="0.35">
      <c r="A98" t="s">
        <v>35</v>
      </c>
      <c r="B98" t="s">
        <v>471</v>
      </c>
    </row>
  </sheetData>
  <conditionalFormatting sqref="D8:D76 H8:J76">
    <cfRule type="dataBar" priority="2">
      <dataBar>
        <cfvo type="num" val="0"/>
        <cfvo type="num" val="1"/>
        <color theme="7" tint="0.39997558519241921"/>
      </dataBar>
      <extLst>
        <ext xmlns:x14="http://schemas.microsoft.com/office/spreadsheetml/2009/9/main" uri="{B025F937-C7B1-47D3-B67F-A62EFF666E3E}">
          <x14:id>{3429F9A7-1E94-4EC4-B55D-13E1270424EC}</x14:id>
        </ext>
      </extLst>
    </cfRule>
  </conditionalFormatting>
  <conditionalFormatting sqref="D80:D91 H80:J91">
    <cfRule type="dataBar" priority="1">
      <dataBar>
        <cfvo type="num" val="0"/>
        <cfvo type="num" val="1"/>
        <color theme="7" tint="0.39997558519241921"/>
      </dataBar>
      <extLst>
        <ext xmlns:x14="http://schemas.microsoft.com/office/spreadsheetml/2009/9/main" uri="{B025F937-C7B1-47D3-B67F-A62EFF666E3E}">
          <x14:id>{AAD7CC6B-F278-48BC-B818-0A328E7136DC}</x14:id>
        </ext>
      </extLst>
    </cfRule>
  </conditionalFormatting>
  <pageMargins left="0.7" right="0.7" top="0.75" bottom="0.75" header="0.3" footer="0.3"/>
  <pageSetup paperSize="9" orientation="portrait" horizontalDpi="300" verticalDpi="300"/>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dataBar" id="{3429F9A7-1E94-4EC4-B55D-13E1270424EC}">
            <x14:dataBar minLength="0" maxLength="100" gradient="0">
              <x14:cfvo type="num">
                <xm:f>0</xm:f>
              </x14:cfvo>
              <x14:cfvo type="num">
                <xm:f>1</xm:f>
              </x14:cfvo>
              <x14:negativeFillColor rgb="FFFF0000"/>
              <x14:axisColor rgb="FF000000"/>
            </x14:dataBar>
          </x14:cfRule>
          <xm:sqref>D8:D76 H8:J76</xm:sqref>
        </x14:conditionalFormatting>
        <x14:conditionalFormatting xmlns:xm="http://schemas.microsoft.com/office/excel/2006/main">
          <x14:cfRule type="dataBar" id="{AAD7CC6B-F278-48BC-B818-0A328E7136DC}">
            <x14:dataBar minLength="0" maxLength="100" gradient="0">
              <x14:cfvo type="num">
                <xm:f>0</xm:f>
              </x14:cfvo>
              <x14:cfvo type="num">
                <xm:f>1</xm:f>
              </x14:cfvo>
              <x14:negativeFillColor rgb="FFFF0000"/>
              <x14:axisColor rgb="FF000000"/>
            </x14:dataBar>
          </x14:cfRule>
          <xm:sqref>D80:D91 H80:J91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3"/>
  <sheetViews>
    <sheetView showGridLines="0" zoomScaleNormal="100" workbookViewId="0"/>
  </sheetViews>
  <sheetFormatPr defaultColWidth="10.6640625" defaultRowHeight="15.5" x14ac:dyDescent="0.35"/>
  <cols>
    <col min="1" max="12" width="20.6640625" customWidth="1"/>
  </cols>
  <sheetData>
    <row r="1" spans="1:12" ht="19.5" x14ac:dyDescent="0.45">
      <c r="A1" s="1" t="s">
        <v>45</v>
      </c>
    </row>
    <row r="2" spans="1:12" x14ac:dyDescent="0.35">
      <c r="A2" t="s">
        <v>46</v>
      </c>
    </row>
    <row r="3" spans="1:12" x14ac:dyDescent="0.35">
      <c r="A3" t="s">
        <v>47</v>
      </c>
    </row>
    <row r="4" spans="1:12" x14ac:dyDescent="0.35">
      <c r="A4" t="s">
        <v>48</v>
      </c>
    </row>
    <row r="5" spans="1:12" x14ac:dyDescent="0.35">
      <c r="A5" t="s">
        <v>49</v>
      </c>
    </row>
    <row r="6" spans="1:12" s="182" customFormat="1" ht="46.5" x14ac:dyDescent="0.35">
      <c r="A6" s="176" t="s">
        <v>50</v>
      </c>
      <c r="B6" s="177" t="s">
        <v>51</v>
      </c>
      <c r="C6" s="178" t="s">
        <v>52</v>
      </c>
      <c r="D6" s="179" t="s">
        <v>53</v>
      </c>
      <c r="E6" s="180" t="s">
        <v>54</v>
      </c>
      <c r="F6" s="179" t="s">
        <v>55</v>
      </c>
      <c r="G6" s="177" t="s">
        <v>56</v>
      </c>
      <c r="H6" s="177" t="s">
        <v>57</v>
      </c>
      <c r="I6" s="181" t="s">
        <v>58</v>
      </c>
      <c r="J6" s="179" t="s">
        <v>59</v>
      </c>
      <c r="K6" s="179" t="s">
        <v>60</v>
      </c>
      <c r="L6" s="179" t="s">
        <v>61</v>
      </c>
    </row>
    <row r="7" spans="1:12" x14ac:dyDescent="0.35">
      <c r="A7" s="40" t="s">
        <v>62</v>
      </c>
      <c r="B7" s="155">
        <v>91835</v>
      </c>
      <c r="C7" s="156">
        <v>1</v>
      </c>
      <c r="D7" s="157">
        <v>76585</v>
      </c>
      <c r="E7" s="156">
        <v>1</v>
      </c>
      <c r="F7" s="157">
        <v>84120</v>
      </c>
      <c r="G7" s="158">
        <v>61500</v>
      </c>
      <c r="H7" s="157">
        <v>19870</v>
      </c>
      <c r="I7" s="157">
        <v>2750</v>
      </c>
      <c r="J7" s="156">
        <v>0.73</v>
      </c>
      <c r="K7" s="156">
        <v>0.24</v>
      </c>
      <c r="L7" s="156">
        <v>0.03</v>
      </c>
    </row>
    <row r="8" spans="1:12" x14ac:dyDescent="0.35">
      <c r="A8" s="37" t="s">
        <v>63</v>
      </c>
      <c r="B8" s="154">
        <v>120</v>
      </c>
      <c r="C8" s="11">
        <v>0</v>
      </c>
      <c r="D8" s="9">
        <v>70</v>
      </c>
      <c r="E8" s="11">
        <v>0</v>
      </c>
      <c r="F8" s="9">
        <v>0</v>
      </c>
      <c r="G8" s="19">
        <v>0</v>
      </c>
      <c r="H8" s="9">
        <v>0</v>
      </c>
      <c r="I8" s="9">
        <v>0</v>
      </c>
      <c r="J8" s="11" t="s">
        <v>64</v>
      </c>
      <c r="K8" s="11" t="s">
        <v>64</v>
      </c>
      <c r="L8" s="11" t="s">
        <v>64</v>
      </c>
    </row>
    <row r="9" spans="1:12" x14ac:dyDescent="0.35">
      <c r="A9" s="37" t="s">
        <v>65</v>
      </c>
      <c r="B9" s="9">
        <v>130</v>
      </c>
      <c r="C9" s="11">
        <v>0</v>
      </c>
      <c r="D9" s="9">
        <v>90</v>
      </c>
      <c r="E9" s="11">
        <v>0</v>
      </c>
      <c r="F9" s="9">
        <v>25</v>
      </c>
      <c r="G9" s="19">
        <v>15</v>
      </c>
      <c r="H9" s="9">
        <v>10</v>
      </c>
      <c r="I9" s="9" t="s">
        <v>120</v>
      </c>
      <c r="J9" s="11">
        <v>0.56999999999999995</v>
      </c>
      <c r="K9" s="11" t="s">
        <v>120</v>
      </c>
      <c r="L9" s="11" t="s">
        <v>120</v>
      </c>
    </row>
    <row r="10" spans="1:12" x14ac:dyDescent="0.35">
      <c r="A10" s="37" t="s">
        <v>66</v>
      </c>
      <c r="B10" s="9">
        <v>120</v>
      </c>
      <c r="C10" s="11">
        <v>0</v>
      </c>
      <c r="D10" s="9">
        <v>110</v>
      </c>
      <c r="E10" s="11">
        <v>0</v>
      </c>
      <c r="F10" s="9">
        <v>55</v>
      </c>
      <c r="G10" s="19">
        <v>35</v>
      </c>
      <c r="H10" s="9">
        <v>15</v>
      </c>
      <c r="I10" s="9">
        <v>5</v>
      </c>
      <c r="J10" s="11">
        <v>0.64</v>
      </c>
      <c r="K10" s="11">
        <v>0.25</v>
      </c>
      <c r="L10" s="11">
        <v>0.11</v>
      </c>
    </row>
    <row r="11" spans="1:12" x14ac:dyDescent="0.35">
      <c r="A11" s="37" t="s">
        <v>67</v>
      </c>
      <c r="B11" s="9">
        <v>115</v>
      </c>
      <c r="C11" s="11">
        <v>0</v>
      </c>
      <c r="D11" s="9">
        <v>70</v>
      </c>
      <c r="E11" s="11">
        <v>0</v>
      </c>
      <c r="F11" s="9">
        <v>105</v>
      </c>
      <c r="G11" s="19">
        <v>60</v>
      </c>
      <c r="H11" s="9">
        <v>30</v>
      </c>
      <c r="I11" s="9">
        <v>15</v>
      </c>
      <c r="J11" s="11">
        <v>0.56999999999999995</v>
      </c>
      <c r="K11" s="11">
        <v>0.28000000000000003</v>
      </c>
      <c r="L11" s="11">
        <v>0.15</v>
      </c>
    </row>
    <row r="12" spans="1:12" x14ac:dyDescent="0.35">
      <c r="A12" s="37" t="s">
        <v>68</v>
      </c>
      <c r="B12" s="9">
        <v>1185</v>
      </c>
      <c r="C12" s="11">
        <v>0.01</v>
      </c>
      <c r="D12" s="9">
        <v>610</v>
      </c>
      <c r="E12" s="11">
        <v>0.01</v>
      </c>
      <c r="F12" s="9">
        <v>125</v>
      </c>
      <c r="G12" s="19">
        <v>85</v>
      </c>
      <c r="H12" s="9">
        <v>20</v>
      </c>
      <c r="I12" s="9">
        <v>20</v>
      </c>
      <c r="J12" s="11">
        <v>0.68</v>
      </c>
      <c r="K12" s="11">
        <v>0.16</v>
      </c>
      <c r="L12" s="11">
        <v>0.16</v>
      </c>
    </row>
    <row r="13" spans="1:12" x14ac:dyDescent="0.35">
      <c r="A13" s="37" t="s">
        <v>69</v>
      </c>
      <c r="B13" s="9">
        <v>1625</v>
      </c>
      <c r="C13" s="11">
        <v>0.02</v>
      </c>
      <c r="D13" s="9">
        <v>1015</v>
      </c>
      <c r="E13" s="11">
        <v>0.01</v>
      </c>
      <c r="F13" s="9">
        <v>410</v>
      </c>
      <c r="G13" s="19">
        <v>280</v>
      </c>
      <c r="H13" s="9">
        <v>60</v>
      </c>
      <c r="I13" s="9">
        <v>65</v>
      </c>
      <c r="J13" s="11">
        <v>0.69</v>
      </c>
      <c r="K13" s="11">
        <v>0.14000000000000001</v>
      </c>
      <c r="L13" s="11">
        <v>0.16</v>
      </c>
    </row>
    <row r="14" spans="1:12" x14ac:dyDescent="0.35">
      <c r="A14" s="37" t="s">
        <v>70</v>
      </c>
      <c r="B14" s="9">
        <v>2145</v>
      </c>
      <c r="C14" s="11">
        <v>0.02</v>
      </c>
      <c r="D14" s="9">
        <v>1410</v>
      </c>
      <c r="E14" s="11">
        <v>0.02</v>
      </c>
      <c r="F14" s="9">
        <v>610</v>
      </c>
      <c r="G14" s="19">
        <v>435</v>
      </c>
      <c r="H14" s="9">
        <v>100</v>
      </c>
      <c r="I14" s="9">
        <v>70</v>
      </c>
      <c r="J14" s="11">
        <v>0.72</v>
      </c>
      <c r="K14" s="11">
        <v>0.16</v>
      </c>
      <c r="L14" s="11">
        <v>0.12</v>
      </c>
    </row>
    <row r="15" spans="1:12" x14ac:dyDescent="0.35">
      <c r="A15" s="37" t="s">
        <v>71</v>
      </c>
      <c r="B15" s="9">
        <v>1975</v>
      </c>
      <c r="C15" s="11">
        <v>0.02</v>
      </c>
      <c r="D15" s="9">
        <v>1425</v>
      </c>
      <c r="E15" s="11">
        <v>0.02</v>
      </c>
      <c r="F15" s="9">
        <v>910</v>
      </c>
      <c r="G15" s="19">
        <v>685</v>
      </c>
      <c r="H15" s="9">
        <v>180</v>
      </c>
      <c r="I15" s="9">
        <v>45</v>
      </c>
      <c r="J15" s="11">
        <v>0.75</v>
      </c>
      <c r="K15" s="11">
        <v>0.2</v>
      </c>
      <c r="L15" s="11">
        <v>0.05</v>
      </c>
    </row>
    <row r="16" spans="1:12" x14ac:dyDescent="0.35">
      <c r="A16" s="37" t="s">
        <v>72</v>
      </c>
      <c r="B16" s="9">
        <v>2175</v>
      </c>
      <c r="C16" s="11">
        <v>0.02</v>
      </c>
      <c r="D16" s="9">
        <v>1730</v>
      </c>
      <c r="E16" s="11">
        <v>0.02</v>
      </c>
      <c r="F16" s="9">
        <v>1345</v>
      </c>
      <c r="G16" s="19">
        <v>1090</v>
      </c>
      <c r="H16" s="9">
        <v>190</v>
      </c>
      <c r="I16" s="9">
        <v>60</v>
      </c>
      <c r="J16" s="11">
        <v>0.81</v>
      </c>
      <c r="K16" s="11">
        <v>0.14000000000000001</v>
      </c>
      <c r="L16" s="11">
        <v>0.05</v>
      </c>
    </row>
    <row r="17" spans="1:12" x14ac:dyDescent="0.35">
      <c r="A17" s="37" t="s">
        <v>73</v>
      </c>
      <c r="B17" s="9">
        <v>1620</v>
      </c>
      <c r="C17" s="11">
        <v>0.02</v>
      </c>
      <c r="D17" s="9">
        <v>1455</v>
      </c>
      <c r="E17" s="11">
        <v>0.02</v>
      </c>
      <c r="F17" s="9">
        <v>1265</v>
      </c>
      <c r="G17" s="19">
        <v>1010</v>
      </c>
      <c r="H17" s="9">
        <v>170</v>
      </c>
      <c r="I17" s="9">
        <v>80</v>
      </c>
      <c r="J17" s="11">
        <v>0.8</v>
      </c>
      <c r="K17" s="11">
        <v>0.13</v>
      </c>
      <c r="L17" s="11">
        <v>0.06</v>
      </c>
    </row>
    <row r="18" spans="1:12" x14ac:dyDescent="0.35">
      <c r="A18" s="37" t="s">
        <v>74</v>
      </c>
      <c r="B18" s="9">
        <v>1955</v>
      </c>
      <c r="C18" s="11">
        <v>0.02</v>
      </c>
      <c r="D18" s="9">
        <v>1560</v>
      </c>
      <c r="E18" s="11">
        <v>0.02</v>
      </c>
      <c r="F18" s="9">
        <v>1405</v>
      </c>
      <c r="G18" s="19">
        <v>1120</v>
      </c>
      <c r="H18" s="9">
        <v>220</v>
      </c>
      <c r="I18" s="9">
        <v>70</v>
      </c>
      <c r="J18" s="11">
        <v>0.8</v>
      </c>
      <c r="K18" s="11">
        <v>0.16</v>
      </c>
      <c r="L18" s="11">
        <v>0.05</v>
      </c>
    </row>
    <row r="19" spans="1:12" x14ac:dyDescent="0.35">
      <c r="A19" s="37" t="s">
        <v>75</v>
      </c>
      <c r="B19" s="9">
        <v>1725</v>
      </c>
      <c r="C19" s="11">
        <v>0.02</v>
      </c>
      <c r="D19" s="9">
        <v>1415</v>
      </c>
      <c r="E19" s="11">
        <v>0.02</v>
      </c>
      <c r="F19" s="9">
        <v>1585</v>
      </c>
      <c r="G19" s="19">
        <v>1290</v>
      </c>
      <c r="H19" s="9">
        <v>225</v>
      </c>
      <c r="I19" s="9">
        <v>70</v>
      </c>
      <c r="J19" s="11">
        <v>0.81</v>
      </c>
      <c r="K19" s="11">
        <v>0.14000000000000001</v>
      </c>
      <c r="L19" s="11">
        <v>0.04</v>
      </c>
    </row>
    <row r="20" spans="1:12" x14ac:dyDescent="0.35">
      <c r="A20" s="37" t="s">
        <v>76</v>
      </c>
      <c r="B20" s="9">
        <v>1435</v>
      </c>
      <c r="C20" s="11">
        <v>0.02</v>
      </c>
      <c r="D20" s="9">
        <v>1245</v>
      </c>
      <c r="E20" s="11">
        <v>0.02</v>
      </c>
      <c r="F20" s="9">
        <v>1490</v>
      </c>
      <c r="G20" s="19">
        <v>1255</v>
      </c>
      <c r="H20" s="9">
        <v>195</v>
      </c>
      <c r="I20" s="9">
        <v>40</v>
      </c>
      <c r="J20" s="11">
        <v>0.84</v>
      </c>
      <c r="K20" s="11">
        <v>0.13</v>
      </c>
      <c r="L20" s="11">
        <v>0.03</v>
      </c>
    </row>
    <row r="21" spans="1:12" x14ac:dyDescent="0.35">
      <c r="A21" s="37" t="s">
        <v>77</v>
      </c>
      <c r="B21" s="9">
        <v>1865</v>
      </c>
      <c r="C21" s="11">
        <v>0.02</v>
      </c>
      <c r="D21" s="9">
        <v>1535</v>
      </c>
      <c r="E21" s="11">
        <v>0.02</v>
      </c>
      <c r="F21" s="9">
        <v>1595</v>
      </c>
      <c r="G21" s="19">
        <v>1315</v>
      </c>
      <c r="H21" s="9">
        <v>220</v>
      </c>
      <c r="I21" s="9">
        <v>60</v>
      </c>
      <c r="J21" s="11">
        <v>0.83</v>
      </c>
      <c r="K21" s="11">
        <v>0.14000000000000001</v>
      </c>
      <c r="L21" s="11">
        <v>0.04</v>
      </c>
    </row>
    <row r="22" spans="1:12" x14ac:dyDescent="0.35">
      <c r="A22" s="37" t="s">
        <v>78</v>
      </c>
      <c r="B22" s="9">
        <v>1960</v>
      </c>
      <c r="C22" s="11">
        <v>0.02</v>
      </c>
      <c r="D22" s="9">
        <v>1760</v>
      </c>
      <c r="E22" s="11">
        <v>0.02</v>
      </c>
      <c r="F22" s="9">
        <v>1475</v>
      </c>
      <c r="G22" s="19">
        <v>1220</v>
      </c>
      <c r="H22" s="9">
        <v>210</v>
      </c>
      <c r="I22" s="9">
        <v>40</v>
      </c>
      <c r="J22" s="11">
        <v>0.83</v>
      </c>
      <c r="K22" s="11">
        <v>0.14000000000000001</v>
      </c>
      <c r="L22" s="11">
        <v>0.03</v>
      </c>
    </row>
    <row r="23" spans="1:12" x14ac:dyDescent="0.35">
      <c r="A23" s="37" t="s">
        <v>79</v>
      </c>
      <c r="B23" s="9">
        <v>1870</v>
      </c>
      <c r="C23" s="11">
        <v>0.02</v>
      </c>
      <c r="D23" s="162">
        <v>1585</v>
      </c>
      <c r="E23" s="11">
        <v>0.02</v>
      </c>
      <c r="F23" s="9">
        <v>1245</v>
      </c>
      <c r="G23" s="19">
        <v>1015</v>
      </c>
      <c r="H23" s="9">
        <v>180</v>
      </c>
      <c r="I23" s="9">
        <v>50</v>
      </c>
      <c r="J23" s="11">
        <v>0.82</v>
      </c>
      <c r="K23" s="11">
        <v>0.15</v>
      </c>
      <c r="L23" s="11">
        <v>0.04</v>
      </c>
    </row>
    <row r="24" spans="1:12" x14ac:dyDescent="0.35">
      <c r="A24" s="37" t="s">
        <v>80</v>
      </c>
      <c r="B24" s="9">
        <v>2280</v>
      </c>
      <c r="C24" s="11">
        <v>0.02</v>
      </c>
      <c r="D24" s="9">
        <v>1840</v>
      </c>
      <c r="E24" s="11">
        <v>0.02</v>
      </c>
      <c r="F24" s="9">
        <v>1325</v>
      </c>
      <c r="G24" s="19">
        <v>1110</v>
      </c>
      <c r="H24" s="9">
        <v>160</v>
      </c>
      <c r="I24" s="9">
        <v>60</v>
      </c>
      <c r="J24" s="11">
        <v>0.83</v>
      </c>
      <c r="K24" s="11">
        <v>0.12</v>
      </c>
      <c r="L24" s="11">
        <v>0.04</v>
      </c>
    </row>
    <row r="25" spans="1:12" x14ac:dyDescent="0.35">
      <c r="A25" s="37" t="s">
        <v>81</v>
      </c>
      <c r="B25" s="9">
        <v>1250</v>
      </c>
      <c r="C25" s="11">
        <v>0.01</v>
      </c>
      <c r="D25" s="9">
        <v>1275</v>
      </c>
      <c r="E25" s="11">
        <v>0.02</v>
      </c>
      <c r="F25" s="9">
        <v>1160</v>
      </c>
      <c r="G25" s="19">
        <v>960</v>
      </c>
      <c r="H25" s="9">
        <v>145</v>
      </c>
      <c r="I25" s="9">
        <v>55</v>
      </c>
      <c r="J25" s="11">
        <v>0.83</v>
      </c>
      <c r="K25" s="11">
        <v>0.13</v>
      </c>
      <c r="L25" s="11">
        <v>0.05</v>
      </c>
    </row>
    <row r="26" spans="1:12" x14ac:dyDescent="0.35">
      <c r="A26" s="37" t="s">
        <v>82</v>
      </c>
      <c r="B26" s="9">
        <v>1790</v>
      </c>
      <c r="C26" s="11">
        <v>0.02</v>
      </c>
      <c r="D26" s="9">
        <v>1615</v>
      </c>
      <c r="E26" s="11">
        <v>0.02</v>
      </c>
      <c r="F26" s="9">
        <v>1240</v>
      </c>
      <c r="G26" s="19">
        <v>1000</v>
      </c>
      <c r="H26" s="9">
        <v>170</v>
      </c>
      <c r="I26" s="9">
        <v>65</v>
      </c>
      <c r="J26" s="11">
        <v>0.81</v>
      </c>
      <c r="K26" s="11">
        <v>0.14000000000000001</v>
      </c>
      <c r="L26" s="11">
        <v>0.05</v>
      </c>
    </row>
    <row r="27" spans="1:12" x14ac:dyDescent="0.35">
      <c r="A27" s="37" t="s">
        <v>83</v>
      </c>
      <c r="B27" s="9">
        <v>1780</v>
      </c>
      <c r="C27" s="11">
        <v>0.02</v>
      </c>
      <c r="D27" s="9">
        <v>1635</v>
      </c>
      <c r="E27" s="11">
        <v>0.02</v>
      </c>
      <c r="F27" s="9">
        <v>1375</v>
      </c>
      <c r="G27" s="19">
        <v>1120</v>
      </c>
      <c r="H27" s="9">
        <v>195</v>
      </c>
      <c r="I27" s="9">
        <v>65</v>
      </c>
      <c r="J27" s="11">
        <v>0.81</v>
      </c>
      <c r="K27" s="11">
        <v>0.14000000000000001</v>
      </c>
      <c r="L27" s="11">
        <v>0.05</v>
      </c>
    </row>
    <row r="28" spans="1:12" x14ac:dyDescent="0.35">
      <c r="A28" s="37" t="s">
        <v>84</v>
      </c>
      <c r="B28" s="9">
        <v>2015</v>
      </c>
      <c r="C28" s="11">
        <v>0.02</v>
      </c>
      <c r="D28" s="9">
        <v>1885</v>
      </c>
      <c r="E28" s="11">
        <v>0.02</v>
      </c>
      <c r="F28" s="9">
        <v>1800</v>
      </c>
      <c r="G28" s="19">
        <v>1525</v>
      </c>
      <c r="H28" s="9">
        <v>240</v>
      </c>
      <c r="I28" s="9">
        <v>35</v>
      </c>
      <c r="J28" s="11">
        <v>0.85</v>
      </c>
      <c r="K28" s="11">
        <v>0.13</v>
      </c>
      <c r="L28" s="11">
        <v>0.02</v>
      </c>
    </row>
    <row r="29" spans="1:12" x14ac:dyDescent="0.35">
      <c r="A29" s="37" t="s">
        <v>85</v>
      </c>
      <c r="B29" s="9">
        <v>1650</v>
      </c>
      <c r="C29" s="11">
        <v>0.02</v>
      </c>
      <c r="D29" s="9">
        <v>1600</v>
      </c>
      <c r="E29" s="11">
        <v>0.02</v>
      </c>
      <c r="F29" s="9">
        <v>1370</v>
      </c>
      <c r="G29" s="19">
        <v>1150</v>
      </c>
      <c r="H29" s="9">
        <v>190</v>
      </c>
      <c r="I29" s="9">
        <v>30</v>
      </c>
      <c r="J29" s="11">
        <v>0.84</v>
      </c>
      <c r="K29" s="11">
        <v>0.14000000000000001</v>
      </c>
      <c r="L29" s="11">
        <v>0.02</v>
      </c>
    </row>
    <row r="30" spans="1:12" x14ac:dyDescent="0.35">
      <c r="A30" s="37" t="s">
        <v>86</v>
      </c>
      <c r="B30" s="9">
        <v>1835</v>
      </c>
      <c r="C30" s="11">
        <v>0.02</v>
      </c>
      <c r="D30" s="9">
        <v>1665</v>
      </c>
      <c r="E30" s="11">
        <v>0.02</v>
      </c>
      <c r="F30" s="9">
        <v>1700</v>
      </c>
      <c r="G30" s="19">
        <v>1430</v>
      </c>
      <c r="H30" s="9">
        <v>235</v>
      </c>
      <c r="I30" s="9">
        <v>40</v>
      </c>
      <c r="J30" s="11">
        <v>0.84</v>
      </c>
      <c r="K30" s="11">
        <v>0.14000000000000001</v>
      </c>
      <c r="L30" s="11">
        <v>0.02</v>
      </c>
    </row>
    <row r="31" spans="1:12" x14ac:dyDescent="0.35">
      <c r="A31" s="37" t="s">
        <v>87</v>
      </c>
      <c r="B31" s="9">
        <v>1950</v>
      </c>
      <c r="C31" s="11">
        <v>0.02</v>
      </c>
      <c r="D31" s="9">
        <v>1580</v>
      </c>
      <c r="E31" s="11">
        <v>0.02</v>
      </c>
      <c r="F31" s="9">
        <v>2005</v>
      </c>
      <c r="G31" s="19">
        <v>1695</v>
      </c>
      <c r="H31" s="9">
        <v>260</v>
      </c>
      <c r="I31" s="9">
        <v>45</v>
      </c>
      <c r="J31" s="11">
        <v>0.85</v>
      </c>
      <c r="K31" s="11">
        <v>0.13</v>
      </c>
      <c r="L31" s="11">
        <v>0.02</v>
      </c>
    </row>
    <row r="32" spans="1:12" x14ac:dyDescent="0.35">
      <c r="A32" s="37" t="s">
        <v>88</v>
      </c>
      <c r="B32" s="9">
        <v>1660</v>
      </c>
      <c r="C32" s="11">
        <v>0.02</v>
      </c>
      <c r="D32" s="9">
        <v>1540</v>
      </c>
      <c r="E32" s="11">
        <v>0.02</v>
      </c>
      <c r="F32" s="9">
        <v>1910</v>
      </c>
      <c r="G32" s="19">
        <v>1300</v>
      </c>
      <c r="H32" s="9">
        <v>545</v>
      </c>
      <c r="I32" s="9">
        <v>65</v>
      </c>
      <c r="J32" s="11">
        <v>0.68</v>
      </c>
      <c r="K32" s="11">
        <v>0.28999999999999998</v>
      </c>
      <c r="L32" s="11">
        <v>0.03</v>
      </c>
    </row>
    <row r="33" spans="1:12" x14ac:dyDescent="0.35">
      <c r="A33" s="37" t="s">
        <v>89</v>
      </c>
      <c r="B33" s="9">
        <v>1975</v>
      </c>
      <c r="C33" s="11">
        <v>0.02</v>
      </c>
      <c r="D33" s="9">
        <v>1620</v>
      </c>
      <c r="E33" s="11">
        <v>0.02</v>
      </c>
      <c r="F33" s="9">
        <v>2330</v>
      </c>
      <c r="G33" s="19">
        <v>1600</v>
      </c>
      <c r="H33" s="9">
        <v>685</v>
      </c>
      <c r="I33" s="9">
        <v>45</v>
      </c>
      <c r="J33" s="11">
        <v>0.69</v>
      </c>
      <c r="K33" s="11">
        <v>0.28999999999999998</v>
      </c>
      <c r="L33" s="11">
        <v>0.02</v>
      </c>
    </row>
    <row r="34" spans="1:12" x14ac:dyDescent="0.35">
      <c r="A34" s="37" t="s">
        <v>90</v>
      </c>
      <c r="B34" s="9">
        <v>2055</v>
      </c>
      <c r="C34" s="11">
        <v>0.02</v>
      </c>
      <c r="D34" s="9">
        <v>1655</v>
      </c>
      <c r="E34" s="11">
        <v>0.02</v>
      </c>
      <c r="F34" s="9">
        <v>2120</v>
      </c>
      <c r="G34" s="19">
        <v>1560</v>
      </c>
      <c r="H34" s="9">
        <v>510</v>
      </c>
      <c r="I34" s="9">
        <v>50</v>
      </c>
      <c r="J34" s="11">
        <v>0.74</v>
      </c>
      <c r="K34" s="11">
        <v>0.24</v>
      </c>
      <c r="L34" s="11">
        <v>0.02</v>
      </c>
    </row>
    <row r="35" spans="1:12" x14ac:dyDescent="0.35">
      <c r="A35" s="37" t="s">
        <v>91</v>
      </c>
      <c r="B35" s="9">
        <v>1895</v>
      </c>
      <c r="C35" s="11">
        <v>0.02</v>
      </c>
      <c r="D35" s="9">
        <v>1720</v>
      </c>
      <c r="E35" s="11">
        <v>0.02</v>
      </c>
      <c r="F35" s="9">
        <v>2170</v>
      </c>
      <c r="G35" s="19">
        <v>1780</v>
      </c>
      <c r="H35" s="9">
        <v>340</v>
      </c>
      <c r="I35" s="9">
        <v>45</v>
      </c>
      <c r="J35" s="11">
        <v>0.82</v>
      </c>
      <c r="K35" s="11">
        <v>0.16</v>
      </c>
      <c r="L35" s="11">
        <v>0.02</v>
      </c>
    </row>
    <row r="36" spans="1:12" x14ac:dyDescent="0.35">
      <c r="A36" s="37" t="s">
        <v>92</v>
      </c>
      <c r="B36" s="9">
        <v>2290</v>
      </c>
      <c r="C36" s="11">
        <v>0.02</v>
      </c>
      <c r="D36" s="9">
        <v>1725</v>
      </c>
      <c r="E36" s="11">
        <v>0.02</v>
      </c>
      <c r="F36" s="9">
        <v>2420</v>
      </c>
      <c r="G36" s="19">
        <v>1915</v>
      </c>
      <c r="H36" s="9">
        <v>415</v>
      </c>
      <c r="I36" s="9">
        <v>90</v>
      </c>
      <c r="J36" s="11">
        <v>0.79</v>
      </c>
      <c r="K36" s="11">
        <v>0.17</v>
      </c>
      <c r="L36" s="11">
        <v>0.04</v>
      </c>
    </row>
    <row r="37" spans="1:12" x14ac:dyDescent="0.35">
      <c r="A37" s="37" t="s">
        <v>93</v>
      </c>
      <c r="B37" s="9">
        <v>1460</v>
      </c>
      <c r="C37" s="11">
        <v>0.02</v>
      </c>
      <c r="D37" s="9">
        <v>1330</v>
      </c>
      <c r="E37" s="11">
        <v>0.02</v>
      </c>
      <c r="F37" s="9">
        <v>2085</v>
      </c>
      <c r="G37" s="19">
        <v>1675</v>
      </c>
      <c r="H37" s="9">
        <v>350</v>
      </c>
      <c r="I37" s="9">
        <v>60</v>
      </c>
      <c r="J37" s="11">
        <v>0.8</v>
      </c>
      <c r="K37" s="11">
        <v>0.17</v>
      </c>
      <c r="L37" s="11">
        <v>0.03</v>
      </c>
    </row>
    <row r="38" spans="1:12" x14ac:dyDescent="0.35">
      <c r="A38" s="37" t="s">
        <v>94</v>
      </c>
      <c r="B38" s="9">
        <v>2350</v>
      </c>
      <c r="C38" s="11">
        <v>0.03</v>
      </c>
      <c r="D38" s="9">
        <v>1860</v>
      </c>
      <c r="E38" s="11">
        <v>0.02</v>
      </c>
      <c r="F38" s="9">
        <v>2445</v>
      </c>
      <c r="G38" s="19">
        <v>1790</v>
      </c>
      <c r="H38" s="9">
        <v>585</v>
      </c>
      <c r="I38" s="9">
        <v>75</v>
      </c>
      <c r="J38" s="11">
        <v>0.73</v>
      </c>
      <c r="K38" s="11">
        <v>0.24</v>
      </c>
      <c r="L38" s="11">
        <v>0.03</v>
      </c>
    </row>
    <row r="39" spans="1:12" x14ac:dyDescent="0.35">
      <c r="A39" s="37" t="s">
        <v>95</v>
      </c>
      <c r="B39" s="9">
        <v>2385</v>
      </c>
      <c r="C39" s="11">
        <v>0.03</v>
      </c>
      <c r="D39" s="9">
        <v>1900</v>
      </c>
      <c r="E39" s="11">
        <v>0.02</v>
      </c>
      <c r="F39" s="9">
        <v>2915</v>
      </c>
      <c r="G39" s="19">
        <v>2180</v>
      </c>
      <c r="H39" s="9">
        <v>640</v>
      </c>
      <c r="I39" s="9">
        <v>95</v>
      </c>
      <c r="J39" s="11">
        <v>0.75</v>
      </c>
      <c r="K39" s="11">
        <v>0.22</v>
      </c>
      <c r="L39" s="11">
        <v>0.03</v>
      </c>
    </row>
    <row r="40" spans="1:12" x14ac:dyDescent="0.35">
      <c r="A40" s="37" t="s">
        <v>96</v>
      </c>
      <c r="B40" s="9">
        <v>2265</v>
      </c>
      <c r="C40" s="11">
        <v>0.02</v>
      </c>
      <c r="D40" s="9">
        <v>1900</v>
      </c>
      <c r="E40" s="11">
        <v>0.02</v>
      </c>
      <c r="F40" s="9">
        <v>2885</v>
      </c>
      <c r="G40" s="19">
        <v>2010</v>
      </c>
      <c r="H40" s="9">
        <v>815</v>
      </c>
      <c r="I40" s="9">
        <v>60</v>
      </c>
      <c r="J40" s="11">
        <v>0.7</v>
      </c>
      <c r="K40" s="11">
        <v>0.28000000000000003</v>
      </c>
      <c r="L40" s="11">
        <v>0.02</v>
      </c>
    </row>
    <row r="41" spans="1:12" x14ac:dyDescent="0.35">
      <c r="A41" s="37" t="s">
        <v>97</v>
      </c>
      <c r="B41" s="9">
        <v>2250</v>
      </c>
      <c r="C41" s="11">
        <v>0.02</v>
      </c>
      <c r="D41" s="9">
        <v>1915</v>
      </c>
      <c r="E41" s="11">
        <v>0.03</v>
      </c>
      <c r="F41" s="9">
        <v>3010</v>
      </c>
      <c r="G41" s="19">
        <v>2015</v>
      </c>
      <c r="H41" s="9">
        <v>915</v>
      </c>
      <c r="I41" s="9">
        <v>75</v>
      </c>
      <c r="J41" s="11">
        <v>0.67</v>
      </c>
      <c r="K41" s="11">
        <v>0.3</v>
      </c>
      <c r="L41" s="11">
        <v>0.03</v>
      </c>
    </row>
    <row r="42" spans="1:12" x14ac:dyDescent="0.35">
      <c r="A42" s="37" t="s">
        <v>98</v>
      </c>
      <c r="B42" s="9">
        <v>2305</v>
      </c>
      <c r="C42" s="11">
        <v>0.03</v>
      </c>
      <c r="D42" s="9">
        <v>1990</v>
      </c>
      <c r="E42" s="11">
        <v>0.03</v>
      </c>
      <c r="F42" s="9">
        <v>2810</v>
      </c>
      <c r="G42" s="19">
        <v>1880</v>
      </c>
      <c r="H42" s="9">
        <v>830</v>
      </c>
      <c r="I42" s="9">
        <v>100</v>
      </c>
      <c r="J42" s="11">
        <v>0.67</v>
      </c>
      <c r="K42" s="11">
        <v>0.3</v>
      </c>
      <c r="L42" s="11">
        <v>0.04</v>
      </c>
    </row>
    <row r="43" spans="1:12" x14ac:dyDescent="0.35">
      <c r="A43" s="37" t="s">
        <v>99</v>
      </c>
      <c r="B43" s="9">
        <v>2015</v>
      </c>
      <c r="C43" s="11">
        <v>0.02</v>
      </c>
      <c r="D43" s="9">
        <v>1830</v>
      </c>
      <c r="E43" s="11">
        <v>0.02</v>
      </c>
      <c r="F43" s="9">
        <v>2485</v>
      </c>
      <c r="G43" s="19">
        <v>1685</v>
      </c>
      <c r="H43" s="9">
        <v>710</v>
      </c>
      <c r="I43" s="9">
        <v>90</v>
      </c>
      <c r="J43" s="11">
        <v>0.68</v>
      </c>
      <c r="K43" s="11">
        <v>0.28999999999999998</v>
      </c>
      <c r="L43" s="11">
        <v>0.04</v>
      </c>
    </row>
    <row r="44" spans="1:12" x14ac:dyDescent="0.35">
      <c r="A44" s="37" t="s">
        <v>100</v>
      </c>
      <c r="B44" s="9">
        <v>1870</v>
      </c>
      <c r="C44" s="11">
        <v>0.02</v>
      </c>
      <c r="D44" s="9">
        <v>1705</v>
      </c>
      <c r="E44" s="11">
        <v>0.02</v>
      </c>
      <c r="F44" s="9">
        <v>2030</v>
      </c>
      <c r="G44" s="19">
        <v>1380</v>
      </c>
      <c r="H44" s="9">
        <v>600</v>
      </c>
      <c r="I44" s="9">
        <v>55</v>
      </c>
      <c r="J44" s="11">
        <v>0.68</v>
      </c>
      <c r="K44" s="11">
        <v>0.3</v>
      </c>
      <c r="L44" s="11">
        <v>0.03</v>
      </c>
    </row>
    <row r="45" spans="1:12" x14ac:dyDescent="0.35">
      <c r="A45" s="37" t="s">
        <v>101</v>
      </c>
      <c r="B45" s="9">
        <v>2170</v>
      </c>
      <c r="C45" s="11">
        <v>0.02</v>
      </c>
      <c r="D45" s="9">
        <v>1720</v>
      </c>
      <c r="E45" s="11">
        <v>0.02</v>
      </c>
      <c r="F45" s="9">
        <v>2140</v>
      </c>
      <c r="G45" s="19">
        <v>1495</v>
      </c>
      <c r="H45" s="9">
        <v>565</v>
      </c>
      <c r="I45" s="9">
        <v>80</v>
      </c>
      <c r="J45" s="11">
        <v>0.7</v>
      </c>
      <c r="K45" s="11">
        <v>0.26</v>
      </c>
      <c r="L45" s="11">
        <v>0.04</v>
      </c>
    </row>
    <row r="46" spans="1:12" x14ac:dyDescent="0.35">
      <c r="A46" s="37" t="s">
        <v>102</v>
      </c>
      <c r="B46" s="9">
        <v>2130</v>
      </c>
      <c r="C46" s="11">
        <v>0.02</v>
      </c>
      <c r="D46" s="9">
        <v>1790</v>
      </c>
      <c r="E46" s="11">
        <v>0.02</v>
      </c>
      <c r="F46" s="9">
        <v>1445</v>
      </c>
      <c r="G46" s="19">
        <v>980</v>
      </c>
      <c r="H46" s="9">
        <v>420</v>
      </c>
      <c r="I46" s="9">
        <v>45</v>
      </c>
      <c r="J46" s="11">
        <v>0.68</v>
      </c>
      <c r="K46" s="11">
        <v>0.28999999999999998</v>
      </c>
      <c r="L46" s="11">
        <v>0.03</v>
      </c>
    </row>
    <row r="47" spans="1:12" x14ac:dyDescent="0.35">
      <c r="A47" s="37" t="s">
        <v>103</v>
      </c>
      <c r="B47" s="9">
        <v>2035</v>
      </c>
      <c r="C47" s="11">
        <v>0.02</v>
      </c>
      <c r="D47" s="9">
        <v>1720</v>
      </c>
      <c r="E47" s="11">
        <v>0.02</v>
      </c>
      <c r="F47" s="9">
        <v>1575</v>
      </c>
      <c r="G47" s="19">
        <v>965</v>
      </c>
      <c r="H47" s="9">
        <v>540</v>
      </c>
      <c r="I47" s="9">
        <v>65</v>
      </c>
      <c r="J47" s="11">
        <v>0.61</v>
      </c>
      <c r="K47" s="11">
        <v>0.34</v>
      </c>
      <c r="L47" s="11">
        <v>0.04</v>
      </c>
    </row>
    <row r="48" spans="1:12" x14ac:dyDescent="0.35">
      <c r="A48" s="37" t="s">
        <v>104</v>
      </c>
      <c r="B48" s="9">
        <v>2105</v>
      </c>
      <c r="C48" s="11">
        <v>0.02</v>
      </c>
      <c r="D48" s="9">
        <v>1600</v>
      </c>
      <c r="E48" s="11">
        <v>0.02</v>
      </c>
      <c r="F48" s="9">
        <v>1525</v>
      </c>
      <c r="G48" s="19">
        <v>945</v>
      </c>
      <c r="H48" s="9">
        <v>515</v>
      </c>
      <c r="I48" s="9">
        <v>65</v>
      </c>
      <c r="J48" s="11">
        <v>0.62</v>
      </c>
      <c r="K48" s="11">
        <v>0.34</v>
      </c>
      <c r="L48" s="11">
        <v>0.04</v>
      </c>
    </row>
    <row r="49" spans="1:12" x14ac:dyDescent="0.35">
      <c r="A49" s="37" t="s">
        <v>105</v>
      </c>
      <c r="B49" s="9">
        <v>1355</v>
      </c>
      <c r="C49" s="11">
        <v>0.01</v>
      </c>
      <c r="D49" s="9">
        <v>1295</v>
      </c>
      <c r="E49" s="11">
        <v>0.02</v>
      </c>
      <c r="F49" s="9">
        <v>1275</v>
      </c>
      <c r="G49" s="19">
        <v>730</v>
      </c>
      <c r="H49" s="9">
        <v>500</v>
      </c>
      <c r="I49" s="9">
        <v>45</v>
      </c>
      <c r="J49" s="11">
        <v>0.56999999999999995</v>
      </c>
      <c r="K49" s="11">
        <v>0.39</v>
      </c>
      <c r="L49" s="11">
        <v>0.04</v>
      </c>
    </row>
    <row r="50" spans="1:12" x14ac:dyDescent="0.35">
      <c r="A50" s="37" t="s">
        <v>106</v>
      </c>
      <c r="B50" s="9">
        <v>2195</v>
      </c>
      <c r="C50" s="11">
        <v>0.02</v>
      </c>
      <c r="D50" s="9">
        <v>1655</v>
      </c>
      <c r="E50" s="11">
        <v>0.02</v>
      </c>
      <c r="F50" s="9">
        <v>1585</v>
      </c>
      <c r="G50" s="19">
        <v>1000</v>
      </c>
      <c r="H50" s="9">
        <v>515</v>
      </c>
      <c r="I50" s="9">
        <v>65</v>
      </c>
      <c r="J50" s="11">
        <v>0.63</v>
      </c>
      <c r="K50" s="11">
        <v>0.33</v>
      </c>
      <c r="L50" s="11">
        <v>0.04</v>
      </c>
    </row>
    <row r="51" spans="1:12" x14ac:dyDescent="0.35">
      <c r="A51" s="37" t="s">
        <v>107</v>
      </c>
      <c r="B51" s="9">
        <v>2270</v>
      </c>
      <c r="C51" s="11">
        <v>0.02</v>
      </c>
      <c r="D51" s="9">
        <v>1830</v>
      </c>
      <c r="E51" s="11">
        <v>0.02</v>
      </c>
      <c r="F51" s="9">
        <v>1865</v>
      </c>
      <c r="G51" s="19">
        <v>1230</v>
      </c>
      <c r="H51" s="9">
        <v>575</v>
      </c>
      <c r="I51" s="9">
        <v>60</v>
      </c>
      <c r="J51" s="11">
        <v>0.66</v>
      </c>
      <c r="K51" s="11">
        <v>0.31</v>
      </c>
      <c r="L51" s="11">
        <v>0.03</v>
      </c>
    </row>
    <row r="52" spans="1:12" x14ac:dyDescent="0.35">
      <c r="A52" s="37" t="s">
        <v>108</v>
      </c>
      <c r="B52" s="9">
        <v>2395</v>
      </c>
      <c r="C52" s="11">
        <v>0.03</v>
      </c>
      <c r="D52" s="9">
        <v>2070</v>
      </c>
      <c r="E52" s="11">
        <v>0.03</v>
      </c>
      <c r="F52" s="9">
        <v>1905</v>
      </c>
      <c r="G52" s="19">
        <v>1400</v>
      </c>
      <c r="H52" s="9">
        <v>445</v>
      </c>
      <c r="I52" s="9">
        <v>60</v>
      </c>
      <c r="J52" s="11">
        <v>0.73</v>
      </c>
      <c r="K52" s="11">
        <v>0.23</v>
      </c>
      <c r="L52" s="11">
        <v>0.03</v>
      </c>
    </row>
    <row r="53" spans="1:12" x14ac:dyDescent="0.35">
      <c r="A53" s="37" t="s">
        <v>109</v>
      </c>
      <c r="B53" s="9">
        <v>1845</v>
      </c>
      <c r="C53" s="11">
        <v>0.02</v>
      </c>
      <c r="D53" s="9">
        <v>1770</v>
      </c>
      <c r="E53" s="11">
        <v>0.02</v>
      </c>
      <c r="F53" s="9">
        <v>2035</v>
      </c>
      <c r="G53" s="19">
        <v>1315</v>
      </c>
      <c r="H53" s="9">
        <v>650</v>
      </c>
      <c r="I53" s="9">
        <v>65</v>
      </c>
      <c r="J53" s="11">
        <v>0.65</v>
      </c>
      <c r="K53" s="11">
        <v>0.32</v>
      </c>
      <c r="L53" s="11">
        <v>0.03</v>
      </c>
    </row>
    <row r="54" spans="1:12" x14ac:dyDescent="0.35">
      <c r="A54" s="37" t="s">
        <v>110</v>
      </c>
      <c r="B54" s="9">
        <v>2105</v>
      </c>
      <c r="C54" s="11">
        <v>0.02</v>
      </c>
      <c r="D54" s="9">
        <v>1715</v>
      </c>
      <c r="E54" s="11">
        <v>0.02</v>
      </c>
      <c r="F54" s="9">
        <v>1940</v>
      </c>
      <c r="G54" s="19">
        <v>1195</v>
      </c>
      <c r="H54" s="9">
        <v>720</v>
      </c>
      <c r="I54" s="9">
        <v>30</v>
      </c>
      <c r="J54" s="11">
        <v>0.62</v>
      </c>
      <c r="K54" s="11">
        <v>0.37</v>
      </c>
      <c r="L54" s="11">
        <v>0.01</v>
      </c>
    </row>
    <row r="55" spans="1:12" x14ac:dyDescent="0.35">
      <c r="A55" s="37" t="s">
        <v>111</v>
      </c>
      <c r="B55" s="9">
        <v>1960</v>
      </c>
      <c r="C55" s="11">
        <v>0.02</v>
      </c>
      <c r="D55" s="9">
        <v>1730</v>
      </c>
      <c r="E55" s="11">
        <v>0.02</v>
      </c>
      <c r="F55" s="9">
        <v>2015</v>
      </c>
      <c r="G55" s="19">
        <v>1360</v>
      </c>
      <c r="H55" s="9">
        <v>610</v>
      </c>
      <c r="I55" s="9">
        <v>45</v>
      </c>
      <c r="J55" s="11">
        <v>0.68</v>
      </c>
      <c r="K55" s="11">
        <v>0.3</v>
      </c>
      <c r="L55" s="11">
        <v>0.02</v>
      </c>
    </row>
    <row r="56" spans="1:12" x14ac:dyDescent="0.35">
      <c r="A56" s="37" t="s">
        <v>112</v>
      </c>
      <c r="B56" s="9">
        <v>1950</v>
      </c>
      <c r="C56" s="11">
        <v>0.02</v>
      </c>
      <c r="D56" s="9">
        <v>1640</v>
      </c>
      <c r="E56" s="11">
        <v>0.02</v>
      </c>
      <c r="F56" s="9">
        <v>2580</v>
      </c>
      <c r="G56" s="19">
        <v>1850</v>
      </c>
      <c r="H56" s="9">
        <v>680</v>
      </c>
      <c r="I56" s="9">
        <v>50</v>
      </c>
      <c r="J56" s="11">
        <v>0.72</v>
      </c>
      <c r="K56" s="11">
        <v>0.26</v>
      </c>
      <c r="L56" s="11">
        <v>0.02</v>
      </c>
    </row>
    <row r="57" spans="1:12" x14ac:dyDescent="0.35">
      <c r="A57" s="37" t="s">
        <v>113</v>
      </c>
      <c r="B57" s="9">
        <v>1920</v>
      </c>
      <c r="C57" s="11">
        <v>0.02</v>
      </c>
      <c r="D57" s="9">
        <v>1570</v>
      </c>
      <c r="E57" s="11">
        <v>0.02</v>
      </c>
      <c r="F57" s="9">
        <v>2525</v>
      </c>
      <c r="G57" s="19">
        <v>1715</v>
      </c>
      <c r="H57" s="9">
        <v>770</v>
      </c>
      <c r="I57" s="9">
        <v>40</v>
      </c>
      <c r="J57" s="11">
        <v>0.68</v>
      </c>
      <c r="K57" s="11">
        <v>0.31</v>
      </c>
      <c r="L57" s="11">
        <v>0.02</v>
      </c>
    </row>
    <row r="58" spans="1:12" x14ac:dyDescent="0.35">
      <c r="A58" s="37" t="s">
        <v>114</v>
      </c>
      <c r="B58" s="9">
        <v>2050</v>
      </c>
      <c r="C58" s="11">
        <v>0.02</v>
      </c>
      <c r="D58" s="9">
        <v>1595</v>
      </c>
      <c r="E58" s="11">
        <v>0.02</v>
      </c>
      <c r="F58" s="9">
        <v>2480</v>
      </c>
      <c r="G58" s="19">
        <v>1625</v>
      </c>
      <c r="H58" s="9">
        <v>815</v>
      </c>
      <c r="I58" s="9">
        <v>40</v>
      </c>
      <c r="J58" s="11">
        <v>0.66</v>
      </c>
      <c r="K58" s="11">
        <v>0.33</v>
      </c>
      <c r="L58" s="11">
        <v>0.02</v>
      </c>
    </row>
    <row r="59" spans="1:12" x14ac:dyDescent="0.35">
      <c r="A59" s="38" t="s">
        <v>115</v>
      </c>
      <c r="B59" s="32">
        <v>9595</v>
      </c>
      <c r="C59" s="153">
        <v>0.1</v>
      </c>
      <c r="D59" s="32">
        <v>6540</v>
      </c>
      <c r="E59" s="153">
        <v>0.09</v>
      </c>
      <c r="F59" s="32">
        <v>3575</v>
      </c>
      <c r="G59" s="31">
        <v>2690</v>
      </c>
      <c r="H59" s="32">
        <v>600</v>
      </c>
      <c r="I59" s="32">
        <v>290</v>
      </c>
      <c r="J59" s="153">
        <v>0.75</v>
      </c>
      <c r="K59" s="153">
        <v>0.17</v>
      </c>
      <c r="L59" s="153">
        <v>0.08</v>
      </c>
    </row>
    <row r="60" spans="1:12" x14ac:dyDescent="0.35">
      <c r="A60" s="39" t="s">
        <v>116</v>
      </c>
      <c r="B60" s="8">
        <v>21540</v>
      </c>
      <c r="C60" s="160">
        <v>0.23</v>
      </c>
      <c r="D60" s="8">
        <v>18800</v>
      </c>
      <c r="E60" s="160">
        <v>0.25</v>
      </c>
      <c r="F60" s="8">
        <v>16960</v>
      </c>
      <c r="G60" s="21">
        <v>13945</v>
      </c>
      <c r="H60" s="8">
        <v>2335</v>
      </c>
      <c r="I60" s="8">
        <v>685</v>
      </c>
      <c r="J60" s="160">
        <v>0.82</v>
      </c>
      <c r="K60" s="160">
        <v>0.14000000000000001</v>
      </c>
      <c r="L60" s="160">
        <v>0.04</v>
      </c>
    </row>
    <row r="61" spans="1:12" x14ac:dyDescent="0.35">
      <c r="A61" s="39" t="s">
        <v>117</v>
      </c>
      <c r="B61" s="8">
        <v>23775</v>
      </c>
      <c r="C61" s="160">
        <v>0.26</v>
      </c>
      <c r="D61" s="8">
        <v>20095</v>
      </c>
      <c r="E61" s="160">
        <v>0.26</v>
      </c>
      <c r="F61" s="8">
        <v>26360</v>
      </c>
      <c r="G61" s="21">
        <v>20095</v>
      </c>
      <c r="H61" s="8">
        <v>5565</v>
      </c>
      <c r="I61" s="8">
        <v>700</v>
      </c>
      <c r="J61" s="160">
        <v>0.76</v>
      </c>
      <c r="K61" s="160">
        <v>0.21</v>
      </c>
      <c r="L61" s="160">
        <v>0.03</v>
      </c>
    </row>
    <row r="62" spans="1:12" x14ac:dyDescent="0.35">
      <c r="A62" s="39" t="s">
        <v>118</v>
      </c>
      <c r="B62" s="8">
        <v>25095</v>
      </c>
      <c r="C62" s="160">
        <v>0.27</v>
      </c>
      <c r="D62" s="8">
        <v>21125</v>
      </c>
      <c r="E62" s="160">
        <v>0.28000000000000003</v>
      </c>
      <c r="F62" s="8">
        <v>23645</v>
      </c>
      <c r="G62" s="21">
        <v>15710</v>
      </c>
      <c r="H62" s="8">
        <v>7130</v>
      </c>
      <c r="I62" s="8">
        <v>805</v>
      </c>
      <c r="J62" s="160">
        <v>0.66</v>
      </c>
      <c r="K62" s="160">
        <v>0.3</v>
      </c>
      <c r="L62" s="160">
        <v>0.03</v>
      </c>
    </row>
    <row r="63" spans="1:12" x14ac:dyDescent="0.35">
      <c r="A63" s="39" t="s">
        <v>119</v>
      </c>
      <c r="B63" s="8">
        <v>11830</v>
      </c>
      <c r="C63" s="161">
        <v>0.13</v>
      </c>
      <c r="D63" s="13">
        <v>10025</v>
      </c>
      <c r="E63" s="161">
        <v>0.13</v>
      </c>
      <c r="F63" s="8">
        <v>13575</v>
      </c>
      <c r="G63" s="21">
        <v>9060</v>
      </c>
      <c r="H63" s="8">
        <v>4245</v>
      </c>
      <c r="I63" s="8">
        <v>270</v>
      </c>
      <c r="J63" s="161">
        <v>0.67</v>
      </c>
      <c r="K63" s="161">
        <v>0.31</v>
      </c>
      <c r="L63" s="161">
        <v>0.02</v>
      </c>
    </row>
    <row r="64" spans="1:12" x14ac:dyDescent="0.35">
      <c r="A64" t="s">
        <v>29</v>
      </c>
      <c r="B64" t="s">
        <v>424</v>
      </c>
    </row>
    <row r="65" spans="1:2" x14ac:dyDescent="0.35">
      <c r="A65" t="s">
        <v>30</v>
      </c>
      <c r="B65" t="s">
        <v>425</v>
      </c>
    </row>
    <row r="66" spans="1:2" x14ac:dyDescent="0.35">
      <c r="A66" t="s">
        <v>31</v>
      </c>
      <c r="B66" t="s">
        <v>426</v>
      </c>
    </row>
    <row r="67" spans="1:2" x14ac:dyDescent="0.35">
      <c r="A67" t="s">
        <v>32</v>
      </c>
      <c r="B67" t="s">
        <v>427</v>
      </c>
    </row>
    <row r="68" spans="1:2" x14ac:dyDescent="0.35">
      <c r="A68" t="s">
        <v>33</v>
      </c>
      <c r="B68" t="s">
        <v>428</v>
      </c>
    </row>
    <row r="69" spans="1:2" x14ac:dyDescent="0.35">
      <c r="A69" t="s">
        <v>34</v>
      </c>
      <c r="B69" t="s">
        <v>429</v>
      </c>
    </row>
    <row r="70" spans="1:2" x14ac:dyDescent="0.35">
      <c r="A70" t="s">
        <v>35</v>
      </c>
      <c r="B70" s="4" t="s">
        <v>510</v>
      </c>
    </row>
    <row r="71" spans="1:2" x14ac:dyDescent="0.35">
      <c r="A71" t="s">
        <v>36</v>
      </c>
      <c r="B71" t="s">
        <v>430</v>
      </c>
    </row>
    <row r="72" spans="1:2" x14ac:dyDescent="0.35">
      <c r="A72" t="s">
        <v>37</v>
      </c>
      <c r="B72" t="s">
        <v>431</v>
      </c>
    </row>
    <row r="73" spans="1:2" x14ac:dyDescent="0.35">
      <c r="A73" t="s">
        <v>38</v>
      </c>
      <c r="B73" s="4" t="s">
        <v>533</v>
      </c>
    </row>
  </sheetData>
  <conditionalFormatting sqref="C7">
    <cfRule type="dataBar" priority="8">
      <dataBar>
        <cfvo type="num" val="0"/>
        <cfvo type="num" val="1"/>
        <color rgb="FFB1A0C7"/>
      </dataBar>
      <extLst>
        <ext xmlns:x14="http://schemas.microsoft.com/office/spreadsheetml/2009/9/main" uri="{B025F937-C7B1-47D3-B67F-A62EFF666E3E}">
          <x14:id>{D0E2BC58-BAA7-4F9A-ABE1-D15F07C577A1}</x14:id>
        </ext>
      </extLst>
    </cfRule>
  </conditionalFormatting>
  <conditionalFormatting sqref="C9:C10">
    <cfRule type="dataBar" priority="11">
      <dataBar>
        <cfvo type="num" val="0"/>
        <cfvo type="num" val="1"/>
        <color rgb="FFB1A0C7"/>
      </dataBar>
      <extLst>
        <ext xmlns:x14="http://schemas.microsoft.com/office/spreadsheetml/2009/9/main" uri="{B025F937-C7B1-47D3-B67F-A62EFF666E3E}">
          <x14:id>{E822DE76-BB2A-4DD6-8FBB-777DEFF275DB}</x14:id>
        </ext>
      </extLst>
    </cfRule>
  </conditionalFormatting>
  <conditionalFormatting sqref="C11:C21">
    <cfRule type="dataBar" priority="13">
      <dataBar>
        <cfvo type="num" val="0"/>
        <cfvo type="num" val="1"/>
        <color rgb="FFB1A0C7"/>
      </dataBar>
      <extLst>
        <ext xmlns:x14="http://schemas.microsoft.com/office/spreadsheetml/2009/9/main" uri="{B025F937-C7B1-47D3-B67F-A62EFF666E3E}">
          <x14:id>{E8E7163E-C696-47BD-8FEF-30BAF07DC5FD}</x14:id>
        </ext>
      </extLst>
    </cfRule>
  </conditionalFormatting>
  <conditionalFormatting sqref="C22:C58">
    <cfRule type="dataBar" priority="12">
      <dataBar>
        <cfvo type="num" val="0"/>
        <cfvo type="num" val="1"/>
        <color rgb="FFB1A0C7"/>
      </dataBar>
      <extLst>
        <ext xmlns:x14="http://schemas.microsoft.com/office/spreadsheetml/2009/9/main" uri="{B025F937-C7B1-47D3-B67F-A62EFF666E3E}">
          <x14:id>{B6FC0EDE-6665-4F2E-B4DD-5CAA2B852133}</x14:id>
        </ext>
      </extLst>
    </cfRule>
  </conditionalFormatting>
  <conditionalFormatting sqref="C59:C63">
    <cfRule type="dataBar" priority="5">
      <dataBar>
        <cfvo type="num" val="0"/>
        <cfvo type="num" val="1"/>
        <color rgb="FFB1A0C7"/>
      </dataBar>
      <extLst>
        <ext xmlns:x14="http://schemas.microsoft.com/office/spreadsheetml/2009/9/main" uri="{B025F937-C7B1-47D3-B67F-A62EFF666E3E}">
          <x14:id>{1B053808-B8E2-4859-8071-93AF6EDA664F}</x14:id>
        </ext>
      </extLst>
    </cfRule>
  </conditionalFormatting>
  <conditionalFormatting sqref="E7">
    <cfRule type="dataBar" priority="7">
      <dataBar>
        <cfvo type="num" val="0"/>
        <cfvo type="num" val="1"/>
        <color rgb="FFB1A0C7"/>
      </dataBar>
      <extLst>
        <ext xmlns:x14="http://schemas.microsoft.com/office/spreadsheetml/2009/9/main" uri="{B025F937-C7B1-47D3-B67F-A62EFF666E3E}">
          <x14:id>{CEECB522-7077-43F0-82E9-E091D8912C86}</x14:id>
        </ext>
      </extLst>
    </cfRule>
  </conditionalFormatting>
  <conditionalFormatting sqref="E9:E10">
    <cfRule type="dataBar" priority="14">
      <dataBar>
        <cfvo type="num" val="0"/>
        <cfvo type="num" val="1"/>
        <color rgb="FFB1A0C7"/>
      </dataBar>
      <extLst>
        <ext xmlns:x14="http://schemas.microsoft.com/office/spreadsheetml/2009/9/main" uri="{B025F937-C7B1-47D3-B67F-A62EFF666E3E}">
          <x14:id>{679C5CFA-BDFF-4DC5-B632-DA2DA6EA17ED}</x14:id>
        </ext>
      </extLst>
    </cfRule>
  </conditionalFormatting>
  <conditionalFormatting sqref="E11:E21">
    <cfRule type="dataBar" priority="16">
      <dataBar>
        <cfvo type="num" val="0"/>
        <cfvo type="num" val="1"/>
        <color rgb="FFB1A0C7"/>
      </dataBar>
      <extLst>
        <ext xmlns:x14="http://schemas.microsoft.com/office/spreadsheetml/2009/9/main" uri="{B025F937-C7B1-47D3-B67F-A62EFF666E3E}">
          <x14:id>{9191DCD4-5005-4FFB-B97C-D8DB6D04E03F}</x14:id>
        </ext>
      </extLst>
    </cfRule>
  </conditionalFormatting>
  <conditionalFormatting sqref="E22:E58">
    <cfRule type="dataBar" priority="15">
      <dataBar>
        <cfvo type="num" val="0"/>
        <cfvo type="num" val="1"/>
        <color rgb="FFB1A0C7"/>
      </dataBar>
      <extLst>
        <ext xmlns:x14="http://schemas.microsoft.com/office/spreadsheetml/2009/9/main" uri="{B025F937-C7B1-47D3-B67F-A62EFF666E3E}">
          <x14:id>{21C8DE18-571F-417D-BE4B-E8CE017B989A}</x14:id>
        </ext>
      </extLst>
    </cfRule>
  </conditionalFormatting>
  <conditionalFormatting sqref="E59:E63">
    <cfRule type="dataBar" priority="4">
      <dataBar>
        <cfvo type="num" val="0"/>
        <cfvo type="num" val="1"/>
        <color rgb="FFB1A0C7"/>
      </dataBar>
      <extLst>
        <ext xmlns:x14="http://schemas.microsoft.com/office/spreadsheetml/2009/9/main" uri="{B025F937-C7B1-47D3-B67F-A62EFF666E3E}">
          <x14:id>{187508F6-1CFA-48A4-B065-C7715A37E112}</x14:id>
        </ext>
      </extLst>
    </cfRule>
  </conditionalFormatting>
  <conditionalFormatting sqref="J9:J10">
    <cfRule type="dataBar" priority="17">
      <dataBar>
        <cfvo type="num" val="0"/>
        <cfvo type="num" val="1"/>
        <color rgb="FFB1A0C7"/>
      </dataBar>
      <extLst>
        <ext xmlns:x14="http://schemas.microsoft.com/office/spreadsheetml/2009/9/main" uri="{B025F937-C7B1-47D3-B67F-A62EFF666E3E}">
          <x14:id>{DDC21095-240A-4065-8D8C-61478C1D77E5}</x14:id>
        </ext>
      </extLst>
    </cfRule>
  </conditionalFormatting>
  <conditionalFormatting sqref="J22:J58">
    <cfRule type="dataBar" priority="18">
      <dataBar>
        <cfvo type="num" val="0"/>
        <cfvo type="num" val="1"/>
        <color rgb="FFB1A0C7"/>
      </dataBar>
      <extLst>
        <ext xmlns:x14="http://schemas.microsoft.com/office/spreadsheetml/2009/9/main" uri="{B025F937-C7B1-47D3-B67F-A62EFF666E3E}">
          <x14:id>{DB71A39C-7B52-4514-89EA-5DEEFC07F3B2}</x14:id>
        </ext>
      </extLst>
    </cfRule>
  </conditionalFormatting>
  <conditionalFormatting sqref="J59:J63">
    <cfRule type="dataBar" priority="3">
      <dataBar>
        <cfvo type="num" val="0"/>
        <cfvo type="num" val="1"/>
        <color rgb="FFB1A0C7"/>
      </dataBar>
      <extLst>
        <ext xmlns:x14="http://schemas.microsoft.com/office/spreadsheetml/2009/9/main" uri="{B025F937-C7B1-47D3-B67F-A62EFF666E3E}">
          <x14:id>{79FF481A-1209-42C3-BF3B-6A42377F7E86}</x14:id>
        </ext>
      </extLst>
    </cfRule>
  </conditionalFormatting>
  <conditionalFormatting sqref="J7:L7">
    <cfRule type="dataBar" priority="6">
      <dataBar>
        <cfvo type="num" val="0"/>
        <cfvo type="num" val="1"/>
        <color rgb="FFB1A0C7"/>
      </dataBar>
      <extLst>
        <ext xmlns:x14="http://schemas.microsoft.com/office/spreadsheetml/2009/9/main" uri="{B025F937-C7B1-47D3-B67F-A62EFF666E3E}">
          <x14:id>{EB4B4D1D-9FF3-4EF7-BF57-594CD9931A2E}</x14:id>
        </ext>
      </extLst>
    </cfRule>
  </conditionalFormatting>
  <conditionalFormatting sqref="J11:L21">
    <cfRule type="dataBar" priority="20">
      <dataBar>
        <cfvo type="num" val="0"/>
        <cfvo type="num" val="1"/>
        <color rgb="FFB1A0C7"/>
      </dataBar>
      <extLst>
        <ext xmlns:x14="http://schemas.microsoft.com/office/spreadsheetml/2009/9/main" uri="{B025F937-C7B1-47D3-B67F-A62EFF666E3E}">
          <x14:id>{D9312B0F-C759-4465-BF46-683890C298B7}</x14:id>
        </ext>
      </extLst>
    </cfRule>
  </conditionalFormatting>
  <conditionalFormatting sqref="K59:K63">
    <cfRule type="dataBar" priority="2">
      <dataBar>
        <cfvo type="num" val="0"/>
        <cfvo type="num" val="1"/>
        <color rgb="FFB1A0C7"/>
      </dataBar>
      <extLst>
        <ext xmlns:x14="http://schemas.microsoft.com/office/spreadsheetml/2009/9/main" uri="{B025F937-C7B1-47D3-B67F-A62EFF666E3E}">
          <x14:id>{E91EF8A4-A803-407B-AA2F-A4A3F04B5576}</x14:id>
        </ext>
      </extLst>
    </cfRule>
  </conditionalFormatting>
  <conditionalFormatting sqref="K9:L10">
    <cfRule type="dataBar" priority="9">
      <dataBar>
        <cfvo type="num" val="0"/>
        <cfvo type="num" val="1"/>
        <color rgb="FFB1A0C7"/>
      </dataBar>
      <extLst>
        <ext xmlns:x14="http://schemas.microsoft.com/office/spreadsheetml/2009/9/main" uri="{B025F937-C7B1-47D3-B67F-A62EFF666E3E}">
          <x14:id>{CD4457EF-3ABF-4295-A6DC-5EF073BE6D86}</x14:id>
        </ext>
      </extLst>
    </cfRule>
  </conditionalFormatting>
  <conditionalFormatting sqref="K22:L58">
    <cfRule type="dataBar" priority="10">
      <dataBar>
        <cfvo type="num" val="0"/>
        <cfvo type="num" val="1"/>
        <color rgb="FFB1A0C7"/>
      </dataBar>
      <extLst>
        <ext xmlns:x14="http://schemas.microsoft.com/office/spreadsheetml/2009/9/main" uri="{B025F937-C7B1-47D3-B67F-A62EFF666E3E}">
          <x14:id>{39E1A687-DDA4-43DD-9DEF-06E6B5998F13}</x14:id>
        </ext>
      </extLst>
    </cfRule>
  </conditionalFormatting>
  <conditionalFormatting sqref="L59:L63">
    <cfRule type="dataBar" priority="1">
      <dataBar>
        <cfvo type="num" val="0"/>
        <cfvo type="num" val="1"/>
        <color rgb="FFB1A0C7"/>
      </dataBar>
      <extLst>
        <ext xmlns:x14="http://schemas.microsoft.com/office/spreadsheetml/2009/9/main" uri="{B025F937-C7B1-47D3-B67F-A62EFF666E3E}">
          <x14:id>{49563E8E-3DA4-4A74-95D2-EA1D43447FE5}</x14:id>
        </ext>
      </extLst>
    </cfRule>
  </conditionalFormatting>
  <pageMargins left="0.7" right="0.7" top="0.75" bottom="0.75" header="0.3" footer="0.3"/>
  <pageSetup paperSize="9" orientation="portrait" horizontalDpi="300" verticalDpi="3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0E2BC58-BAA7-4F9A-ABE1-D15F07C577A1}">
            <x14:dataBar minLength="0" maxLength="100" gradient="0">
              <x14:cfvo type="num">
                <xm:f>0</xm:f>
              </x14:cfvo>
              <x14:cfvo type="num">
                <xm:f>1</xm:f>
              </x14:cfvo>
              <x14:negativeFillColor rgb="FFFF0000"/>
              <x14:axisColor rgb="FF000000"/>
            </x14:dataBar>
          </x14:cfRule>
          <xm:sqref>C7</xm:sqref>
        </x14:conditionalFormatting>
        <x14:conditionalFormatting xmlns:xm="http://schemas.microsoft.com/office/excel/2006/main">
          <x14:cfRule type="dataBar" id="{E822DE76-BB2A-4DD6-8FBB-777DEFF275DB}">
            <x14:dataBar minLength="0" maxLength="100" gradient="0">
              <x14:cfvo type="num">
                <xm:f>0</xm:f>
              </x14:cfvo>
              <x14:cfvo type="num">
                <xm:f>1</xm:f>
              </x14:cfvo>
              <x14:negativeFillColor rgb="FFFF0000"/>
              <x14:axisColor rgb="FF000000"/>
            </x14:dataBar>
          </x14:cfRule>
          <xm:sqref>C9:C10</xm:sqref>
        </x14:conditionalFormatting>
        <x14:conditionalFormatting xmlns:xm="http://schemas.microsoft.com/office/excel/2006/main">
          <x14:cfRule type="dataBar" id="{E8E7163E-C696-47BD-8FEF-30BAF07DC5FD}">
            <x14:dataBar minLength="0" maxLength="100" gradient="0">
              <x14:cfvo type="num">
                <xm:f>0</xm:f>
              </x14:cfvo>
              <x14:cfvo type="num">
                <xm:f>1</xm:f>
              </x14:cfvo>
              <x14:negativeFillColor rgb="FFFF0000"/>
              <x14:axisColor rgb="FF000000"/>
            </x14:dataBar>
          </x14:cfRule>
          <xm:sqref>C11:C21</xm:sqref>
        </x14:conditionalFormatting>
        <x14:conditionalFormatting xmlns:xm="http://schemas.microsoft.com/office/excel/2006/main">
          <x14:cfRule type="dataBar" id="{B6FC0EDE-6665-4F2E-B4DD-5CAA2B852133}">
            <x14:dataBar minLength="0" maxLength="100" gradient="0">
              <x14:cfvo type="num">
                <xm:f>0</xm:f>
              </x14:cfvo>
              <x14:cfvo type="num">
                <xm:f>1</xm:f>
              </x14:cfvo>
              <x14:negativeFillColor rgb="FFFF0000"/>
              <x14:axisColor rgb="FF000000"/>
            </x14:dataBar>
          </x14:cfRule>
          <xm:sqref>C22:C58</xm:sqref>
        </x14:conditionalFormatting>
        <x14:conditionalFormatting xmlns:xm="http://schemas.microsoft.com/office/excel/2006/main">
          <x14:cfRule type="dataBar" id="{1B053808-B8E2-4859-8071-93AF6EDA664F}">
            <x14:dataBar minLength="0" maxLength="100" gradient="0">
              <x14:cfvo type="num">
                <xm:f>0</xm:f>
              </x14:cfvo>
              <x14:cfvo type="num">
                <xm:f>1</xm:f>
              </x14:cfvo>
              <x14:negativeFillColor rgb="FFFF0000"/>
              <x14:axisColor rgb="FF000000"/>
            </x14:dataBar>
          </x14:cfRule>
          <xm:sqref>C59:C63</xm:sqref>
        </x14:conditionalFormatting>
        <x14:conditionalFormatting xmlns:xm="http://schemas.microsoft.com/office/excel/2006/main">
          <x14:cfRule type="dataBar" id="{CEECB522-7077-43F0-82E9-E091D8912C86}">
            <x14:dataBar minLength="0" maxLength="100" gradient="0">
              <x14:cfvo type="num">
                <xm:f>0</xm:f>
              </x14:cfvo>
              <x14:cfvo type="num">
                <xm:f>1</xm:f>
              </x14:cfvo>
              <x14:negativeFillColor rgb="FFFF0000"/>
              <x14:axisColor rgb="FF000000"/>
            </x14:dataBar>
          </x14:cfRule>
          <xm:sqref>E7</xm:sqref>
        </x14:conditionalFormatting>
        <x14:conditionalFormatting xmlns:xm="http://schemas.microsoft.com/office/excel/2006/main">
          <x14:cfRule type="dataBar" id="{679C5CFA-BDFF-4DC5-B632-DA2DA6EA17ED}">
            <x14:dataBar minLength="0" maxLength="100" gradient="0">
              <x14:cfvo type="num">
                <xm:f>0</xm:f>
              </x14:cfvo>
              <x14:cfvo type="num">
                <xm:f>1</xm:f>
              </x14:cfvo>
              <x14:negativeFillColor rgb="FFFF0000"/>
              <x14:axisColor rgb="FF000000"/>
            </x14:dataBar>
          </x14:cfRule>
          <xm:sqref>E9:E10</xm:sqref>
        </x14:conditionalFormatting>
        <x14:conditionalFormatting xmlns:xm="http://schemas.microsoft.com/office/excel/2006/main">
          <x14:cfRule type="dataBar" id="{9191DCD4-5005-4FFB-B97C-D8DB6D04E03F}">
            <x14:dataBar minLength="0" maxLength="100" gradient="0">
              <x14:cfvo type="num">
                <xm:f>0</xm:f>
              </x14:cfvo>
              <x14:cfvo type="num">
                <xm:f>1</xm:f>
              </x14:cfvo>
              <x14:negativeFillColor rgb="FFFF0000"/>
              <x14:axisColor rgb="FF000000"/>
            </x14:dataBar>
          </x14:cfRule>
          <xm:sqref>E11:E21</xm:sqref>
        </x14:conditionalFormatting>
        <x14:conditionalFormatting xmlns:xm="http://schemas.microsoft.com/office/excel/2006/main">
          <x14:cfRule type="dataBar" id="{21C8DE18-571F-417D-BE4B-E8CE017B989A}">
            <x14:dataBar minLength="0" maxLength="100" gradient="0">
              <x14:cfvo type="num">
                <xm:f>0</xm:f>
              </x14:cfvo>
              <x14:cfvo type="num">
                <xm:f>1</xm:f>
              </x14:cfvo>
              <x14:negativeFillColor rgb="FFFF0000"/>
              <x14:axisColor rgb="FF000000"/>
            </x14:dataBar>
          </x14:cfRule>
          <xm:sqref>E22:E58</xm:sqref>
        </x14:conditionalFormatting>
        <x14:conditionalFormatting xmlns:xm="http://schemas.microsoft.com/office/excel/2006/main">
          <x14:cfRule type="dataBar" id="{187508F6-1CFA-48A4-B065-C7715A37E112}">
            <x14:dataBar minLength="0" maxLength="100" gradient="0">
              <x14:cfvo type="num">
                <xm:f>0</xm:f>
              </x14:cfvo>
              <x14:cfvo type="num">
                <xm:f>1</xm:f>
              </x14:cfvo>
              <x14:negativeFillColor rgb="FFFF0000"/>
              <x14:axisColor rgb="FF000000"/>
            </x14:dataBar>
          </x14:cfRule>
          <xm:sqref>E59:E63</xm:sqref>
        </x14:conditionalFormatting>
        <x14:conditionalFormatting xmlns:xm="http://schemas.microsoft.com/office/excel/2006/main">
          <x14:cfRule type="dataBar" id="{DDC21095-240A-4065-8D8C-61478C1D77E5}">
            <x14:dataBar minLength="0" maxLength="100" gradient="0">
              <x14:cfvo type="num">
                <xm:f>0</xm:f>
              </x14:cfvo>
              <x14:cfvo type="num">
                <xm:f>1</xm:f>
              </x14:cfvo>
              <x14:negativeFillColor rgb="FFFF0000"/>
              <x14:axisColor rgb="FF000000"/>
            </x14:dataBar>
          </x14:cfRule>
          <xm:sqref>J9:J10</xm:sqref>
        </x14:conditionalFormatting>
        <x14:conditionalFormatting xmlns:xm="http://schemas.microsoft.com/office/excel/2006/main">
          <x14:cfRule type="dataBar" id="{DB71A39C-7B52-4514-89EA-5DEEFC07F3B2}">
            <x14:dataBar minLength="0" maxLength="100" gradient="0">
              <x14:cfvo type="num">
                <xm:f>0</xm:f>
              </x14:cfvo>
              <x14:cfvo type="num">
                <xm:f>1</xm:f>
              </x14:cfvo>
              <x14:negativeFillColor rgb="FFFF0000"/>
              <x14:axisColor rgb="FF000000"/>
            </x14:dataBar>
          </x14:cfRule>
          <xm:sqref>J22:J58</xm:sqref>
        </x14:conditionalFormatting>
        <x14:conditionalFormatting xmlns:xm="http://schemas.microsoft.com/office/excel/2006/main">
          <x14:cfRule type="dataBar" id="{79FF481A-1209-42C3-BF3B-6A42377F7E86}">
            <x14:dataBar minLength="0" maxLength="100" gradient="0">
              <x14:cfvo type="num">
                <xm:f>0</xm:f>
              </x14:cfvo>
              <x14:cfvo type="num">
                <xm:f>1</xm:f>
              </x14:cfvo>
              <x14:negativeFillColor rgb="FFFF0000"/>
              <x14:axisColor rgb="FF000000"/>
            </x14:dataBar>
          </x14:cfRule>
          <xm:sqref>J59:J63</xm:sqref>
        </x14:conditionalFormatting>
        <x14:conditionalFormatting xmlns:xm="http://schemas.microsoft.com/office/excel/2006/main">
          <x14:cfRule type="dataBar" id="{EB4B4D1D-9FF3-4EF7-BF57-594CD9931A2E}">
            <x14:dataBar minLength="0" maxLength="100" gradient="0">
              <x14:cfvo type="num">
                <xm:f>0</xm:f>
              </x14:cfvo>
              <x14:cfvo type="num">
                <xm:f>1</xm:f>
              </x14:cfvo>
              <x14:negativeFillColor rgb="FFFF0000"/>
              <x14:axisColor rgb="FF000000"/>
            </x14:dataBar>
          </x14:cfRule>
          <xm:sqref>J7:L7</xm:sqref>
        </x14:conditionalFormatting>
        <x14:conditionalFormatting xmlns:xm="http://schemas.microsoft.com/office/excel/2006/main">
          <x14:cfRule type="dataBar" id="{D9312B0F-C759-4465-BF46-683890C298B7}">
            <x14:dataBar minLength="0" maxLength="100" gradient="0">
              <x14:cfvo type="num">
                <xm:f>0</xm:f>
              </x14:cfvo>
              <x14:cfvo type="num">
                <xm:f>1</xm:f>
              </x14:cfvo>
              <x14:negativeFillColor rgb="FFFF0000"/>
              <x14:axisColor rgb="FF000000"/>
            </x14:dataBar>
          </x14:cfRule>
          <xm:sqref>J11:L21</xm:sqref>
        </x14:conditionalFormatting>
        <x14:conditionalFormatting xmlns:xm="http://schemas.microsoft.com/office/excel/2006/main">
          <x14:cfRule type="dataBar" id="{E91EF8A4-A803-407B-AA2F-A4A3F04B5576}">
            <x14:dataBar minLength="0" maxLength="100" gradient="0">
              <x14:cfvo type="num">
                <xm:f>0</xm:f>
              </x14:cfvo>
              <x14:cfvo type="num">
                <xm:f>1</xm:f>
              </x14:cfvo>
              <x14:negativeFillColor rgb="FFFF0000"/>
              <x14:axisColor rgb="FF000000"/>
            </x14:dataBar>
          </x14:cfRule>
          <xm:sqref>K59:K63</xm:sqref>
        </x14:conditionalFormatting>
        <x14:conditionalFormatting xmlns:xm="http://schemas.microsoft.com/office/excel/2006/main">
          <x14:cfRule type="dataBar" id="{CD4457EF-3ABF-4295-A6DC-5EF073BE6D86}">
            <x14:dataBar minLength="0" maxLength="100" gradient="0">
              <x14:cfvo type="num">
                <xm:f>0</xm:f>
              </x14:cfvo>
              <x14:cfvo type="num">
                <xm:f>1</xm:f>
              </x14:cfvo>
              <x14:negativeFillColor rgb="FFFF0000"/>
              <x14:axisColor rgb="FF000000"/>
            </x14:dataBar>
          </x14:cfRule>
          <xm:sqref>K9:L10</xm:sqref>
        </x14:conditionalFormatting>
        <x14:conditionalFormatting xmlns:xm="http://schemas.microsoft.com/office/excel/2006/main">
          <x14:cfRule type="dataBar" id="{39E1A687-DDA4-43DD-9DEF-06E6B5998F13}">
            <x14:dataBar minLength="0" maxLength="100" gradient="0">
              <x14:cfvo type="num">
                <xm:f>0</xm:f>
              </x14:cfvo>
              <x14:cfvo type="num">
                <xm:f>1</xm:f>
              </x14:cfvo>
              <x14:negativeFillColor rgb="FFFF0000"/>
              <x14:axisColor rgb="FF000000"/>
            </x14:dataBar>
          </x14:cfRule>
          <xm:sqref>K22:L58</xm:sqref>
        </x14:conditionalFormatting>
        <x14:conditionalFormatting xmlns:xm="http://schemas.microsoft.com/office/excel/2006/main">
          <x14:cfRule type="dataBar" id="{49563E8E-3DA4-4A74-95D2-EA1D43447FE5}">
            <x14:dataBar minLength="0" maxLength="100" gradient="0">
              <x14:cfvo type="num">
                <xm:f>0</xm:f>
              </x14:cfvo>
              <x14:cfvo type="num">
                <xm:f>1</xm:f>
              </x14:cfvo>
              <x14:negativeFillColor rgb="FFFF0000"/>
              <x14:axisColor rgb="FF000000"/>
            </x14:dataBar>
          </x14:cfRule>
          <xm:sqref>L59:L63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98"/>
  <sheetViews>
    <sheetView showGridLines="0" workbookViewId="0"/>
  </sheetViews>
  <sheetFormatPr defaultColWidth="10.6640625" defaultRowHeight="15.5" x14ac:dyDescent="0.35"/>
  <cols>
    <col min="1" max="1" width="20.6640625" customWidth="1"/>
    <col min="2" max="2" width="97.4140625" customWidth="1"/>
    <col min="3" max="11" width="12.1640625" customWidth="1"/>
  </cols>
  <sheetData>
    <row r="1" spans="1:11" ht="19.5" x14ac:dyDescent="0.45">
      <c r="A1" s="1" t="s">
        <v>368</v>
      </c>
    </row>
    <row r="2" spans="1:11" x14ac:dyDescent="0.35">
      <c r="A2" t="s">
        <v>233</v>
      </c>
    </row>
    <row r="3" spans="1:11" x14ac:dyDescent="0.35">
      <c r="A3" t="s">
        <v>234</v>
      </c>
    </row>
    <row r="4" spans="1:11" x14ac:dyDescent="0.35">
      <c r="A4" t="s">
        <v>544</v>
      </c>
    </row>
    <row r="5" spans="1:11" x14ac:dyDescent="0.35">
      <c r="A5" t="s">
        <v>49</v>
      </c>
    </row>
    <row r="6" spans="1:11" x14ac:dyDescent="0.35">
      <c r="A6" s="3" t="s">
        <v>373</v>
      </c>
    </row>
    <row r="7" spans="1:11" s="182" customFormat="1" ht="93" x14ac:dyDescent="0.35">
      <c r="A7" s="196" t="s">
        <v>264</v>
      </c>
      <c r="B7" s="197" t="s">
        <v>147</v>
      </c>
      <c r="C7" s="197" t="s">
        <v>323</v>
      </c>
      <c r="D7" s="197" t="s">
        <v>369</v>
      </c>
      <c r="E7" s="197" t="s">
        <v>370</v>
      </c>
      <c r="F7" s="197" t="s">
        <v>371</v>
      </c>
      <c r="G7" s="197" t="s">
        <v>372</v>
      </c>
      <c r="H7" s="197" t="s">
        <v>313</v>
      </c>
      <c r="I7" s="197" t="s">
        <v>314</v>
      </c>
      <c r="J7" s="197" t="s">
        <v>315</v>
      </c>
      <c r="K7" s="198" t="s">
        <v>316</v>
      </c>
    </row>
    <row r="8" spans="1:11" x14ac:dyDescent="0.35">
      <c r="A8" s="128" t="s">
        <v>276</v>
      </c>
      <c r="B8" s="129" t="s">
        <v>62</v>
      </c>
      <c r="C8" s="47">
        <v>95810</v>
      </c>
      <c r="D8" s="47">
        <v>36840</v>
      </c>
      <c r="E8" s="47">
        <v>43700</v>
      </c>
      <c r="F8" s="47">
        <v>14915</v>
      </c>
      <c r="G8" s="47">
        <v>355</v>
      </c>
      <c r="H8" s="130">
        <v>0.38</v>
      </c>
      <c r="I8" s="130">
        <v>0.46</v>
      </c>
      <c r="J8" s="130">
        <v>0.16</v>
      </c>
      <c r="K8" s="66">
        <v>0</v>
      </c>
    </row>
    <row r="9" spans="1:11" x14ac:dyDescent="0.35">
      <c r="A9" s="22" t="s">
        <v>276</v>
      </c>
      <c r="B9" s="81" t="s">
        <v>154</v>
      </c>
      <c r="C9" s="33">
        <v>25</v>
      </c>
      <c r="D9" s="33">
        <v>15</v>
      </c>
      <c r="E9" s="33">
        <v>5</v>
      </c>
      <c r="F9" s="33">
        <v>5</v>
      </c>
      <c r="G9" s="33">
        <v>0</v>
      </c>
      <c r="H9" s="28">
        <v>0.6</v>
      </c>
      <c r="I9" s="28">
        <v>0.24</v>
      </c>
      <c r="J9" s="28">
        <v>0.16</v>
      </c>
      <c r="K9" s="68">
        <v>0</v>
      </c>
    </row>
    <row r="10" spans="1:11" x14ac:dyDescent="0.35">
      <c r="A10" s="22" t="s">
        <v>276</v>
      </c>
      <c r="B10" s="81" t="s">
        <v>155</v>
      </c>
      <c r="C10" s="33">
        <v>490</v>
      </c>
      <c r="D10" s="33">
        <v>400</v>
      </c>
      <c r="E10" s="33">
        <v>65</v>
      </c>
      <c r="F10" s="33">
        <v>25</v>
      </c>
      <c r="G10" s="33" t="s">
        <v>120</v>
      </c>
      <c r="H10" s="28">
        <v>0.81</v>
      </c>
      <c r="I10" s="28">
        <v>0.13</v>
      </c>
      <c r="J10" s="28" t="s">
        <v>120</v>
      </c>
      <c r="K10" s="68" t="s">
        <v>120</v>
      </c>
    </row>
    <row r="11" spans="1:11" x14ac:dyDescent="0.35">
      <c r="A11" s="22" t="s">
        <v>276</v>
      </c>
      <c r="B11" s="81" t="s">
        <v>156</v>
      </c>
      <c r="C11" s="33">
        <v>240</v>
      </c>
      <c r="D11" s="33">
        <v>105</v>
      </c>
      <c r="E11" s="33">
        <v>95</v>
      </c>
      <c r="F11" s="33">
        <v>35</v>
      </c>
      <c r="G11" s="33" t="s">
        <v>120</v>
      </c>
      <c r="H11" s="28">
        <v>0.44</v>
      </c>
      <c r="I11" s="28">
        <v>0.4</v>
      </c>
      <c r="J11" s="28" t="s">
        <v>120</v>
      </c>
      <c r="K11" s="68" t="s">
        <v>120</v>
      </c>
    </row>
    <row r="12" spans="1:11" x14ac:dyDescent="0.35">
      <c r="A12" s="22" t="s">
        <v>276</v>
      </c>
      <c r="B12" s="81" t="s">
        <v>157</v>
      </c>
      <c r="C12" s="33">
        <v>3430</v>
      </c>
      <c r="D12" s="33">
        <v>1310</v>
      </c>
      <c r="E12" s="33">
        <v>1890</v>
      </c>
      <c r="F12" s="33">
        <v>230</v>
      </c>
      <c r="G12" s="33">
        <v>0</v>
      </c>
      <c r="H12" s="28">
        <v>0.38</v>
      </c>
      <c r="I12" s="28">
        <v>0.55000000000000004</v>
      </c>
      <c r="J12" s="28">
        <v>7.0000000000000007E-2</v>
      </c>
      <c r="K12" s="68">
        <v>0</v>
      </c>
    </row>
    <row r="13" spans="1:11" x14ac:dyDescent="0.35">
      <c r="A13" s="22" t="s">
        <v>276</v>
      </c>
      <c r="B13" s="81" t="s">
        <v>158</v>
      </c>
      <c r="C13" s="33">
        <v>71180</v>
      </c>
      <c r="D13" s="33">
        <v>26965</v>
      </c>
      <c r="E13" s="33">
        <v>33300</v>
      </c>
      <c r="F13" s="33">
        <v>10710</v>
      </c>
      <c r="G13" s="33">
        <v>200</v>
      </c>
      <c r="H13" s="28">
        <v>0.38</v>
      </c>
      <c r="I13" s="28">
        <v>0.47</v>
      </c>
      <c r="J13" s="28">
        <v>0.15</v>
      </c>
      <c r="K13" s="68">
        <v>0</v>
      </c>
    </row>
    <row r="14" spans="1:11" x14ac:dyDescent="0.35">
      <c r="A14" s="22" t="s">
        <v>276</v>
      </c>
      <c r="B14" s="81" t="s">
        <v>159</v>
      </c>
      <c r="C14" s="33">
        <v>3120</v>
      </c>
      <c r="D14" s="33">
        <v>1625</v>
      </c>
      <c r="E14" s="33">
        <v>1155</v>
      </c>
      <c r="F14" s="33">
        <v>320</v>
      </c>
      <c r="G14" s="33">
        <v>15</v>
      </c>
      <c r="H14" s="28">
        <v>0.52</v>
      </c>
      <c r="I14" s="28">
        <v>0.37</v>
      </c>
      <c r="J14" s="28">
        <v>0.1</v>
      </c>
      <c r="K14" s="68">
        <v>0</v>
      </c>
    </row>
    <row r="15" spans="1:11" x14ac:dyDescent="0.35">
      <c r="A15" s="22" t="s">
        <v>276</v>
      </c>
      <c r="B15" s="81" t="s">
        <v>160</v>
      </c>
      <c r="C15" s="33">
        <v>865</v>
      </c>
      <c r="D15" s="33">
        <v>220</v>
      </c>
      <c r="E15" s="33">
        <v>440</v>
      </c>
      <c r="F15" s="33">
        <v>180</v>
      </c>
      <c r="G15" s="33">
        <v>30</v>
      </c>
      <c r="H15" s="28">
        <v>0.25</v>
      </c>
      <c r="I15" s="28">
        <v>0.51</v>
      </c>
      <c r="J15" s="28">
        <v>0.21</v>
      </c>
      <c r="K15" s="68">
        <v>0.03</v>
      </c>
    </row>
    <row r="16" spans="1:11" x14ac:dyDescent="0.35">
      <c r="A16" s="22" t="s">
        <v>276</v>
      </c>
      <c r="B16" s="81" t="s">
        <v>161</v>
      </c>
      <c r="C16" s="33">
        <v>1475</v>
      </c>
      <c r="D16" s="33">
        <v>225</v>
      </c>
      <c r="E16" s="33">
        <v>900</v>
      </c>
      <c r="F16" s="33">
        <v>325</v>
      </c>
      <c r="G16" s="33">
        <v>25</v>
      </c>
      <c r="H16" s="28">
        <v>0.15</v>
      </c>
      <c r="I16" s="28">
        <v>0.61</v>
      </c>
      <c r="J16" s="28">
        <v>0.22</v>
      </c>
      <c r="K16" s="68">
        <v>0.02</v>
      </c>
    </row>
    <row r="17" spans="1:11" x14ac:dyDescent="0.35">
      <c r="A17" s="22" t="s">
        <v>276</v>
      </c>
      <c r="B17" s="81" t="s">
        <v>162</v>
      </c>
      <c r="C17" s="33">
        <v>295</v>
      </c>
      <c r="D17" s="33">
        <v>130</v>
      </c>
      <c r="E17" s="33">
        <v>100</v>
      </c>
      <c r="F17" s="33">
        <v>60</v>
      </c>
      <c r="G17" s="33">
        <v>5</v>
      </c>
      <c r="H17" s="28">
        <v>0.44</v>
      </c>
      <c r="I17" s="28">
        <v>0.34</v>
      </c>
      <c r="J17" s="28">
        <v>0.21</v>
      </c>
      <c r="K17" s="68">
        <v>0.01</v>
      </c>
    </row>
    <row r="18" spans="1:11" x14ac:dyDescent="0.35">
      <c r="A18" s="22" t="s">
        <v>276</v>
      </c>
      <c r="B18" s="81" t="s">
        <v>163</v>
      </c>
      <c r="C18" s="33">
        <v>1105</v>
      </c>
      <c r="D18" s="33">
        <v>470</v>
      </c>
      <c r="E18" s="33">
        <v>390</v>
      </c>
      <c r="F18" s="33">
        <v>235</v>
      </c>
      <c r="G18" s="33">
        <v>5</v>
      </c>
      <c r="H18" s="28">
        <v>0.43</v>
      </c>
      <c r="I18" s="28">
        <v>0.35</v>
      </c>
      <c r="J18" s="28">
        <v>0.21</v>
      </c>
      <c r="K18" s="68">
        <v>0.01</v>
      </c>
    </row>
    <row r="19" spans="1:11" x14ac:dyDescent="0.35">
      <c r="A19" s="22" t="s">
        <v>276</v>
      </c>
      <c r="B19" s="81" t="s">
        <v>164</v>
      </c>
      <c r="C19" s="33">
        <v>1030</v>
      </c>
      <c r="D19" s="33">
        <v>405</v>
      </c>
      <c r="E19" s="33">
        <v>390</v>
      </c>
      <c r="F19" s="33">
        <v>235</v>
      </c>
      <c r="G19" s="33" t="s">
        <v>120</v>
      </c>
      <c r="H19" s="28">
        <v>0.39</v>
      </c>
      <c r="I19" s="28">
        <v>0.38</v>
      </c>
      <c r="J19" s="28" t="s">
        <v>120</v>
      </c>
      <c r="K19" s="68" t="s">
        <v>120</v>
      </c>
    </row>
    <row r="20" spans="1:11" x14ac:dyDescent="0.35">
      <c r="A20" s="22" t="s">
        <v>276</v>
      </c>
      <c r="B20" s="81" t="s">
        <v>165</v>
      </c>
      <c r="C20" s="33">
        <v>540</v>
      </c>
      <c r="D20" s="33">
        <v>205</v>
      </c>
      <c r="E20" s="33">
        <v>200</v>
      </c>
      <c r="F20" s="33">
        <v>130</v>
      </c>
      <c r="G20" s="33">
        <v>5</v>
      </c>
      <c r="H20" s="28">
        <v>0.38</v>
      </c>
      <c r="I20" s="28">
        <v>0.37</v>
      </c>
      <c r="J20" s="28">
        <v>0.24</v>
      </c>
      <c r="K20" s="68">
        <v>0.01</v>
      </c>
    </row>
    <row r="21" spans="1:11" x14ac:dyDescent="0.35">
      <c r="A21" s="22" t="s">
        <v>276</v>
      </c>
      <c r="B21" s="81" t="s">
        <v>166</v>
      </c>
      <c r="C21" s="33">
        <v>1180</v>
      </c>
      <c r="D21" s="33">
        <v>400</v>
      </c>
      <c r="E21" s="33">
        <v>450</v>
      </c>
      <c r="F21" s="33">
        <v>315</v>
      </c>
      <c r="G21" s="33">
        <v>15</v>
      </c>
      <c r="H21" s="28">
        <v>0.34</v>
      </c>
      <c r="I21" s="28">
        <v>0.38</v>
      </c>
      <c r="J21" s="28">
        <v>0.27</v>
      </c>
      <c r="K21" s="68">
        <v>0.01</v>
      </c>
    </row>
    <row r="22" spans="1:11" x14ac:dyDescent="0.35">
      <c r="A22" s="22" t="s">
        <v>276</v>
      </c>
      <c r="B22" s="81" t="s">
        <v>167</v>
      </c>
      <c r="C22" s="33">
        <v>470</v>
      </c>
      <c r="D22" s="33">
        <v>180</v>
      </c>
      <c r="E22" s="33">
        <v>195</v>
      </c>
      <c r="F22" s="33">
        <v>90</v>
      </c>
      <c r="G22" s="33" t="s">
        <v>120</v>
      </c>
      <c r="H22" s="28">
        <v>0.39</v>
      </c>
      <c r="I22" s="28">
        <v>0.42</v>
      </c>
      <c r="J22" s="28" t="s">
        <v>120</v>
      </c>
      <c r="K22" s="68" t="s">
        <v>120</v>
      </c>
    </row>
    <row r="23" spans="1:11" x14ac:dyDescent="0.35">
      <c r="A23" s="22" t="s">
        <v>276</v>
      </c>
      <c r="B23" s="81" t="s">
        <v>168</v>
      </c>
      <c r="C23" s="33">
        <v>140</v>
      </c>
      <c r="D23" s="33">
        <v>110</v>
      </c>
      <c r="E23" s="33">
        <v>25</v>
      </c>
      <c r="F23" s="33">
        <v>5</v>
      </c>
      <c r="G23" s="33">
        <v>0</v>
      </c>
      <c r="H23" s="28">
        <v>0.77</v>
      </c>
      <c r="I23" s="28">
        <v>0.19</v>
      </c>
      <c r="J23" s="28">
        <v>0.04</v>
      </c>
      <c r="K23" s="68">
        <v>0</v>
      </c>
    </row>
    <row r="24" spans="1:11" x14ac:dyDescent="0.35">
      <c r="A24" s="22" t="s">
        <v>276</v>
      </c>
      <c r="B24" s="81" t="s">
        <v>169</v>
      </c>
      <c r="C24" s="33">
        <v>2650</v>
      </c>
      <c r="D24" s="33">
        <v>1505</v>
      </c>
      <c r="E24" s="33">
        <v>895</v>
      </c>
      <c r="F24" s="33">
        <v>245</v>
      </c>
      <c r="G24" s="33">
        <v>5</v>
      </c>
      <c r="H24" s="28">
        <v>0.56999999999999995</v>
      </c>
      <c r="I24" s="28">
        <v>0.34</v>
      </c>
      <c r="J24" s="28">
        <v>0.09</v>
      </c>
      <c r="K24" s="68">
        <v>0</v>
      </c>
    </row>
    <row r="25" spans="1:11" x14ac:dyDescent="0.35">
      <c r="A25" s="22" t="s">
        <v>276</v>
      </c>
      <c r="B25" s="81" t="s">
        <v>170</v>
      </c>
      <c r="C25" s="33">
        <v>4990</v>
      </c>
      <c r="D25" s="33">
        <v>1585</v>
      </c>
      <c r="E25" s="33">
        <v>2200</v>
      </c>
      <c r="F25" s="33">
        <v>1180</v>
      </c>
      <c r="G25" s="33">
        <v>20</v>
      </c>
      <c r="H25" s="28">
        <v>0.32</v>
      </c>
      <c r="I25" s="28">
        <v>0.44</v>
      </c>
      <c r="J25" s="28">
        <v>0.24</v>
      </c>
      <c r="K25" s="68">
        <v>0</v>
      </c>
    </row>
    <row r="26" spans="1:11" x14ac:dyDescent="0.35">
      <c r="A26" s="22" t="s">
        <v>276</v>
      </c>
      <c r="B26" s="81" t="s">
        <v>171</v>
      </c>
      <c r="C26" s="33">
        <v>370</v>
      </c>
      <c r="D26" s="33">
        <v>125</v>
      </c>
      <c r="E26" s="33">
        <v>145</v>
      </c>
      <c r="F26" s="33">
        <v>95</v>
      </c>
      <c r="G26" s="33" t="s">
        <v>120</v>
      </c>
      <c r="H26" s="28">
        <v>0.34</v>
      </c>
      <c r="I26" s="28">
        <v>0.39</v>
      </c>
      <c r="J26" s="28" t="s">
        <v>120</v>
      </c>
      <c r="K26" s="68" t="s">
        <v>120</v>
      </c>
    </row>
    <row r="27" spans="1:11" x14ac:dyDescent="0.35">
      <c r="A27" s="22" t="s">
        <v>276</v>
      </c>
      <c r="B27" s="81" t="s">
        <v>172</v>
      </c>
      <c r="C27" s="33">
        <v>70</v>
      </c>
      <c r="D27" s="33">
        <v>35</v>
      </c>
      <c r="E27" s="33">
        <v>25</v>
      </c>
      <c r="F27" s="33">
        <v>15</v>
      </c>
      <c r="G27" s="33">
        <v>0</v>
      </c>
      <c r="H27" s="28">
        <v>0.49</v>
      </c>
      <c r="I27" s="28">
        <v>0.32</v>
      </c>
      <c r="J27" s="28">
        <v>0.19</v>
      </c>
      <c r="K27" s="68">
        <v>0</v>
      </c>
    </row>
    <row r="28" spans="1:11" x14ac:dyDescent="0.35">
      <c r="A28" s="22" t="s">
        <v>276</v>
      </c>
      <c r="B28" s="81" t="s">
        <v>174</v>
      </c>
      <c r="C28" s="33">
        <v>160</v>
      </c>
      <c r="D28" s="33">
        <v>135</v>
      </c>
      <c r="E28" s="33">
        <v>15</v>
      </c>
      <c r="F28" s="33">
        <v>10</v>
      </c>
      <c r="G28" s="33" t="s">
        <v>120</v>
      </c>
      <c r="H28" s="28">
        <v>0.84</v>
      </c>
      <c r="I28" s="28">
        <v>0.08</v>
      </c>
      <c r="J28" s="28" t="s">
        <v>120</v>
      </c>
      <c r="K28" s="68" t="s">
        <v>120</v>
      </c>
    </row>
    <row r="29" spans="1:11" x14ac:dyDescent="0.35">
      <c r="A29" s="22" t="s">
        <v>276</v>
      </c>
      <c r="B29" s="81" t="s">
        <v>175</v>
      </c>
      <c r="C29" s="33">
        <v>1980</v>
      </c>
      <c r="D29" s="33">
        <v>685</v>
      </c>
      <c r="E29" s="33">
        <v>815</v>
      </c>
      <c r="F29" s="33">
        <v>465</v>
      </c>
      <c r="G29" s="33">
        <v>15</v>
      </c>
      <c r="H29" s="28">
        <v>0.35</v>
      </c>
      <c r="I29" s="28">
        <v>0.41</v>
      </c>
      <c r="J29" s="28">
        <v>0.23</v>
      </c>
      <c r="K29" s="68">
        <v>0.01</v>
      </c>
    </row>
    <row r="30" spans="1:11" x14ac:dyDescent="0.35">
      <c r="A30" s="22" t="s">
        <v>276</v>
      </c>
      <c r="B30" s="81" t="s">
        <v>173</v>
      </c>
      <c r="C30" s="33" t="s">
        <v>120</v>
      </c>
      <c r="D30" s="33" t="s">
        <v>120</v>
      </c>
      <c r="E30" s="33" t="s">
        <v>120</v>
      </c>
      <c r="F30" s="82" t="s">
        <v>120</v>
      </c>
      <c r="G30" s="82" t="s">
        <v>120</v>
      </c>
      <c r="H30" s="28" t="s">
        <v>120</v>
      </c>
      <c r="I30" s="28" t="s">
        <v>120</v>
      </c>
      <c r="J30" s="148" t="s">
        <v>120</v>
      </c>
      <c r="K30" s="151" t="s">
        <v>120</v>
      </c>
    </row>
    <row r="31" spans="1:11" x14ac:dyDescent="0.35">
      <c r="A31" s="129" t="s">
        <v>277</v>
      </c>
      <c r="B31" s="129" t="s">
        <v>62</v>
      </c>
      <c r="C31" s="47">
        <v>60605</v>
      </c>
      <c r="D31" s="47">
        <v>21565</v>
      </c>
      <c r="E31" s="47">
        <v>25310</v>
      </c>
      <c r="F31" s="47">
        <v>13450</v>
      </c>
      <c r="G31" s="47">
        <v>275</v>
      </c>
      <c r="H31" s="130">
        <v>0.36</v>
      </c>
      <c r="I31" s="130">
        <v>0.42</v>
      </c>
      <c r="J31" s="130">
        <v>0.22</v>
      </c>
      <c r="K31" s="130">
        <v>0</v>
      </c>
    </row>
    <row r="32" spans="1:11" x14ac:dyDescent="0.35">
      <c r="A32" s="22" t="s">
        <v>277</v>
      </c>
      <c r="B32" s="81" t="s">
        <v>154</v>
      </c>
      <c r="C32" s="33">
        <v>20</v>
      </c>
      <c r="D32" s="33">
        <v>10</v>
      </c>
      <c r="E32" s="33">
        <v>5</v>
      </c>
      <c r="F32" s="33">
        <v>5</v>
      </c>
      <c r="G32" s="33">
        <v>0</v>
      </c>
      <c r="H32" s="28">
        <v>0.56000000000000005</v>
      </c>
      <c r="I32" s="28">
        <v>0.28000000000000003</v>
      </c>
      <c r="J32" s="28">
        <v>0.17</v>
      </c>
      <c r="K32" s="68">
        <v>0</v>
      </c>
    </row>
    <row r="33" spans="1:11" x14ac:dyDescent="0.35">
      <c r="A33" s="22" t="s">
        <v>277</v>
      </c>
      <c r="B33" s="81" t="s">
        <v>155</v>
      </c>
      <c r="C33" s="33">
        <v>310</v>
      </c>
      <c r="D33" s="33">
        <v>265</v>
      </c>
      <c r="E33" s="33">
        <v>30</v>
      </c>
      <c r="F33" s="33">
        <v>15</v>
      </c>
      <c r="G33" s="33">
        <v>0</v>
      </c>
      <c r="H33" s="28">
        <v>0.86</v>
      </c>
      <c r="I33" s="28">
        <v>0.09</v>
      </c>
      <c r="J33" s="28">
        <v>0.04</v>
      </c>
      <c r="K33" s="68">
        <v>0</v>
      </c>
    </row>
    <row r="34" spans="1:11" x14ac:dyDescent="0.35">
      <c r="A34" s="22" t="s">
        <v>277</v>
      </c>
      <c r="B34" s="81" t="s">
        <v>156</v>
      </c>
      <c r="C34" s="33">
        <v>155</v>
      </c>
      <c r="D34" s="33">
        <v>70</v>
      </c>
      <c r="E34" s="33">
        <v>60</v>
      </c>
      <c r="F34" s="33">
        <v>25</v>
      </c>
      <c r="G34" s="33" t="s">
        <v>120</v>
      </c>
      <c r="H34" s="28">
        <v>0.44</v>
      </c>
      <c r="I34" s="28">
        <v>0.39</v>
      </c>
      <c r="J34" s="28" t="s">
        <v>120</v>
      </c>
      <c r="K34" s="68" t="s">
        <v>120</v>
      </c>
    </row>
    <row r="35" spans="1:11" x14ac:dyDescent="0.35">
      <c r="A35" s="22" t="s">
        <v>277</v>
      </c>
      <c r="B35" s="81" t="s">
        <v>157</v>
      </c>
      <c r="C35" s="33">
        <v>1520</v>
      </c>
      <c r="D35" s="33">
        <v>940</v>
      </c>
      <c r="E35" s="33">
        <v>410</v>
      </c>
      <c r="F35" s="33">
        <v>170</v>
      </c>
      <c r="G35" s="33">
        <v>0</v>
      </c>
      <c r="H35" s="28">
        <v>0.62</v>
      </c>
      <c r="I35" s="28">
        <v>0.27</v>
      </c>
      <c r="J35" s="28">
        <v>0.11</v>
      </c>
      <c r="K35" s="68">
        <v>0</v>
      </c>
    </row>
    <row r="36" spans="1:11" x14ac:dyDescent="0.35">
      <c r="A36" s="22" t="s">
        <v>277</v>
      </c>
      <c r="B36" s="81" t="s">
        <v>158</v>
      </c>
      <c r="C36" s="33">
        <v>43645</v>
      </c>
      <c r="D36" s="33">
        <v>14930</v>
      </c>
      <c r="E36" s="33">
        <v>18790</v>
      </c>
      <c r="F36" s="33">
        <v>9765</v>
      </c>
      <c r="G36" s="33">
        <v>155</v>
      </c>
      <c r="H36" s="28">
        <v>0.34</v>
      </c>
      <c r="I36" s="28">
        <v>0.43</v>
      </c>
      <c r="J36" s="28">
        <v>0.22</v>
      </c>
      <c r="K36" s="68">
        <v>0</v>
      </c>
    </row>
    <row r="37" spans="1:11" x14ac:dyDescent="0.35">
      <c r="A37" s="22" t="s">
        <v>277</v>
      </c>
      <c r="B37" s="81" t="s">
        <v>159</v>
      </c>
      <c r="C37" s="33">
        <v>1485</v>
      </c>
      <c r="D37" s="33">
        <v>715</v>
      </c>
      <c r="E37" s="33">
        <v>545</v>
      </c>
      <c r="F37" s="33">
        <v>220</v>
      </c>
      <c r="G37" s="33">
        <v>5</v>
      </c>
      <c r="H37" s="28">
        <v>0.48</v>
      </c>
      <c r="I37" s="28">
        <v>0.37</v>
      </c>
      <c r="J37" s="28">
        <v>0.15</v>
      </c>
      <c r="K37" s="68">
        <v>0</v>
      </c>
    </row>
    <row r="38" spans="1:11" x14ac:dyDescent="0.35">
      <c r="A38" s="22" t="s">
        <v>277</v>
      </c>
      <c r="B38" s="81" t="s">
        <v>160</v>
      </c>
      <c r="C38" s="33">
        <v>540</v>
      </c>
      <c r="D38" s="33">
        <v>150</v>
      </c>
      <c r="E38" s="33">
        <v>225</v>
      </c>
      <c r="F38" s="33">
        <v>150</v>
      </c>
      <c r="G38" s="33">
        <v>15</v>
      </c>
      <c r="H38" s="28">
        <v>0.28000000000000003</v>
      </c>
      <c r="I38" s="28">
        <v>0.42</v>
      </c>
      <c r="J38" s="28">
        <v>0.28000000000000003</v>
      </c>
      <c r="K38" s="68">
        <v>0.03</v>
      </c>
    </row>
    <row r="39" spans="1:11" x14ac:dyDescent="0.35">
      <c r="A39" s="22" t="s">
        <v>277</v>
      </c>
      <c r="B39" s="81" t="s">
        <v>161</v>
      </c>
      <c r="C39" s="33">
        <v>870</v>
      </c>
      <c r="D39" s="33">
        <v>180</v>
      </c>
      <c r="E39" s="33">
        <v>390</v>
      </c>
      <c r="F39" s="33">
        <v>280</v>
      </c>
      <c r="G39" s="33">
        <v>20</v>
      </c>
      <c r="H39" s="28">
        <v>0.21</v>
      </c>
      <c r="I39" s="28">
        <v>0.45</v>
      </c>
      <c r="J39" s="28">
        <v>0.32</v>
      </c>
      <c r="K39" s="68">
        <v>0.02</v>
      </c>
    </row>
    <row r="40" spans="1:11" x14ac:dyDescent="0.35">
      <c r="A40" s="22" t="s">
        <v>277</v>
      </c>
      <c r="B40" s="81" t="s">
        <v>162</v>
      </c>
      <c r="C40" s="33">
        <v>235</v>
      </c>
      <c r="D40" s="33">
        <v>95</v>
      </c>
      <c r="E40" s="33">
        <v>80</v>
      </c>
      <c r="F40" s="33">
        <v>55</v>
      </c>
      <c r="G40" s="33">
        <v>5</v>
      </c>
      <c r="H40" s="28">
        <v>0.41</v>
      </c>
      <c r="I40" s="28">
        <v>0.34</v>
      </c>
      <c r="J40" s="28">
        <v>0.24</v>
      </c>
      <c r="K40" s="68">
        <v>0.02</v>
      </c>
    </row>
    <row r="41" spans="1:11" x14ac:dyDescent="0.35">
      <c r="A41" s="22" t="s">
        <v>277</v>
      </c>
      <c r="B41" s="81" t="s">
        <v>163</v>
      </c>
      <c r="C41" s="33">
        <v>920</v>
      </c>
      <c r="D41" s="33">
        <v>360</v>
      </c>
      <c r="E41" s="33">
        <v>335</v>
      </c>
      <c r="F41" s="33">
        <v>215</v>
      </c>
      <c r="G41" s="33">
        <v>5</v>
      </c>
      <c r="H41" s="28">
        <v>0.39</v>
      </c>
      <c r="I41" s="28">
        <v>0.36</v>
      </c>
      <c r="J41" s="28">
        <v>0.23</v>
      </c>
      <c r="K41" s="68">
        <v>0.01</v>
      </c>
    </row>
    <row r="42" spans="1:11" x14ac:dyDescent="0.35">
      <c r="A42" s="22" t="s">
        <v>277</v>
      </c>
      <c r="B42" s="81" t="s">
        <v>164</v>
      </c>
      <c r="C42" s="33">
        <v>805</v>
      </c>
      <c r="D42" s="33">
        <v>280</v>
      </c>
      <c r="E42" s="33">
        <v>315</v>
      </c>
      <c r="F42" s="33">
        <v>205</v>
      </c>
      <c r="G42" s="33" t="s">
        <v>120</v>
      </c>
      <c r="H42" s="28">
        <v>0.35</v>
      </c>
      <c r="I42" s="28">
        <v>0.39</v>
      </c>
      <c r="J42" s="28" t="s">
        <v>120</v>
      </c>
      <c r="K42" s="68" t="s">
        <v>120</v>
      </c>
    </row>
    <row r="43" spans="1:11" x14ac:dyDescent="0.35">
      <c r="A43" s="22" t="s">
        <v>277</v>
      </c>
      <c r="B43" s="81" t="s">
        <v>165</v>
      </c>
      <c r="C43" s="33">
        <v>375</v>
      </c>
      <c r="D43" s="33">
        <v>125</v>
      </c>
      <c r="E43" s="33">
        <v>150</v>
      </c>
      <c r="F43" s="33">
        <v>90</v>
      </c>
      <c r="G43" s="33">
        <v>5</v>
      </c>
      <c r="H43" s="28">
        <v>0.34</v>
      </c>
      <c r="I43" s="28">
        <v>0.4</v>
      </c>
      <c r="J43" s="28">
        <v>0.25</v>
      </c>
      <c r="K43" s="68">
        <v>0.01</v>
      </c>
    </row>
    <row r="44" spans="1:11" x14ac:dyDescent="0.35">
      <c r="A44" s="22" t="s">
        <v>277</v>
      </c>
      <c r="B44" s="81" t="s">
        <v>166</v>
      </c>
      <c r="C44" s="33">
        <v>850</v>
      </c>
      <c r="D44" s="33">
        <v>255</v>
      </c>
      <c r="E44" s="33">
        <v>335</v>
      </c>
      <c r="F44" s="33">
        <v>245</v>
      </c>
      <c r="G44" s="33">
        <v>15</v>
      </c>
      <c r="H44" s="28">
        <v>0.3</v>
      </c>
      <c r="I44" s="28">
        <v>0.39</v>
      </c>
      <c r="J44" s="28">
        <v>0.28999999999999998</v>
      </c>
      <c r="K44" s="68">
        <v>0.02</v>
      </c>
    </row>
    <row r="45" spans="1:11" x14ac:dyDescent="0.35">
      <c r="A45" s="22" t="s">
        <v>277</v>
      </c>
      <c r="B45" s="81" t="s">
        <v>167</v>
      </c>
      <c r="C45" s="33">
        <v>365</v>
      </c>
      <c r="D45" s="33">
        <v>120</v>
      </c>
      <c r="E45" s="33">
        <v>165</v>
      </c>
      <c r="F45" s="33">
        <v>75</v>
      </c>
      <c r="G45" s="33" t="s">
        <v>120</v>
      </c>
      <c r="H45" s="28">
        <v>0.33</v>
      </c>
      <c r="I45" s="28">
        <v>0.46</v>
      </c>
      <c r="J45" s="28" t="s">
        <v>120</v>
      </c>
      <c r="K45" s="68" t="s">
        <v>120</v>
      </c>
    </row>
    <row r="46" spans="1:11" x14ac:dyDescent="0.35">
      <c r="A46" s="22" t="s">
        <v>277</v>
      </c>
      <c r="B46" s="81" t="s">
        <v>168</v>
      </c>
      <c r="C46" s="33">
        <v>70</v>
      </c>
      <c r="D46" s="33">
        <v>55</v>
      </c>
      <c r="E46" s="33">
        <v>10</v>
      </c>
      <c r="F46" s="33" t="s">
        <v>120</v>
      </c>
      <c r="G46" s="33">
        <v>0</v>
      </c>
      <c r="H46" s="28">
        <v>0.81</v>
      </c>
      <c r="I46" s="28" t="s">
        <v>120</v>
      </c>
      <c r="J46" s="28" t="s">
        <v>120</v>
      </c>
      <c r="K46" s="68">
        <v>0</v>
      </c>
    </row>
    <row r="47" spans="1:11" x14ac:dyDescent="0.35">
      <c r="A47" s="22" t="s">
        <v>277</v>
      </c>
      <c r="B47" s="81" t="s">
        <v>169</v>
      </c>
      <c r="C47" s="33">
        <v>1155</v>
      </c>
      <c r="D47" s="33">
        <v>570</v>
      </c>
      <c r="E47" s="33">
        <v>395</v>
      </c>
      <c r="F47" s="33">
        <v>190</v>
      </c>
      <c r="G47" s="33">
        <v>5</v>
      </c>
      <c r="H47" s="28">
        <v>0.49</v>
      </c>
      <c r="I47" s="28">
        <v>0.34</v>
      </c>
      <c r="J47" s="28">
        <v>0.16</v>
      </c>
      <c r="K47" s="68">
        <v>0.01</v>
      </c>
    </row>
    <row r="48" spans="1:11" x14ac:dyDescent="0.35">
      <c r="A48" s="22" t="s">
        <v>277</v>
      </c>
      <c r="B48" s="81" t="s">
        <v>170</v>
      </c>
      <c r="C48" s="33">
        <v>4875</v>
      </c>
      <c r="D48" s="33">
        <v>1530</v>
      </c>
      <c r="E48" s="33">
        <v>2150</v>
      </c>
      <c r="F48" s="33">
        <v>1175</v>
      </c>
      <c r="G48" s="33">
        <v>20</v>
      </c>
      <c r="H48" s="28">
        <v>0.31</v>
      </c>
      <c r="I48" s="28">
        <v>0.44</v>
      </c>
      <c r="J48" s="28">
        <v>0.24</v>
      </c>
      <c r="K48" s="68">
        <v>0</v>
      </c>
    </row>
    <row r="49" spans="1:11" x14ac:dyDescent="0.35">
      <c r="A49" s="22" t="s">
        <v>277</v>
      </c>
      <c r="B49" s="81" t="s">
        <v>171</v>
      </c>
      <c r="C49" s="33">
        <v>265</v>
      </c>
      <c r="D49" s="33">
        <v>90</v>
      </c>
      <c r="E49" s="33">
        <v>85</v>
      </c>
      <c r="F49" s="33">
        <v>90</v>
      </c>
      <c r="G49" s="33" t="s">
        <v>120</v>
      </c>
      <c r="H49" s="28">
        <v>0.33</v>
      </c>
      <c r="I49" s="28" t="s">
        <v>120</v>
      </c>
      <c r="J49" s="28">
        <v>0.34</v>
      </c>
      <c r="K49" s="68" t="s">
        <v>120</v>
      </c>
    </row>
    <row r="50" spans="1:11" x14ac:dyDescent="0.35">
      <c r="A50" s="22" t="s">
        <v>277</v>
      </c>
      <c r="B50" s="81" t="s">
        <v>172</v>
      </c>
      <c r="C50" s="33">
        <v>45</v>
      </c>
      <c r="D50" s="33">
        <v>25</v>
      </c>
      <c r="E50" s="33">
        <v>15</v>
      </c>
      <c r="F50" s="33">
        <v>5</v>
      </c>
      <c r="G50" s="33">
        <v>0</v>
      </c>
      <c r="H50" s="28">
        <v>0.51</v>
      </c>
      <c r="I50" s="28">
        <v>0.33</v>
      </c>
      <c r="J50" s="28">
        <v>0.16</v>
      </c>
      <c r="K50" s="68">
        <v>0</v>
      </c>
    </row>
    <row r="51" spans="1:11" x14ac:dyDescent="0.35">
      <c r="A51" s="22" t="s">
        <v>277</v>
      </c>
      <c r="B51" s="81" t="s">
        <v>174</v>
      </c>
      <c r="C51" s="33">
        <v>155</v>
      </c>
      <c r="D51" s="33">
        <v>130</v>
      </c>
      <c r="E51" s="33">
        <v>10</v>
      </c>
      <c r="F51" s="33">
        <v>10</v>
      </c>
      <c r="G51" s="33" t="s">
        <v>120</v>
      </c>
      <c r="H51" s="28">
        <v>0.84</v>
      </c>
      <c r="I51" s="28">
        <v>0.08</v>
      </c>
      <c r="J51" s="28" t="s">
        <v>120</v>
      </c>
      <c r="K51" s="68" t="s">
        <v>120</v>
      </c>
    </row>
    <row r="52" spans="1:11" x14ac:dyDescent="0.35">
      <c r="A52" s="22" t="s">
        <v>277</v>
      </c>
      <c r="B52" s="81" t="s">
        <v>175</v>
      </c>
      <c r="C52" s="33">
        <v>1945</v>
      </c>
      <c r="D52" s="33">
        <v>665</v>
      </c>
      <c r="E52" s="33">
        <v>800</v>
      </c>
      <c r="F52" s="33">
        <v>465</v>
      </c>
      <c r="G52" s="33">
        <v>15</v>
      </c>
      <c r="H52" s="28">
        <v>0.34</v>
      </c>
      <c r="I52" s="28">
        <v>0.41</v>
      </c>
      <c r="J52" s="28">
        <v>0.24</v>
      </c>
      <c r="K52" s="68">
        <v>0.01</v>
      </c>
    </row>
    <row r="53" spans="1:11" x14ac:dyDescent="0.35">
      <c r="A53" s="22" t="s">
        <v>277</v>
      </c>
      <c r="B53" s="81" t="s">
        <v>173</v>
      </c>
      <c r="C53" s="33" t="s">
        <v>120</v>
      </c>
      <c r="D53" s="33" t="s">
        <v>120</v>
      </c>
      <c r="E53" s="33" t="s">
        <v>120</v>
      </c>
      <c r="F53" s="33" t="s">
        <v>120</v>
      </c>
      <c r="G53" s="33" t="s">
        <v>120</v>
      </c>
      <c r="H53" s="28" t="s">
        <v>120</v>
      </c>
      <c r="I53" s="28" t="s">
        <v>120</v>
      </c>
      <c r="J53" s="28" t="s">
        <v>120</v>
      </c>
      <c r="K53" s="68" t="s">
        <v>120</v>
      </c>
    </row>
    <row r="54" spans="1:11" x14ac:dyDescent="0.35">
      <c r="A54" s="129" t="s">
        <v>278</v>
      </c>
      <c r="B54" s="129" t="s">
        <v>62</v>
      </c>
      <c r="C54" s="47">
        <v>35205</v>
      </c>
      <c r="D54" s="47">
        <v>15275</v>
      </c>
      <c r="E54" s="47">
        <v>18390</v>
      </c>
      <c r="F54" s="47">
        <v>1465</v>
      </c>
      <c r="G54" s="47">
        <v>80</v>
      </c>
      <c r="H54" s="130">
        <v>0.43</v>
      </c>
      <c r="I54" s="130">
        <v>0.52</v>
      </c>
      <c r="J54" s="130">
        <v>0.04</v>
      </c>
      <c r="K54" s="130">
        <v>0</v>
      </c>
    </row>
    <row r="55" spans="1:11" x14ac:dyDescent="0.35">
      <c r="A55" s="22" t="s">
        <v>278</v>
      </c>
      <c r="B55" s="81" t="s">
        <v>154</v>
      </c>
      <c r="C55" s="33">
        <v>5</v>
      </c>
      <c r="D55" s="33">
        <v>5</v>
      </c>
      <c r="E55" s="33" t="s">
        <v>120</v>
      </c>
      <c r="F55" s="33" t="s">
        <v>120</v>
      </c>
      <c r="G55" s="33">
        <v>0</v>
      </c>
      <c r="H55" s="28" t="s">
        <v>120</v>
      </c>
      <c r="I55" s="28" t="s">
        <v>120</v>
      </c>
      <c r="J55" s="28" t="s">
        <v>120</v>
      </c>
      <c r="K55" s="68">
        <v>0</v>
      </c>
    </row>
    <row r="56" spans="1:11" x14ac:dyDescent="0.35">
      <c r="A56" s="22" t="s">
        <v>278</v>
      </c>
      <c r="B56" s="81" t="s">
        <v>155</v>
      </c>
      <c r="C56" s="33">
        <v>180</v>
      </c>
      <c r="D56" s="33">
        <v>130</v>
      </c>
      <c r="E56" s="33">
        <v>35</v>
      </c>
      <c r="F56" s="33">
        <v>10</v>
      </c>
      <c r="G56" s="33" t="s">
        <v>120</v>
      </c>
      <c r="H56" s="28">
        <v>0.73</v>
      </c>
      <c r="I56" s="28">
        <v>0.2</v>
      </c>
      <c r="J56" s="28" t="s">
        <v>120</v>
      </c>
      <c r="K56" s="68" t="s">
        <v>120</v>
      </c>
    </row>
    <row r="57" spans="1:11" x14ac:dyDescent="0.35">
      <c r="A57" s="22" t="s">
        <v>278</v>
      </c>
      <c r="B57" s="81" t="s">
        <v>156</v>
      </c>
      <c r="C57" s="33">
        <v>85</v>
      </c>
      <c r="D57" s="33">
        <v>35</v>
      </c>
      <c r="E57" s="33">
        <v>35</v>
      </c>
      <c r="F57" s="33">
        <v>15</v>
      </c>
      <c r="G57" s="33">
        <v>0</v>
      </c>
      <c r="H57" s="28">
        <v>0.44</v>
      </c>
      <c r="I57" s="28">
        <v>0.4</v>
      </c>
      <c r="J57" s="28">
        <v>0.15</v>
      </c>
      <c r="K57" s="68">
        <v>0</v>
      </c>
    </row>
    <row r="58" spans="1:11" x14ac:dyDescent="0.35">
      <c r="A58" s="22" t="s">
        <v>278</v>
      </c>
      <c r="B58" s="81" t="s">
        <v>157</v>
      </c>
      <c r="C58" s="33">
        <v>1915</v>
      </c>
      <c r="D58" s="33">
        <v>370</v>
      </c>
      <c r="E58" s="33">
        <v>1480</v>
      </c>
      <c r="F58" s="33">
        <v>60</v>
      </c>
      <c r="G58" s="33">
        <v>0</v>
      </c>
      <c r="H58" s="28">
        <v>0.19</v>
      </c>
      <c r="I58" s="28">
        <v>0.77</v>
      </c>
      <c r="J58" s="28">
        <v>0.03</v>
      </c>
      <c r="K58" s="68">
        <v>0</v>
      </c>
    </row>
    <row r="59" spans="1:11" x14ac:dyDescent="0.35">
      <c r="A59" s="22" t="s">
        <v>278</v>
      </c>
      <c r="B59" s="81" t="s">
        <v>158</v>
      </c>
      <c r="C59" s="33">
        <v>27535</v>
      </c>
      <c r="D59" s="33">
        <v>12035</v>
      </c>
      <c r="E59" s="33">
        <v>14510</v>
      </c>
      <c r="F59" s="33">
        <v>945</v>
      </c>
      <c r="G59" s="33">
        <v>45</v>
      </c>
      <c r="H59" s="28">
        <v>0.44</v>
      </c>
      <c r="I59" s="28">
        <v>0.53</v>
      </c>
      <c r="J59" s="28">
        <v>0.03</v>
      </c>
      <c r="K59" s="68">
        <v>0</v>
      </c>
    </row>
    <row r="60" spans="1:11" x14ac:dyDescent="0.35">
      <c r="A60" s="22" t="s">
        <v>278</v>
      </c>
      <c r="B60" s="81" t="s">
        <v>159</v>
      </c>
      <c r="C60" s="33">
        <v>1630</v>
      </c>
      <c r="D60" s="33">
        <v>915</v>
      </c>
      <c r="E60" s="33">
        <v>610</v>
      </c>
      <c r="F60" s="33">
        <v>100</v>
      </c>
      <c r="G60" s="33">
        <v>5</v>
      </c>
      <c r="H60" s="28">
        <v>0.56000000000000005</v>
      </c>
      <c r="I60" s="28">
        <v>0.37</v>
      </c>
      <c r="J60" s="28">
        <v>0.06</v>
      </c>
      <c r="K60" s="68">
        <v>0</v>
      </c>
    </row>
    <row r="61" spans="1:11" x14ac:dyDescent="0.35">
      <c r="A61" s="22" t="s">
        <v>278</v>
      </c>
      <c r="B61" s="81" t="s">
        <v>160</v>
      </c>
      <c r="C61" s="33">
        <v>325</v>
      </c>
      <c r="D61" s="33">
        <v>70</v>
      </c>
      <c r="E61" s="33">
        <v>210</v>
      </c>
      <c r="F61" s="33">
        <v>30</v>
      </c>
      <c r="G61" s="33">
        <v>15</v>
      </c>
      <c r="H61" s="28">
        <v>0.21</v>
      </c>
      <c r="I61" s="28">
        <v>0.65</v>
      </c>
      <c r="J61" s="28">
        <v>0.09</v>
      </c>
      <c r="K61" s="68">
        <v>0.05</v>
      </c>
    </row>
    <row r="62" spans="1:11" x14ac:dyDescent="0.35">
      <c r="A62" s="22" t="s">
        <v>278</v>
      </c>
      <c r="B62" s="81" t="s">
        <v>161</v>
      </c>
      <c r="C62" s="33">
        <v>605</v>
      </c>
      <c r="D62" s="33">
        <v>45</v>
      </c>
      <c r="E62" s="33">
        <v>510</v>
      </c>
      <c r="F62" s="33">
        <v>45</v>
      </c>
      <c r="G62" s="33">
        <v>5</v>
      </c>
      <c r="H62" s="28">
        <v>0.08</v>
      </c>
      <c r="I62" s="28">
        <v>0.84</v>
      </c>
      <c r="J62" s="28">
        <v>7.0000000000000007E-2</v>
      </c>
      <c r="K62" s="68">
        <v>0.01</v>
      </c>
    </row>
    <row r="63" spans="1:11" x14ac:dyDescent="0.35">
      <c r="A63" s="22" t="s">
        <v>278</v>
      </c>
      <c r="B63" s="81" t="s">
        <v>162</v>
      </c>
      <c r="C63" s="33">
        <v>60</v>
      </c>
      <c r="D63" s="33">
        <v>35</v>
      </c>
      <c r="E63" s="33">
        <v>20</v>
      </c>
      <c r="F63" s="33">
        <v>5</v>
      </c>
      <c r="G63" s="33">
        <v>0</v>
      </c>
      <c r="H63" s="28">
        <v>0.56999999999999995</v>
      </c>
      <c r="I63" s="28">
        <v>0.33</v>
      </c>
      <c r="J63" s="28">
        <v>0.1</v>
      </c>
      <c r="K63" s="68">
        <v>0</v>
      </c>
    </row>
    <row r="64" spans="1:11" x14ac:dyDescent="0.35">
      <c r="A64" s="22" t="s">
        <v>278</v>
      </c>
      <c r="B64" s="81" t="s">
        <v>163</v>
      </c>
      <c r="C64" s="33">
        <v>185</v>
      </c>
      <c r="D64" s="33">
        <v>110</v>
      </c>
      <c r="E64" s="33">
        <v>55</v>
      </c>
      <c r="F64" s="33">
        <v>20</v>
      </c>
      <c r="G64" s="33">
        <v>0</v>
      </c>
      <c r="H64" s="28">
        <v>0.59</v>
      </c>
      <c r="I64" s="28">
        <v>0.3</v>
      </c>
      <c r="J64" s="28">
        <v>0.11</v>
      </c>
      <c r="K64" s="68">
        <v>0</v>
      </c>
    </row>
    <row r="65" spans="1:11" x14ac:dyDescent="0.35">
      <c r="A65" s="22" t="s">
        <v>278</v>
      </c>
      <c r="B65" s="81" t="s">
        <v>164</v>
      </c>
      <c r="C65" s="33">
        <v>230</v>
      </c>
      <c r="D65" s="33">
        <v>125</v>
      </c>
      <c r="E65" s="33">
        <v>75</v>
      </c>
      <c r="F65" s="33">
        <v>30</v>
      </c>
      <c r="G65" s="33" t="s">
        <v>120</v>
      </c>
      <c r="H65" s="28">
        <v>0.54</v>
      </c>
      <c r="I65" s="28">
        <v>0.33</v>
      </c>
      <c r="J65" s="28" t="s">
        <v>120</v>
      </c>
      <c r="K65" s="68" t="s">
        <v>120</v>
      </c>
    </row>
    <row r="66" spans="1:11" x14ac:dyDescent="0.35">
      <c r="A66" s="22" t="s">
        <v>278</v>
      </c>
      <c r="B66" s="81" t="s">
        <v>165</v>
      </c>
      <c r="C66" s="33">
        <v>165</v>
      </c>
      <c r="D66" s="33">
        <v>75</v>
      </c>
      <c r="E66" s="33">
        <v>50</v>
      </c>
      <c r="F66" s="33">
        <v>40</v>
      </c>
      <c r="G66" s="33">
        <v>0</v>
      </c>
      <c r="H66" s="28">
        <v>0.46</v>
      </c>
      <c r="I66" s="28">
        <v>0.31</v>
      </c>
      <c r="J66" s="28">
        <v>0.23</v>
      </c>
      <c r="K66" s="68">
        <v>0</v>
      </c>
    </row>
    <row r="67" spans="1:11" x14ac:dyDescent="0.35">
      <c r="A67" s="22" t="s">
        <v>278</v>
      </c>
      <c r="B67" s="81" t="s">
        <v>166</v>
      </c>
      <c r="C67" s="33">
        <v>330</v>
      </c>
      <c r="D67" s="33">
        <v>145</v>
      </c>
      <c r="E67" s="33">
        <v>115</v>
      </c>
      <c r="F67" s="33">
        <v>70</v>
      </c>
      <c r="G67" s="33" t="s">
        <v>120</v>
      </c>
      <c r="H67" s="28">
        <v>0.44</v>
      </c>
      <c r="I67" s="28">
        <v>0.35</v>
      </c>
      <c r="J67" s="28" t="s">
        <v>120</v>
      </c>
      <c r="K67" s="68" t="s">
        <v>120</v>
      </c>
    </row>
    <row r="68" spans="1:11" x14ac:dyDescent="0.35">
      <c r="A68" s="22" t="s">
        <v>278</v>
      </c>
      <c r="B68" s="81" t="s">
        <v>167</v>
      </c>
      <c r="C68" s="33">
        <v>105</v>
      </c>
      <c r="D68" s="33">
        <v>60</v>
      </c>
      <c r="E68" s="33">
        <v>30</v>
      </c>
      <c r="F68" s="33">
        <v>15</v>
      </c>
      <c r="G68" s="33">
        <v>0</v>
      </c>
      <c r="H68" s="28">
        <v>0.57999999999999996</v>
      </c>
      <c r="I68" s="28">
        <v>0.28000000000000003</v>
      </c>
      <c r="J68" s="28">
        <v>0.14000000000000001</v>
      </c>
      <c r="K68" s="68">
        <v>0</v>
      </c>
    </row>
    <row r="69" spans="1:11" x14ac:dyDescent="0.35">
      <c r="A69" s="22" t="s">
        <v>278</v>
      </c>
      <c r="B69" s="81" t="s">
        <v>168</v>
      </c>
      <c r="C69" s="33">
        <v>70</v>
      </c>
      <c r="D69" s="33">
        <v>55</v>
      </c>
      <c r="E69" s="33">
        <v>15</v>
      </c>
      <c r="F69" s="33">
        <v>5</v>
      </c>
      <c r="G69" s="33">
        <v>0</v>
      </c>
      <c r="H69" s="28">
        <v>0.74</v>
      </c>
      <c r="I69" s="28">
        <v>0.21</v>
      </c>
      <c r="J69" s="28">
        <v>0.06</v>
      </c>
      <c r="K69" s="68">
        <v>0</v>
      </c>
    </row>
    <row r="70" spans="1:11" x14ac:dyDescent="0.35">
      <c r="A70" s="22" t="s">
        <v>278</v>
      </c>
      <c r="B70" s="81" t="s">
        <v>169</v>
      </c>
      <c r="C70" s="33">
        <v>1495</v>
      </c>
      <c r="D70" s="33">
        <v>935</v>
      </c>
      <c r="E70" s="33">
        <v>500</v>
      </c>
      <c r="F70" s="33">
        <v>55</v>
      </c>
      <c r="G70" s="33" t="s">
        <v>120</v>
      </c>
      <c r="H70" s="28">
        <v>0.63</v>
      </c>
      <c r="I70" s="28">
        <v>0.34</v>
      </c>
      <c r="J70" s="28" t="s">
        <v>120</v>
      </c>
      <c r="K70" s="68" t="s">
        <v>120</v>
      </c>
    </row>
    <row r="71" spans="1:11" x14ac:dyDescent="0.35">
      <c r="A71" s="22" t="s">
        <v>278</v>
      </c>
      <c r="B71" s="81" t="s">
        <v>170</v>
      </c>
      <c r="C71" s="33">
        <v>115</v>
      </c>
      <c r="D71" s="33">
        <v>55</v>
      </c>
      <c r="E71" s="33">
        <v>50</v>
      </c>
      <c r="F71" s="33">
        <v>5</v>
      </c>
      <c r="G71" s="33">
        <v>0</v>
      </c>
      <c r="H71" s="28">
        <v>0.5</v>
      </c>
      <c r="I71" s="28">
        <v>0.45</v>
      </c>
      <c r="J71" s="28">
        <v>0.05</v>
      </c>
      <c r="K71" s="68">
        <v>0</v>
      </c>
    </row>
    <row r="72" spans="1:11" x14ac:dyDescent="0.35">
      <c r="A72" s="22" t="s">
        <v>278</v>
      </c>
      <c r="B72" s="81" t="s">
        <v>171</v>
      </c>
      <c r="C72" s="33">
        <v>105</v>
      </c>
      <c r="D72" s="33">
        <v>35</v>
      </c>
      <c r="E72" s="33">
        <v>60</v>
      </c>
      <c r="F72" s="33">
        <v>5</v>
      </c>
      <c r="G72" s="33">
        <v>0</v>
      </c>
      <c r="H72" s="28">
        <v>0.35</v>
      </c>
      <c r="I72" s="28">
        <v>0.57999999999999996</v>
      </c>
      <c r="J72" s="28">
        <v>7.0000000000000007E-2</v>
      </c>
      <c r="K72" s="68">
        <v>0</v>
      </c>
    </row>
    <row r="73" spans="1:11" x14ac:dyDescent="0.35">
      <c r="A73" s="22" t="s">
        <v>278</v>
      </c>
      <c r="B73" s="81" t="s">
        <v>172</v>
      </c>
      <c r="C73" s="33">
        <v>25</v>
      </c>
      <c r="D73" s="33">
        <v>10</v>
      </c>
      <c r="E73" s="33">
        <v>10</v>
      </c>
      <c r="F73" s="33">
        <v>5</v>
      </c>
      <c r="G73" s="33">
        <v>0</v>
      </c>
      <c r="H73" s="28">
        <v>0.44</v>
      </c>
      <c r="I73" s="28">
        <v>0.3</v>
      </c>
      <c r="J73" s="28">
        <v>0.26</v>
      </c>
      <c r="K73" s="68">
        <v>0</v>
      </c>
    </row>
    <row r="74" spans="1:11" x14ac:dyDescent="0.35">
      <c r="A74" s="22" t="s">
        <v>278</v>
      </c>
      <c r="B74" s="81" t="s">
        <v>174</v>
      </c>
      <c r="C74" s="33">
        <v>5</v>
      </c>
      <c r="D74" s="33">
        <v>5</v>
      </c>
      <c r="E74" s="33" t="s">
        <v>120</v>
      </c>
      <c r="F74" s="33">
        <v>0</v>
      </c>
      <c r="G74" s="33">
        <v>0</v>
      </c>
      <c r="H74" s="28" t="s">
        <v>120</v>
      </c>
      <c r="I74" s="28" t="s">
        <v>120</v>
      </c>
      <c r="J74" s="28">
        <v>0</v>
      </c>
      <c r="K74" s="68">
        <v>0</v>
      </c>
    </row>
    <row r="75" spans="1:11" x14ac:dyDescent="0.35">
      <c r="A75" s="22" t="s">
        <v>278</v>
      </c>
      <c r="B75" s="81" t="s">
        <v>175</v>
      </c>
      <c r="C75" s="33">
        <v>35</v>
      </c>
      <c r="D75" s="33">
        <v>20</v>
      </c>
      <c r="E75" s="33">
        <v>15</v>
      </c>
      <c r="F75" s="33" t="s">
        <v>120</v>
      </c>
      <c r="G75" s="33">
        <v>0</v>
      </c>
      <c r="H75" s="28">
        <v>0.51</v>
      </c>
      <c r="I75" s="28" t="s">
        <v>120</v>
      </c>
      <c r="J75" s="28" t="s">
        <v>120</v>
      </c>
      <c r="K75" s="68">
        <v>0</v>
      </c>
    </row>
    <row r="76" spans="1:11" x14ac:dyDescent="0.35">
      <c r="A76" s="149" t="s">
        <v>278</v>
      </c>
      <c r="B76" s="81" t="s">
        <v>173</v>
      </c>
      <c r="C76" s="33" t="s">
        <v>120</v>
      </c>
      <c r="D76" s="33" t="s">
        <v>120</v>
      </c>
      <c r="E76" s="33" t="s">
        <v>120</v>
      </c>
      <c r="F76" s="33" t="s">
        <v>120</v>
      </c>
      <c r="G76" s="33" t="s">
        <v>120</v>
      </c>
      <c r="H76" s="28" t="s">
        <v>120</v>
      </c>
      <c r="I76" s="28" t="s">
        <v>120</v>
      </c>
      <c r="J76" s="28" t="s">
        <v>120</v>
      </c>
      <c r="K76" s="68" t="s">
        <v>120</v>
      </c>
    </row>
    <row r="78" spans="1:11" x14ac:dyDescent="0.35">
      <c r="A78" s="3" t="s">
        <v>374</v>
      </c>
    </row>
    <row r="79" spans="1:11" s="182" customFormat="1" ht="93" x14ac:dyDescent="0.35">
      <c r="A79" s="196" t="s">
        <v>264</v>
      </c>
      <c r="B79" s="217" t="s">
        <v>147</v>
      </c>
      <c r="C79" s="197" t="s">
        <v>323</v>
      </c>
      <c r="D79" s="197" t="s">
        <v>369</v>
      </c>
      <c r="E79" s="197" t="s">
        <v>370</v>
      </c>
      <c r="F79" s="197" t="s">
        <v>371</v>
      </c>
      <c r="G79" s="197" t="s">
        <v>372</v>
      </c>
      <c r="H79" s="197" t="s">
        <v>313</v>
      </c>
      <c r="I79" s="197" t="s">
        <v>314</v>
      </c>
      <c r="J79" s="197" t="s">
        <v>315</v>
      </c>
      <c r="K79" s="198" t="s">
        <v>316</v>
      </c>
    </row>
    <row r="80" spans="1:11" x14ac:dyDescent="0.35">
      <c r="A80" s="56" t="s">
        <v>276</v>
      </c>
      <c r="B80" s="131" t="s">
        <v>62</v>
      </c>
      <c r="C80" s="57">
        <v>71180</v>
      </c>
      <c r="D80" s="57">
        <v>26965</v>
      </c>
      <c r="E80" s="57">
        <v>33300</v>
      </c>
      <c r="F80" s="57">
        <v>10710</v>
      </c>
      <c r="G80" s="57">
        <v>200</v>
      </c>
      <c r="H80" s="58">
        <v>0.38</v>
      </c>
      <c r="I80" s="58">
        <v>0.47</v>
      </c>
      <c r="J80" s="58">
        <v>0.15</v>
      </c>
      <c r="K80" s="132">
        <v>0</v>
      </c>
    </row>
    <row r="81" spans="1:11" x14ac:dyDescent="0.35">
      <c r="A81" s="22" t="s">
        <v>276</v>
      </c>
      <c r="B81" s="81" t="s">
        <v>364</v>
      </c>
      <c r="C81" s="33">
        <v>39690</v>
      </c>
      <c r="D81" s="33">
        <v>15475</v>
      </c>
      <c r="E81" s="33">
        <v>18670</v>
      </c>
      <c r="F81" s="33">
        <v>5465</v>
      </c>
      <c r="G81" s="33">
        <v>80</v>
      </c>
      <c r="H81" s="28">
        <v>0.39</v>
      </c>
      <c r="I81" s="28">
        <v>0.47</v>
      </c>
      <c r="J81" s="28">
        <v>0.14000000000000001</v>
      </c>
      <c r="K81" s="68">
        <v>0</v>
      </c>
    </row>
    <row r="82" spans="1:11" x14ac:dyDescent="0.35">
      <c r="A82" s="22" t="s">
        <v>276</v>
      </c>
      <c r="B82" s="81" t="s">
        <v>365</v>
      </c>
      <c r="C82" s="33">
        <v>12250</v>
      </c>
      <c r="D82" s="33">
        <v>3920</v>
      </c>
      <c r="E82" s="33">
        <v>5735</v>
      </c>
      <c r="F82" s="33">
        <v>2555</v>
      </c>
      <c r="G82" s="33">
        <v>45</v>
      </c>
      <c r="H82" s="28">
        <v>0.32</v>
      </c>
      <c r="I82" s="28">
        <v>0.47</v>
      </c>
      <c r="J82" s="28">
        <v>0.21</v>
      </c>
      <c r="K82" s="68">
        <v>0</v>
      </c>
    </row>
    <row r="83" spans="1:11" x14ac:dyDescent="0.35">
      <c r="A83" s="22" t="s">
        <v>276</v>
      </c>
      <c r="B83" s="81" t="s">
        <v>366</v>
      </c>
      <c r="C83" s="33">
        <v>19235</v>
      </c>
      <c r="D83" s="33">
        <v>7575</v>
      </c>
      <c r="E83" s="33">
        <v>8895</v>
      </c>
      <c r="F83" s="33">
        <v>2685</v>
      </c>
      <c r="G83" s="33">
        <v>75</v>
      </c>
      <c r="H83" s="28">
        <v>0.39</v>
      </c>
      <c r="I83" s="28">
        <v>0.46</v>
      </c>
      <c r="J83" s="28">
        <v>0.14000000000000001</v>
      </c>
      <c r="K83" s="68">
        <v>0</v>
      </c>
    </row>
    <row r="84" spans="1:11" x14ac:dyDescent="0.35">
      <c r="A84" s="56" t="s">
        <v>277</v>
      </c>
      <c r="B84" s="131" t="s">
        <v>62</v>
      </c>
      <c r="C84" s="57">
        <v>43645</v>
      </c>
      <c r="D84" s="57">
        <v>14930</v>
      </c>
      <c r="E84" s="57">
        <v>18790</v>
      </c>
      <c r="F84" s="57">
        <v>9765</v>
      </c>
      <c r="G84" s="57">
        <v>155</v>
      </c>
      <c r="H84" s="58">
        <v>0.34</v>
      </c>
      <c r="I84" s="58">
        <v>0.43</v>
      </c>
      <c r="J84" s="58">
        <v>0.22</v>
      </c>
      <c r="K84" s="132">
        <v>0</v>
      </c>
    </row>
    <row r="85" spans="1:11" x14ac:dyDescent="0.35">
      <c r="A85" s="22" t="s">
        <v>277</v>
      </c>
      <c r="B85" s="81" t="s">
        <v>364</v>
      </c>
      <c r="C85" s="33">
        <v>25390</v>
      </c>
      <c r="D85" s="33">
        <v>9215</v>
      </c>
      <c r="E85" s="33">
        <v>11050</v>
      </c>
      <c r="F85" s="33">
        <v>5060</v>
      </c>
      <c r="G85" s="33">
        <v>60</v>
      </c>
      <c r="H85" s="28">
        <v>0.36</v>
      </c>
      <c r="I85" s="28">
        <v>0.44</v>
      </c>
      <c r="J85" s="28">
        <v>0.2</v>
      </c>
      <c r="K85" s="68">
        <v>0</v>
      </c>
    </row>
    <row r="86" spans="1:11" x14ac:dyDescent="0.35">
      <c r="A86" s="22" t="s">
        <v>277</v>
      </c>
      <c r="B86" s="81" t="s">
        <v>365</v>
      </c>
      <c r="C86" s="33">
        <v>9105</v>
      </c>
      <c r="D86" s="33">
        <v>2675</v>
      </c>
      <c r="E86" s="33">
        <v>4035</v>
      </c>
      <c r="F86" s="33">
        <v>2355</v>
      </c>
      <c r="G86" s="33">
        <v>40</v>
      </c>
      <c r="H86" s="28">
        <v>0.28999999999999998</v>
      </c>
      <c r="I86" s="28">
        <v>0.44</v>
      </c>
      <c r="J86" s="28">
        <v>0.26</v>
      </c>
      <c r="K86" s="68">
        <v>0</v>
      </c>
    </row>
    <row r="87" spans="1:11" x14ac:dyDescent="0.35">
      <c r="A87" s="22" t="s">
        <v>277</v>
      </c>
      <c r="B87" s="81" t="s">
        <v>366</v>
      </c>
      <c r="C87" s="33">
        <v>9150</v>
      </c>
      <c r="D87" s="33">
        <v>3040</v>
      </c>
      <c r="E87" s="33">
        <v>3705</v>
      </c>
      <c r="F87" s="33">
        <v>2350</v>
      </c>
      <c r="G87" s="33">
        <v>55</v>
      </c>
      <c r="H87" s="28">
        <v>0.33</v>
      </c>
      <c r="I87" s="28">
        <v>0.41</v>
      </c>
      <c r="J87" s="28">
        <v>0.26</v>
      </c>
      <c r="K87" s="68">
        <v>0.01</v>
      </c>
    </row>
    <row r="88" spans="1:11" x14ac:dyDescent="0.35">
      <c r="A88" s="128" t="s">
        <v>278</v>
      </c>
      <c r="B88" s="129" t="s">
        <v>62</v>
      </c>
      <c r="C88" s="47">
        <v>27535</v>
      </c>
      <c r="D88" s="47">
        <v>12035</v>
      </c>
      <c r="E88" s="47">
        <v>14510</v>
      </c>
      <c r="F88" s="47">
        <v>945</v>
      </c>
      <c r="G88" s="47">
        <v>45</v>
      </c>
      <c r="H88" s="130">
        <v>0.44</v>
      </c>
      <c r="I88" s="130">
        <v>0.53</v>
      </c>
      <c r="J88" s="130">
        <v>0.03</v>
      </c>
      <c r="K88" s="66">
        <v>0</v>
      </c>
    </row>
    <row r="89" spans="1:11" x14ac:dyDescent="0.35">
      <c r="A89" s="22" t="s">
        <v>278</v>
      </c>
      <c r="B89" s="81" t="s">
        <v>364</v>
      </c>
      <c r="C89" s="33">
        <v>14300</v>
      </c>
      <c r="D89" s="33">
        <v>6255</v>
      </c>
      <c r="E89" s="33">
        <v>7620</v>
      </c>
      <c r="F89" s="33">
        <v>405</v>
      </c>
      <c r="G89" s="33">
        <v>20</v>
      </c>
      <c r="H89" s="28">
        <v>0.44</v>
      </c>
      <c r="I89" s="28">
        <v>0.53</v>
      </c>
      <c r="J89" s="28">
        <v>0.03</v>
      </c>
      <c r="K89" s="68">
        <v>0</v>
      </c>
    </row>
    <row r="90" spans="1:11" x14ac:dyDescent="0.35">
      <c r="A90" s="22" t="s">
        <v>278</v>
      </c>
      <c r="B90" s="81" t="s">
        <v>365</v>
      </c>
      <c r="C90" s="33">
        <v>3145</v>
      </c>
      <c r="D90" s="33">
        <v>1240</v>
      </c>
      <c r="E90" s="33">
        <v>1700</v>
      </c>
      <c r="F90" s="33">
        <v>200</v>
      </c>
      <c r="G90" s="33">
        <v>5</v>
      </c>
      <c r="H90" s="28">
        <v>0.39</v>
      </c>
      <c r="I90" s="28">
        <v>0.54</v>
      </c>
      <c r="J90" s="28">
        <v>0.06</v>
      </c>
      <c r="K90" s="68">
        <v>0</v>
      </c>
    </row>
    <row r="91" spans="1:11" x14ac:dyDescent="0.35">
      <c r="A91" s="22" t="s">
        <v>278</v>
      </c>
      <c r="B91" s="81" t="s">
        <v>366</v>
      </c>
      <c r="C91" s="33">
        <v>10085</v>
      </c>
      <c r="D91" s="33">
        <v>4540</v>
      </c>
      <c r="E91" s="33">
        <v>5190</v>
      </c>
      <c r="F91" s="33">
        <v>335</v>
      </c>
      <c r="G91" s="33">
        <v>20</v>
      </c>
      <c r="H91" s="28">
        <v>0.45</v>
      </c>
      <c r="I91" s="28">
        <v>0.51</v>
      </c>
      <c r="J91" s="28">
        <v>0.03</v>
      </c>
      <c r="K91" s="68">
        <v>0</v>
      </c>
    </row>
    <row r="92" spans="1:11" x14ac:dyDescent="0.35">
      <c r="A92" t="s">
        <v>29</v>
      </c>
      <c r="B92" t="s">
        <v>424</v>
      </c>
    </row>
    <row r="93" spans="1:11" x14ac:dyDescent="0.35">
      <c r="A93" t="s">
        <v>30</v>
      </c>
      <c r="B93" t="s">
        <v>476</v>
      </c>
    </row>
    <row r="94" spans="1:11" x14ac:dyDescent="0.35">
      <c r="A94" t="s">
        <v>31</v>
      </c>
      <c r="B94" t="s">
        <v>468</v>
      </c>
    </row>
    <row r="95" spans="1:11" x14ac:dyDescent="0.35">
      <c r="A95" t="s">
        <v>32</v>
      </c>
      <c r="B95" t="s">
        <v>469</v>
      </c>
    </row>
    <row r="96" spans="1:11" x14ac:dyDescent="0.35">
      <c r="A96" t="s">
        <v>33</v>
      </c>
      <c r="B96" t="s">
        <v>479</v>
      </c>
    </row>
    <row r="97" spans="1:2" x14ac:dyDescent="0.35">
      <c r="A97" t="s">
        <v>34</v>
      </c>
      <c r="B97" t="s">
        <v>480</v>
      </c>
    </row>
    <row r="98" spans="1:2" x14ac:dyDescent="0.35">
      <c r="A98" t="s">
        <v>35</v>
      </c>
      <c r="B98" t="s">
        <v>471</v>
      </c>
    </row>
  </sheetData>
  <conditionalFormatting sqref="H8:K76 H80:K91">
    <cfRule type="dataBar" priority="1">
      <dataBar>
        <cfvo type="num" val="0"/>
        <cfvo type="num" val="1"/>
        <color theme="7" tint="0.39997558519241921"/>
      </dataBar>
      <extLst>
        <ext xmlns:x14="http://schemas.microsoft.com/office/spreadsheetml/2009/9/main" uri="{B025F937-C7B1-47D3-B67F-A62EFF666E3E}">
          <x14:id>{A5A35D0F-62C5-4702-B044-518BD720D3A0}</x14:id>
        </ext>
      </extLst>
    </cfRule>
  </conditionalFormatting>
  <pageMargins left="0.7" right="0.7" top="0.75" bottom="0.75" header="0.3" footer="0.3"/>
  <pageSetup paperSize="9" orientation="portrait" horizontalDpi="300" verticalDpi="300"/>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dataBar" id="{A5A35D0F-62C5-4702-B044-518BD720D3A0}">
            <x14:dataBar minLength="0" maxLength="100" gradient="0">
              <x14:cfvo type="num">
                <xm:f>0</xm:f>
              </x14:cfvo>
              <x14:cfvo type="num">
                <xm:f>1</xm:f>
              </x14:cfvo>
              <x14:negativeFillColor rgb="FFFF0000"/>
              <x14:axisColor rgb="FF000000"/>
            </x14:dataBar>
          </x14:cfRule>
          <xm:sqref>H8:K76 H80:K91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98"/>
  <sheetViews>
    <sheetView showGridLines="0" workbookViewId="0"/>
  </sheetViews>
  <sheetFormatPr defaultColWidth="10.6640625" defaultRowHeight="15.5" x14ac:dyDescent="0.35"/>
  <cols>
    <col min="1" max="1" width="20.6640625" customWidth="1"/>
    <col min="2" max="2" width="97.4140625" customWidth="1"/>
    <col min="3" max="9" width="13.58203125" customWidth="1"/>
  </cols>
  <sheetData>
    <row r="1" spans="1:9" ht="19.5" x14ac:dyDescent="0.45">
      <c r="A1" s="1" t="s">
        <v>375</v>
      </c>
    </row>
    <row r="2" spans="1:9" x14ac:dyDescent="0.35">
      <c r="A2" t="s">
        <v>233</v>
      </c>
    </row>
    <row r="3" spans="1:9" x14ac:dyDescent="0.35">
      <c r="A3" t="s">
        <v>234</v>
      </c>
    </row>
    <row r="4" spans="1:9" x14ac:dyDescent="0.35">
      <c r="A4" t="s">
        <v>544</v>
      </c>
    </row>
    <row r="5" spans="1:9" x14ac:dyDescent="0.35">
      <c r="A5" t="s">
        <v>49</v>
      </c>
    </row>
    <row r="6" spans="1:9" x14ac:dyDescent="0.35">
      <c r="A6" s="3" t="s">
        <v>376</v>
      </c>
    </row>
    <row r="7" spans="1:9" s="182" customFormat="1" ht="46.5" x14ac:dyDescent="0.35">
      <c r="A7" s="196" t="s">
        <v>264</v>
      </c>
      <c r="B7" s="197" t="s">
        <v>147</v>
      </c>
      <c r="C7" s="197" t="s">
        <v>308</v>
      </c>
      <c r="D7" s="197" t="s">
        <v>318</v>
      </c>
      <c r="E7" s="197" t="s">
        <v>319</v>
      </c>
      <c r="F7" s="197" t="s">
        <v>312</v>
      </c>
      <c r="G7" s="197" t="s">
        <v>320</v>
      </c>
      <c r="H7" s="197" t="s">
        <v>321</v>
      </c>
      <c r="I7" s="198" t="s">
        <v>316</v>
      </c>
    </row>
    <row r="8" spans="1:9" x14ac:dyDescent="0.35">
      <c r="A8" s="129" t="s">
        <v>276</v>
      </c>
      <c r="B8" s="129" t="s">
        <v>62</v>
      </c>
      <c r="C8" s="47">
        <v>95810</v>
      </c>
      <c r="D8" s="47">
        <v>11265</v>
      </c>
      <c r="E8" s="47">
        <v>52890</v>
      </c>
      <c r="F8" s="47">
        <v>31655</v>
      </c>
      <c r="G8" s="130">
        <v>0.12</v>
      </c>
      <c r="H8" s="130">
        <v>0.55000000000000004</v>
      </c>
      <c r="I8" s="130">
        <v>0.33</v>
      </c>
    </row>
    <row r="9" spans="1:9" x14ac:dyDescent="0.35">
      <c r="A9" s="22" t="s">
        <v>276</v>
      </c>
      <c r="B9" s="81" t="s">
        <v>154</v>
      </c>
      <c r="C9" s="33">
        <v>25</v>
      </c>
      <c r="D9" s="33">
        <v>5</v>
      </c>
      <c r="E9" s="33">
        <v>10</v>
      </c>
      <c r="F9" s="33">
        <v>5</v>
      </c>
      <c r="G9" s="28">
        <v>0.28000000000000003</v>
      </c>
      <c r="H9" s="28">
        <v>0.44</v>
      </c>
      <c r="I9" s="68">
        <v>0.28000000000000003</v>
      </c>
    </row>
    <row r="10" spans="1:9" x14ac:dyDescent="0.35">
      <c r="A10" s="22" t="s">
        <v>276</v>
      </c>
      <c r="B10" s="81" t="s">
        <v>155</v>
      </c>
      <c r="C10" s="33">
        <v>490</v>
      </c>
      <c r="D10" s="33">
        <v>330</v>
      </c>
      <c r="E10" s="33">
        <v>55</v>
      </c>
      <c r="F10" s="33">
        <v>100</v>
      </c>
      <c r="G10" s="28">
        <v>0.68</v>
      </c>
      <c r="H10" s="28">
        <v>0.11</v>
      </c>
      <c r="I10" s="68">
        <v>0.21</v>
      </c>
    </row>
    <row r="11" spans="1:9" x14ac:dyDescent="0.35">
      <c r="A11" s="22" t="s">
        <v>276</v>
      </c>
      <c r="B11" s="81" t="s">
        <v>156</v>
      </c>
      <c r="C11" s="33">
        <v>240</v>
      </c>
      <c r="D11" s="33">
        <v>40</v>
      </c>
      <c r="E11" s="33">
        <v>60</v>
      </c>
      <c r="F11" s="33">
        <v>140</v>
      </c>
      <c r="G11" s="28">
        <v>0.17</v>
      </c>
      <c r="H11" s="28">
        <v>0.24</v>
      </c>
      <c r="I11" s="68">
        <v>0.59</v>
      </c>
    </row>
    <row r="12" spans="1:9" x14ac:dyDescent="0.35">
      <c r="A12" s="22" t="s">
        <v>276</v>
      </c>
      <c r="B12" s="81" t="s">
        <v>157</v>
      </c>
      <c r="C12" s="33">
        <v>3430</v>
      </c>
      <c r="D12" s="33">
        <v>90</v>
      </c>
      <c r="E12" s="33">
        <v>595</v>
      </c>
      <c r="F12" s="33">
        <v>2750</v>
      </c>
      <c r="G12" s="28">
        <v>0.03</v>
      </c>
      <c r="H12" s="28">
        <v>0.17</v>
      </c>
      <c r="I12" s="68">
        <v>0.8</v>
      </c>
    </row>
    <row r="13" spans="1:9" x14ac:dyDescent="0.35">
      <c r="A13" s="22" t="s">
        <v>276</v>
      </c>
      <c r="B13" s="81" t="s">
        <v>158</v>
      </c>
      <c r="C13" s="33">
        <v>71180</v>
      </c>
      <c r="D13" s="33">
        <v>6660</v>
      </c>
      <c r="E13" s="33">
        <v>44800</v>
      </c>
      <c r="F13" s="33">
        <v>19715</v>
      </c>
      <c r="G13" s="28">
        <v>0.09</v>
      </c>
      <c r="H13" s="28">
        <v>0.63</v>
      </c>
      <c r="I13" s="68">
        <v>0.28000000000000003</v>
      </c>
    </row>
    <row r="14" spans="1:9" x14ac:dyDescent="0.35">
      <c r="A14" s="22" t="s">
        <v>276</v>
      </c>
      <c r="B14" s="81" t="s">
        <v>159</v>
      </c>
      <c r="C14" s="33">
        <v>3120</v>
      </c>
      <c r="D14" s="33">
        <v>1330</v>
      </c>
      <c r="E14" s="33">
        <v>1000</v>
      </c>
      <c r="F14" s="33">
        <v>790</v>
      </c>
      <c r="G14" s="28">
        <v>0.43</v>
      </c>
      <c r="H14" s="28">
        <v>0.32</v>
      </c>
      <c r="I14" s="68">
        <v>0.25</v>
      </c>
    </row>
    <row r="15" spans="1:9" x14ac:dyDescent="0.35">
      <c r="A15" s="22" t="s">
        <v>276</v>
      </c>
      <c r="B15" s="81" t="s">
        <v>160</v>
      </c>
      <c r="C15" s="33">
        <v>865</v>
      </c>
      <c r="D15" s="33">
        <v>240</v>
      </c>
      <c r="E15" s="33">
        <v>405</v>
      </c>
      <c r="F15" s="33">
        <v>220</v>
      </c>
      <c r="G15" s="28">
        <v>0.27</v>
      </c>
      <c r="H15" s="28">
        <v>0.47</v>
      </c>
      <c r="I15" s="68">
        <v>0.26</v>
      </c>
    </row>
    <row r="16" spans="1:9" x14ac:dyDescent="0.35">
      <c r="A16" s="22" t="s">
        <v>276</v>
      </c>
      <c r="B16" s="138" t="s">
        <v>161</v>
      </c>
      <c r="C16" s="33">
        <v>1475</v>
      </c>
      <c r="D16" s="33">
        <v>45</v>
      </c>
      <c r="E16" s="33">
        <v>765</v>
      </c>
      <c r="F16" s="33">
        <v>665</v>
      </c>
      <c r="G16" s="28">
        <v>0.03</v>
      </c>
      <c r="H16" s="28">
        <v>0.52</v>
      </c>
      <c r="I16" s="68">
        <v>0.45</v>
      </c>
    </row>
    <row r="17" spans="1:9" x14ac:dyDescent="0.35">
      <c r="A17" s="22" t="s">
        <v>276</v>
      </c>
      <c r="B17" s="81" t="s">
        <v>162</v>
      </c>
      <c r="C17" s="33">
        <v>295</v>
      </c>
      <c r="D17" s="33">
        <v>70</v>
      </c>
      <c r="E17" s="33">
        <v>75</v>
      </c>
      <c r="F17" s="33">
        <v>145</v>
      </c>
      <c r="G17" s="28">
        <v>0.24</v>
      </c>
      <c r="H17" s="28">
        <v>0.26</v>
      </c>
      <c r="I17" s="68">
        <v>0.5</v>
      </c>
    </row>
    <row r="18" spans="1:9" x14ac:dyDescent="0.35">
      <c r="A18" s="22" t="s">
        <v>276</v>
      </c>
      <c r="B18" s="81" t="s">
        <v>163</v>
      </c>
      <c r="C18" s="33">
        <v>1105</v>
      </c>
      <c r="D18" s="33">
        <v>120</v>
      </c>
      <c r="E18" s="33">
        <v>265</v>
      </c>
      <c r="F18" s="33">
        <v>720</v>
      </c>
      <c r="G18" s="28">
        <v>0.11</v>
      </c>
      <c r="H18" s="28">
        <v>0.24</v>
      </c>
      <c r="I18" s="68">
        <v>0.65</v>
      </c>
    </row>
    <row r="19" spans="1:9" x14ac:dyDescent="0.35">
      <c r="A19" s="22" t="s">
        <v>276</v>
      </c>
      <c r="B19" s="81" t="s">
        <v>164</v>
      </c>
      <c r="C19" s="33">
        <v>1030</v>
      </c>
      <c r="D19" s="33">
        <v>60</v>
      </c>
      <c r="E19" s="33">
        <v>235</v>
      </c>
      <c r="F19" s="33">
        <v>740</v>
      </c>
      <c r="G19" s="28">
        <v>0.06</v>
      </c>
      <c r="H19" s="28">
        <v>0.23</v>
      </c>
      <c r="I19" s="68">
        <v>0.72</v>
      </c>
    </row>
    <row r="20" spans="1:9" x14ac:dyDescent="0.35">
      <c r="A20" s="22" t="s">
        <v>276</v>
      </c>
      <c r="B20" s="81" t="s">
        <v>165</v>
      </c>
      <c r="C20" s="33">
        <v>540</v>
      </c>
      <c r="D20" s="33">
        <v>30</v>
      </c>
      <c r="E20" s="33">
        <v>70</v>
      </c>
      <c r="F20" s="33">
        <v>435</v>
      </c>
      <c r="G20" s="28">
        <v>0.06</v>
      </c>
      <c r="H20" s="28">
        <v>0.13</v>
      </c>
      <c r="I20" s="68">
        <v>0.81</v>
      </c>
    </row>
    <row r="21" spans="1:9" x14ac:dyDescent="0.35">
      <c r="A21" s="22" t="s">
        <v>276</v>
      </c>
      <c r="B21" s="81" t="s">
        <v>166</v>
      </c>
      <c r="C21" s="33">
        <v>1180</v>
      </c>
      <c r="D21" s="33">
        <v>430</v>
      </c>
      <c r="E21" s="33">
        <v>375</v>
      </c>
      <c r="F21" s="33">
        <v>380</v>
      </c>
      <c r="G21" s="28">
        <v>0.36</v>
      </c>
      <c r="H21" s="28">
        <v>0.32</v>
      </c>
      <c r="I21" s="68">
        <v>0.32</v>
      </c>
    </row>
    <row r="22" spans="1:9" x14ac:dyDescent="0.35">
      <c r="A22" s="22" t="s">
        <v>276</v>
      </c>
      <c r="B22" s="81" t="s">
        <v>167</v>
      </c>
      <c r="C22" s="33">
        <v>470</v>
      </c>
      <c r="D22" s="33">
        <v>30</v>
      </c>
      <c r="E22" s="33">
        <v>95</v>
      </c>
      <c r="F22" s="33">
        <v>345</v>
      </c>
      <c r="G22" s="28">
        <v>0.06</v>
      </c>
      <c r="H22" s="28">
        <v>0.2</v>
      </c>
      <c r="I22" s="68">
        <v>0.74</v>
      </c>
    </row>
    <row r="23" spans="1:9" x14ac:dyDescent="0.35">
      <c r="A23" s="22" t="s">
        <v>276</v>
      </c>
      <c r="B23" s="81" t="s">
        <v>168</v>
      </c>
      <c r="C23" s="33">
        <v>140</v>
      </c>
      <c r="D23" s="33">
        <v>35</v>
      </c>
      <c r="E23" s="33">
        <v>10</v>
      </c>
      <c r="F23" s="33">
        <v>95</v>
      </c>
      <c r="G23" s="28">
        <v>0.25</v>
      </c>
      <c r="H23" s="28">
        <v>0.09</v>
      </c>
      <c r="I23" s="68">
        <v>0.66</v>
      </c>
    </row>
    <row r="24" spans="1:9" x14ac:dyDescent="0.35">
      <c r="A24" s="22" t="s">
        <v>276</v>
      </c>
      <c r="B24" s="81" t="s">
        <v>169</v>
      </c>
      <c r="C24" s="33">
        <v>2650</v>
      </c>
      <c r="D24" s="33">
        <v>1125</v>
      </c>
      <c r="E24" s="33">
        <v>675</v>
      </c>
      <c r="F24" s="33">
        <v>855</v>
      </c>
      <c r="G24" s="28">
        <v>0.42</v>
      </c>
      <c r="H24" s="28">
        <v>0.25</v>
      </c>
      <c r="I24" s="68">
        <v>0.32</v>
      </c>
    </row>
    <row r="25" spans="1:9" x14ac:dyDescent="0.35">
      <c r="A25" s="22" t="s">
        <v>276</v>
      </c>
      <c r="B25" s="81" t="s">
        <v>170</v>
      </c>
      <c r="C25" s="33">
        <v>4990</v>
      </c>
      <c r="D25" s="33">
        <v>290</v>
      </c>
      <c r="E25" s="33">
        <v>2320</v>
      </c>
      <c r="F25" s="33">
        <v>2375</v>
      </c>
      <c r="G25" s="28">
        <v>0.06</v>
      </c>
      <c r="H25" s="28">
        <v>0.47</v>
      </c>
      <c r="I25" s="68">
        <v>0.48</v>
      </c>
    </row>
    <row r="26" spans="1:9" x14ac:dyDescent="0.35">
      <c r="A26" s="22" t="s">
        <v>276</v>
      </c>
      <c r="B26" s="81" t="s">
        <v>171</v>
      </c>
      <c r="C26" s="33">
        <v>370</v>
      </c>
      <c r="D26" s="33">
        <v>50</v>
      </c>
      <c r="E26" s="33">
        <v>90</v>
      </c>
      <c r="F26" s="33">
        <v>230</v>
      </c>
      <c r="G26" s="28">
        <v>0.14000000000000001</v>
      </c>
      <c r="H26" s="28">
        <v>0.25</v>
      </c>
      <c r="I26" s="68">
        <v>0.62</v>
      </c>
    </row>
    <row r="27" spans="1:9" x14ac:dyDescent="0.35">
      <c r="A27" s="22" t="s">
        <v>276</v>
      </c>
      <c r="B27" s="81" t="s">
        <v>172</v>
      </c>
      <c r="C27" s="33">
        <v>70</v>
      </c>
      <c r="D27" s="33">
        <v>15</v>
      </c>
      <c r="E27" s="33">
        <v>15</v>
      </c>
      <c r="F27" s="33">
        <v>40</v>
      </c>
      <c r="G27" s="28">
        <v>0.22</v>
      </c>
      <c r="H27" s="28">
        <v>0.22</v>
      </c>
      <c r="I27" s="68">
        <v>0.56000000000000005</v>
      </c>
    </row>
    <row r="28" spans="1:9" x14ac:dyDescent="0.35">
      <c r="A28" s="22" t="s">
        <v>276</v>
      </c>
      <c r="B28" s="81" t="s">
        <v>174</v>
      </c>
      <c r="C28" s="33">
        <v>160</v>
      </c>
      <c r="D28" s="33">
        <v>75</v>
      </c>
      <c r="E28" s="33">
        <v>15</v>
      </c>
      <c r="F28" s="33">
        <v>70</v>
      </c>
      <c r="G28" s="28">
        <v>0.46</v>
      </c>
      <c r="H28" s="28">
        <v>0.11</v>
      </c>
      <c r="I28" s="68">
        <v>0.43</v>
      </c>
    </row>
    <row r="29" spans="1:9" x14ac:dyDescent="0.35">
      <c r="A29" s="22" t="s">
        <v>276</v>
      </c>
      <c r="B29" s="81" t="s">
        <v>175</v>
      </c>
      <c r="C29" s="33">
        <v>1980</v>
      </c>
      <c r="D29" s="33">
        <v>190</v>
      </c>
      <c r="E29" s="33">
        <v>950</v>
      </c>
      <c r="F29" s="33">
        <v>840</v>
      </c>
      <c r="G29" s="28">
        <v>0.1</v>
      </c>
      <c r="H29" s="28">
        <v>0.48</v>
      </c>
      <c r="I29" s="68">
        <v>0.43</v>
      </c>
    </row>
    <row r="30" spans="1:9" x14ac:dyDescent="0.35">
      <c r="A30" s="22" t="s">
        <v>276</v>
      </c>
      <c r="B30" s="81" t="s">
        <v>173</v>
      </c>
      <c r="C30" s="33" t="s">
        <v>120</v>
      </c>
      <c r="D30" s="33" t="s">
        <v>120</v>
      </c>
      <c r="E30" s="33" t="s">
        <v>120</v>
      </c>
      <c r="F30" s="82" t="s">
        <v>120</v>
      </c>
      <c r="G30" s="28" t="s">
        <v>120</v>
      </c>
      <c r="H30" s="28" t="s">
        <v>120</v>
      </c>
      <c r="I30" s="151" t="s">
        <v>120</v>
      </c>
    </row>
    <row r="31" spans="1:9" x14ac:dyDescent="0.35">
      <c r="A31" s="129" t="s">
        <v>277</v>
      </c>
      <c r="B31" s="129" t="s">
        <v>62</v>
      </c>
      <c r="C31" s="47">
        <v>60605</v>
      </c>
      <c r="D31" s="47">
        <v>5175</v>
      </c>
      <c r="E31" s="47">
        <v>29860</v>
      </c>
      <c r="F31" s="47">
        <v>25570</v>
      </c>
      <c r="G31" s="130">
        <v>0.09</v>
      </c>
      <c r="H31" s="130">
        <v>0.49</v>
      </c>
      <c r="I31" s="130">
        <v>0.42</v>
      </c>
    </row>
    <row r="32" spans="1:9" x14ac:dyDescent="0.35">
      <c r="A32" s="22" t="s">
        <v>277</v>
      </c>
      <c r="B32" s="81" t="s">
        <v>154</v>
      </c>
      <c r="C32" s="33">
        <v>20</v>
      </c>
      <c r="D32" s="33">
        <v>5</v>
      </c>
      <c r="E32" s="33">
        <v>5</v>
      </c>
      <c r="F32" s="33">
        <v>5</v>
      </c>
      <c r="G32" s="28">
        <v>0.22</v>
      </c>
      <c r="H32" s="28">
        <v>0.39</v>
      </c>
      <c r="I32" s="68">
        <v>0.39</v>
      </c>
    </row>
    <row r="33" spans="1:9" x14ac:dyDescent="0.35">
      <c r="A33" s="22" t="s">
        <v>277</v>
      </c>
      <c r="B33" s="81" t="s">
        <v>155</v>
      </c>
      <c r="C33" s="33">
        <v>310</v>
      </c>
      <c r="D33" s="33">
        <v>205</v>
      </c>
      <c r="E33" s="33">
        <v>25</v>
      </c>
      <c r="F33" s="33">
        <v>75</v>
      </c>
      <c r="G33" s="28">
        <v>0.67</v>
      </c>
      <c r="H33" s="28">
        <v>0.08</v>
      </c>
      <c r="I33" s="68">
        <v>0.25</v>
      </c>
    </row>
    <row r="34" spans="1:9" x14ac:dyDescent="0.35">
      <c r="A34" s="22" t="s">
        <v>277</v>
      </c>
      <c r="B34" s="81" t="s">
        <v>156</v>
      </c>
      <c r="C34" s="33">
        <v>155</v>
      </c>
      <c r="D34" s="33">
        <v>20</v>
      </c>
      <c r="E34" s="33">
        <v>40</v>
      </c>
      <c r="F34" s="33">
        <v>95</v>
      </c>
      <c r="G34" s="28">
        <v>0.14000000000000001</v>
      </c>
      <c r="H34" s="28">
        <v>0.27</v>
      </c>
      <c r="I34" s="68">
        <v>0.59</v>
      </c>
    </row>
    <row r="35" spans="1:9" x14ac:dyDescent="0.35">
      <c r="A35" s="22" t="s">
        <v>277</v>
      </c>
      <c r="B35" s="81" t="s">
        <v>157</v>
      </c>
      <c r="C35" s="33">
        <v>1520</v>
      </c>
      <c r="D35" s="33">
        <v>45</v>
      </c>
      <c r="E35" s="33">
        <v>435</v>
      </c>
      <c r="F35" s="33">
        <v>1040</v>
      </c>
      <c r="G35" s="28">
        <v>0.03</v>
      </c>
      <c r="H35" s="28">
        <v>0.28999999999999998</v>
      </c>
      <c r="I35" s="68">
        <v>0.68</v>
      </c>
    </row>
    <row r="36" spans="1:9" x14ac:dyDescent="0.35">
      <c r="A36" s="22" t="s">
        <v>277</v>
      </c>
      <c r="B36" s="81" t="s">
        <v>158</v>
      </c>
      <c r="C36" s="33">
        <v>43645</v>
      </c>
      <c r="D36" s="33">
        <v>3160</v>
      </c>
      <c r="E36" s="33">
        <v>23750</v>
      </c>
      <c r="F36" s="33">
        <v>16735</v>
      </c>
      <c r="G36" s="28">
        <v>7.0000000000000007E-2</v>
      </c>
      <c r="H36" s="28">
        <v>0.54</v>
      </c>
      <c r="I36" s="68">
        <v>0.38</v>
      </c>
    </row>
    <row r="37" spans="1:9" x14ac:dyDescent="0.35">
      <c r="A37" s="22" t="s">
        <v>277</v>
      </c>
      <c r="B37" s="81" t="s">
        <v>159</v>
      </c>
      <c r="C37" s="33">
        <v>1485</v>
      </c>
      <c r="D37" s="33">
        <v>310</v>
      </c>
      <c r="E37" s="33">
        <v>555</v>
      </c>
      <c r="F37" s="33">
        <v>620</v>
      </c>
      <c r="G37" s="28">
        <v>0.21</v>
      </c>
      <c r="H37" s="28">
        <v>0.37</v>
      </c>
      <c r="I37" s="68">
        <v>0.42</v>
      </c>
    </row>
    <row r="38" spans="1:9" x14ac:dyDescent="0.35">
      <c r="A38" s="22" t="s">
        <v>277</v>
      </c>
      <c r="B38" s="81" t="s">
        <v>160</v>
      </c>
      <c r="C38" s="33">
        <v>540</v>
      </c>
      <c r="D38" s="33">
        <v>130</v>
      </c>
      <c r="E38" s="33">
        <v>230</v>
      </c>
      <c r="F38" s="33">
        <v>180</v>
      </c>
      <c r="G38" s="28">
        <v>0.24</v>
      </c>
      <c r="H38" s="28">
        <v>0.43</v>
      </c>
      <c r="I38" s="68">
        <v>0.33</v>
      </c>
    </row>
    <row r="39" spans="1:9" x14ac:dyDescent="0.35">
      <c r="A39" s="22" t="s">
        <v>277</v>
      </c>
      <c r="B39" s="81" t="s">
        <v>161</v>
      </c>
      <c r="C39" s="33">
        <v>870</v>
      </c>
      <c r="D39" s="33">
        <v>30</v>
      </c>
      <c r="E39" s="33">
        <v>355</v>
      </c>
      <c r="F39" s="33">
        <v>485</v>
      </c>
      <c r="G39" s="28">
        <v>0.04</v>
      </c>
      <c r="H39" s="28">
        <v>0.41</v>
      </c>
      <c r="I39" s="68">
        <v>0.56000000000000005</v>
      </c>
    </row>
    <row r="40" spans="1:9" x14ac:dyDescent="0.35">
      <c r="A40" s="22" t="s">
        <v>277</v>
      </c>
      <c r="B40" s="81" t="s">
        <v>162</v>
      </c>
      <c r="C40" s="33">
        <v>235</v>
      </c>
      <c r="D40" s="33">
        <v>45</v>
      </c>
      <c r="E40" s="33">
        <v>60</v>
      </c>
      <c r="F40" s="33">
        <v>130</v>
      </c>
      <c r="G40" s="28">
        <v>0.19</v>
      </c>
      <c r="H40" s="28">
        <v>0.26</v>
      </c>
      <c r="I40" s="68">
        <v>0.55000000000000004</v>
      </c>
    </row>
    <row r="41" spans="1:9" x14ac:dyDescent="0.35">
      <c r="A41" s="22" t="s">
        <v>277</v>
      </c>
      <c r="B41" s="81" t="s">
        <v>163</v>
      </c>
      <c r="C41" s="33">
        <v>920</v>
      </c>
      <c r="D41" s="33">
        <v>65</v>
      </c>
      <c r="E41" s="33">
        <v>230</v>
      </c>
      <c r="F41" s="33">
        <v>625</v>
      </c>
      <c r="G41" s="28">
        <v>7.0000000000000007E-2</v>
      </c>
      <c r="H41" s="28">
        <v>0.25</v>
      </c>
      <c r="I41" s="68">
        <v>0.68</v>
      </c>
    </row>
    <row r="42" spans="1:9" x14ac:dyDescent="0.35">
      <c r="A42" s="22" t="s">
        <v>277</v>
      </c>
      <c r="B42" s="81" t="s">
        <v>164</v>
      </c>
      <c r="C42" s="33">
        <v>805</v>
      </c>
      <c r="D42" s="33">
        <v>30</v>
      </c>
      <c r="E42" s="33">
        <v>190</v>
      </c>
      <c r="F42" s="33">
        <v>580</v>
      </c>
      <c r="G42" s="28">
        <v>0.04</v>
      </c>
      <c r="H42" s="28">
        <v>0.24</v>
      </c>
      <c r="I42" s="68">
        <v>0.72</v>
      </c>
    </row>
    <row r="43" spans="1:9" x14ac:dyDescent="0.35">
      <c r="A43" s="22" t="s">
        <v>277</v>
      </c>
      <c r="B43" s="81" t="s">
        <v>165</v>
      </c>
      <c r="C43" s="33">
        <v>375</v>
      </c>
      <c r="D43" s="33">
        <v>20</v>
      </c>
      <c r="E43" s="33">
        <v>50</v>
      </c>
      <c r="F43" s="33">
        <v>300</v>
      </c>
      <c r="G43" s="28">
        <v>0.06</v>
      </c>
      <c r="H43" s="28">
        <v>0.14000000000000001</v>
      </c>
      <c r="I43" s="68">
        <v>0.8</v>
      </c>
    </row>
    <row r="44" spans="1:9" x14ac:dyDescent="0.35">
      <c r="A44" s="22" t="s">
        <v>277</v>
      </c>
      <c r="B44" s="81" t="s">
        <v>166</v>
      </c>
      <c r="C44" s="33">
        <v>850</v>
      </c>
      <c r="D44" s="33">
        <v>255</v>
      </c>
      <c r="E44" s="33">
        <v>310</v>
      </c>
      <c r="F44" s="33">
        <v>290</v>
      </c>
      <c r="G44" s="28">
        <v>0.3</v>
      </c>
      <c r="H44" s="28">
        <v>0.36</v>
      </c>
      <c r="I44" s="68">
        <v>0.34</v>
      </c>
    </row>
    <row r="45" spans="1:9" x14ac:dyDescent="0.35">
      <c r="A45" s="22" t="s">
        <v>277</v>
      </c>
      <c r="B45" s="81" t="s">
        <v>167</v>
      </c>
      <c r="C45" s="33">
        <v>365</v>
      </c>
      <c r="D45" s="33">
        <v>15</v>
      </c>
      <c r="E45" s="33">
        <v>75</v>
      </c>
      <c r="F45" s="33">
        <v>275</v>
      </c>
      <c r="G45" s="28">
        <v>0.04</v>
      </c>
      <c r="H45" s="28">
        <v>0.2</v>
      </c>
      <c r="I45" s="68">
        <v>0.75</v>
      </c>
    </row>
    <row r="46" spans="1:9" x14ac:dyDescent="0.35">
      <c r="A46" s="22" t="s">
        <v>277</v>
      </c>
      <c r="B46" s="81" t="s">
        <v>168</v>
      </c>
      <c r="C46" s="33">
        <v>70</v>
      </c>
      <c r="D46" s="33">
        <v>5</v>
      </c>
      <c r="E46" s="33" t="s">
        <v>120</v>
      </c>
      <c r="F46" s="33">
        <v>60</v>
      </c>
      <c r="G46" s="28" t="s">
        <v>120</v>
      </c>
      <c r="H46" s="28" t="s">
        <v>120</v>
      </c>
      <c r="I46" s="68">
        <v>0.91</v>
      </c>
    </row>
    <row r="47" spans="1:9" x14ac:dyDescent="0.35">
      <c r="A47" s="22" t="s">
        <v>277</v>
      </c>
      <c r="B47" s="81" t="s">
        <v>169</v>
      </c>
      <c r="C47" s="33">
        <v>1155</v>
      </c>
      <c r="D47" s="33">
        <v>280</v>
      </c>
      <c r="E47" s="33">
        <v>245</v>
      </c>
      <c r="F47" s="33">
        <v>635</v>
      </c>
      <c r="G47" s="28">
        <v>0.24</v>
      </c>
      <c r="H47" s="28">
        <v>0.21</v>
      </c>
      <c r="I47" s="68">
        <v>0.55000000000000004</v>
      </c>
    </row>
    <row r="48" spans="1:9" x14ac:dyDescent="0.35">
      <c r="A48" s="22" t="s">
        <v>277</v>
      </c>
      <c r="B48" s="81" t="s">
        <v>170</v>
      </c>
      <c r="C48" s="33">
        <v>4875</v>
      </c>
      <c r="D48" s="33">
        <v>265</v>
      </c>
      <c r="E48" s="33">
        <v>2280</v>
      </c>
      <c r="F48" s="33">
        <v>2335</v>
      </c>
      <c r="G48" s="28">
        <v>0.05</v>
      </c>
      <c r="H48" s="28">
        <v>0.47</v>
      </c>
      <c r="I48" s="68">
        <v>0.48</v>
      </c>
    </row>
    <row r="49" spans="1:9" x14ac:dyDescent="0.35">
      <c r="A49" s="22" t="s">
        <v>277</v>
      </c>
      <c r="B49" s="81" t="s">
        <v>171</v>
      </c>
      <c r="C49" s="33">
        <v>265</v>
      </c>
      <c r="D49" s="33">
        <v>30</v>
      </c>
      <c r="E49" s="33">
        <v>65</v>
      </c>
      <c r="F49" s="33">
        <v>175</v>
      </c>
      <c r="G49" s="28">
        <v>0.1</v>
      </c>
      <c r="H49" s="28">
        <v>0.24</v>
      </c>
      <c r="I49" s="68">
        <v>0.65</v>
      </c>
    </row>
    <row r="50" spans="1:9" x14ac:dyDescent="0.35">
      <c r="A50" s="22" t="s">
        <v>277</v>
      </c>
      <c r="B50" s="81" t="s">
        <v>172</v>
      </c>
      <c r="C50" s="33">
        <v>45</v>
      </c>
      <c r="D50" s="33">
        <v>5</v>
      </c>
      <c r="E50" s="33">
        <v>10</v>
      </c>
      <c r="F50" s="33">
        <v>30</v>
      </c>
      <c r="G50" s="28">
        <v>0.11</v>
      </c>
      <c r="H50" s="28">
        <v>0.22</v>
      </c>
      <c r="I50" s="68">
        <v>0.67</v>
      </c>
    </row>
    <row r="51" spans="1:9" x14ac:dyDescent="0.35">
      <c r="A51" s="22" t="s">
        <v>277</v>
      </c>
      <c r="B51" s="81" t="s">
        <v>174</v>
      </c>
      <c r="C51" s="33">
        <v>155</v>
      </c>
      <c r="D51" s="33">
        <v>70</v>
      </c>
      <c r="E51" s="33">
        <v>15</v>
      </c>
      <c r="F51" s="33">
        <v>70</v>
      </c>
      <c r="G51" s="28">
        <v>0.44</v>
      </c>
      <c r="H51" s="28">
        <v>0.1</v>
      </c>
      <c r="I51" s="68">
        <v>0.45</v>
      </c>
    </row>
    <row r="52" spans="1:9" x14ac:dyDescent="0.35">
      <c r="A52" s="22" t="s">
        <v>277</v>
      </c>
      <c r="B52" s="81" t="s">
        <v>175</v>
      </c>
      <c r="C52" s="33">
        <v>1945</v>
      </c>
      <c r="D52" s="33">
        <v>185</v>
      </c>
      <c r="E52" s="33">
        <v>930</v>
      </c>
      <c r="F52" s="33">
        <v>830</v>
      </c>
      <c r="G52" s="28">
        <v>0.09</v>
      </c>
      <c r="H52" s="28">
        <v>0.48</v>
      </c>
      <c r="I52" s="68">
        <v>0.43</v>
      </c>
    </row>
    <row r="53" spans="1:9" x14ac:dyDescent="0.35">
      <c r="A53" s="22" t="s">
        <v>277</v>
      </c>
      <c r="B53" s="81" t="s">
        <v>173</v>
      </c>
      <c r="C53" s="33" t="s">
        <v>120</v>
      </c>
      <c r="D53" s="33" t="s">
        <v>120</v>
      </c>
      <c r="E53" s="33" t="s">
        <v>120</v>
      </c>
      <c r="F53" s="33" t="s">
        <v>120</v>
      </c>
      <c r="G53" s="28" t="s">
        <v>120</v>
      </c>
      <c r="H53" s="28" t="s">
        <v>120</v>
      </c>
      <c r="I53" s="68" t="s">
        <v>120</v>
      </c>
    </row>
    <row r="54" spans="1:9" x14ac:dyDescent="0.35">
      <c r="A54" s="129" t="s">
        <v>278</v>
      </c>
      <c r="B54" s="129" t="s">
        <v>62</v>
      </c>
      <c r="C54" s="47">
        <v>35205</v>
      </c>
      <c r="D54" s="47">
        <v>6090</v>
      </c>
      <c r="E54" s="47">
        <v>23030</v>
      </c>
      <c r="F54" s="47">
        <v>6085</v>
      </c>
      <c r="G54" s="130">
        <v>0.17</v>
      </c>
      <c r="H54" s="130">
        <v>0.65</v>
      </c>
      <c r="I54" s="130">
        <v>0.17</v>
      </c>
    </row>
    <row r="55" spans="1:9" x14ac:dyDescent="0.35">
      <c r="A55" s="22" t="s">
        <v>278</v>
      </c>
      <c r="B55" s="81" t="s">
        <v>154</v>
      </c>
      <c r="C55" s="33">
        <v>5</v>
      </c>
      <c r="D55" s="33">
        <v>5</v>
      </c>
      <c r="E55" s="33">
        <v>5</v>
      </c>
      <c r="F55" s="33">
        <v>0</v>
      </c>
      <c r="G55" s="28">
        <v>0.43</v>
      </c>
      <c r="H55" s="28">
        <v>0.56999999999999995</v>
      </c>
      <c r="I55" s="68">
        <v>0</v>
      </c>
    </row>
    <row r="56" spans="1:9" x14ac:dyDescent="0.35">
      <c r="A56" s="22" t="s">
        <v>278</v>
      </c>
      <c r="B56" s="81" t="s">
        <v>155</v>
      </c>
      <c r="C56" s="33">
        <v>180</v>
      </c>
      <c r="D56" s="33">
        <v>125</v>
      </c>
      <c r="E56" s="33">
        <v>30</v>
      </c>
      <c r="F56" s="33">
        <v>25</v>
      </c>
      <c r="G56" s="28">
        <v>0.69</v>
      </c>
      <c r="H56" s="28">
        <v>0.17</v>
      </c>
      <c r="I56" s="68">
        <v>0.13</v>
      </c>
    </row>
    <row r="57" spans="1:9" x14ac:dyDescent="0.35">
      <c r="A57" s="22" t="s">
        <v>278</v>
      </c>
      <c r="B57" s="81" t="s">
        <v>156</v>
      </c>
      <c r="C57" s="33">
        <v>85</v>
      </c>
      <c r="D57" s="33">
        <v>20</v>
      </c>
      <c r="E57" s="33">
        <v>15</v>
      </c>
      <c r="F57" s="33">
        <v>50</v>
      </c>
      <c r="G57" s="28">
        <v>0.24</v>
      </c>
      <c r="H57" s="28">
        <v>0.19</v>
      </c>
      <c r="I57" s="68">
        <v>0.56999999999999995</v>
      </c>
    </row>
    <row r="58" spans="1:9" x14ac:dyDescent="0.35">
      <c r="A58" s="22" t="s">
        <v>278</v>
      </c>
      <c r="B58" s="81" t="s">
        <v>157</v>
      </c>
      <c r="C58" s="33">
        <v>1915</v>
      </c>
      <c r="D58" s="33">
        <v>45</v>
      </c>
      <c r="E58" s="33">
        <v>160</v>
      </c>
      <c r="F58" s="33">
        <v>1710</v>
      </c>
      <c r="G58" s="28">
        <v>0.02</v>
      </c>
      <c r="H58" s="28">
        <v>0.08</v>
      </c>
      <c r="I58" s="68">
        <v>0.89</v>
      </c>
    </row>
    <row r="59" spans="1:9" x14ac:dyDescent="0.35">
      <c r="A59" s="22" t="s">
        <v>278</v>
      </c>
      <c r="B59" s="81" t="s">
        <v>158</v>
      </c>
      <c r="C59" s="33">
        <v>27535</v>
      </c>
      <c r="D59" s="33">
        <v>3500</v>
      </c>
      <c r="E59" s="33">
        <v>21050</v>
      </c>
      <c r="F59" s="33">
        <v>2980</v>
      </c>
      <c r="G59" s="28">
        <v>0.13</v>
      </c>
      <c r="H59" s="28">
        <v>0.76</v>
      </c>
      <c r="I59" s="68">
        <v>0.11</v>
      </c>
    </row>
    <row r="60" spans="1:9" x14ac:dyDescent="0.35">
      <c r="A60" s="22" t="s">
        <v>278</v>
      </c>
      <c r="B60" s="81" t="s">
        <v>159</v>
      </c>
      <c r="C60" s="33">
        <v>1630</v>
      </c>
      <c r="D60" s="33">
        <v>1020</v>
      </c>
      <c r="E60" s="33">
        <v>440</v>
      </c>
      <c r="F60" s="33">
        <v>170</v>
      </c>
      <c r="G60" s="28">
        <v>0.63</v>
      </c>
      <c r="H60" s="28">
        <v>0.27</v>
      </c>
      <c r="I60" s="68">
        <v>0.1</v>
      </c>
    </row>
    <row r="61" spans="1:9" x14ac:dyDescent="0.35">
      <c r="A61" s="22" t="s">
        <v>278</v>
      </c>
      <c r="B61" s="81" t="s">
        <v>160</v>
      </c>
      <c r="C61" s="33">
        <v>325</v>
      </c>
      <c r="D61" s="33">
        <v>105</v>
      </c>
      <c r="E61" s="33">
        <v>175</v>
      </c>
      <c r="F61" s="33">
        <v>45</v>
      </c>
      <c r="G61" s="28">
        <v>0.33</v>
      </c>
      <c r="H61" s="28">
        <v>0.54</v>
      </c>
      <c r="I61" s="68">
        <v>0.13</v>
      </c>
    </row>
    <row r="62" spans="1:9" x14ac:dyDescent="0.35">
      <c r="A62" s="22" t="s">
        <v>278</v>
      </c>
      <c r="B62" s="81" t="s">
        <v>161</v>
      </c>
      <c r="C62" s="33">
        <v>605</v>
      </c>
      <c r="D62" s="33">
        <v>15</v>
      </c>
      <c r="E62" s="33">
        <v>410</v>
      </c>
      <c r="F62" s="33">
        <v>180</v>
      </c>
      <c r="G62" s="28">
        <v>0.03</v>
      </c>
      <c r="H62" s="28">
        <v>0.68</v>
      </c>
      <c r="I62" s="68">
        <v>0.3</v>
      </c>
    </row>
    <row r="63" spans="1:9" x14ac:dyDescent="0.35">
      <c r="A63" s="22" t="s">
        <v>278</v>
      </c>
      <c r="B63" s="81" t="s">
        <v>162</v>
      </c>
      <c r="C63" s="33">
        <v>60</v>
      </c>
      <c r="D63" s="33">
        <v>25</v>
      </c>
      <c r="E63" s="33">
        <v>15</v>
      </c>
      <c r="F63" s="33">
        <v>20</v>
      </c>
      <c r="G63" s="28">
        <v>0.43</v>
      </c>
      <c r="H63" s="28">
        <v>0.28000000000000003</v>
      </c>
      <c r="I63" s="68">
        <v>0.3</v>
      </c>
    </row>
    <row r="64" spans="1:9" x14ac:dyDescent="0.35">
      <c r="A64" s="22" t="s">
        <v>278</v>
      </c>
      <c r="B64" s="81" t="s">
        <v>163</v>
      </c>
      <c r="C64" s="33">
        <v>185</v>
      </c>
      <c r="D64" s="33">
        <v>55</v>
      </c>
      <c r="E64" s="33">
        <v>35</v>
      </c>
      <c r="F64" s="33">
        <v>95</v>
      </c>
      <c r="G64" s="28">
        <v>0.3</v>
      </c>
      <c r="H64" s="28">
        <v>0.2</v>
      </c>
      <c r="I64" s="68">
        <v>0.51</v>
      </c>
    </row>
    <row r="65" spans="1:9" x14ac:dyDescent="0.35">
      <c r="A65" s="22" t="s">
        <v>278</v>
      </c>
      <c r="B65" s="81" t="s">
        <v>164</v>
      </c>
      <c r="C65" s="33">
        <v>230</v>
      </c>
      <c r="D65" s="33">
        <v>30</v>
      </c>
      <c r="E65" s="33">
        <v>40</v>
      </c>
      <c r="F65" s="33">
        <v>160</v>
      </c>
      <c r="G65" s="28">
        <v>0.12</v>
      </c>
      <c r="H65" s="28">
        <v>0.18</v>
      </c>
      <c r="I65" s="68">
        <v>0.69</v>
      </c>
    </row>
    <row r="66" spans="1:9" x14ac:dyDescent="0.35">
      <c r="A66" s="22" t="s">
        <v>278</v>
      </c>
      <c r="B66" s="81" t="s">
        <v>165</v>
      </c>
      <c r="C66" s="33">
        <v>165</v>
      </c>
      <c r="D66" s="33">
        <v>10</v>
      </c>
      <c r="E66" s="33">
        <v>20</v>
      </c>
      <c r="F66" s="33">
        <v>135</v>
      </c>
      <c r="G66" s="28">
        <v>7.0000000000000007E-2</v>
      </c>
      <c r="H66" s="28">
        <v>0.12</v>
      </c>
      <c r="I66" s="68">
        <v>0.81</v>
      </c>
    </row>
    <row r="67" spans="1:9" x14ac:dyDescent="0.35">
      <c r="A67" s="22" t="s">
        <v>278</v>
      </c>
      <c r="B67" s="81" t="s">
        <v>166</v>
      </c>
      <c r="C67" s="33">
        <v>330</v>
      </c>
      <c r="D67" s="33">
        <v>175</v>
      </c>
      <c r="E67" s="33">
        <v>65</v>
      </c>
      <c r="F67" s="33">
        <v>90</v>
      </c>
      <c r="G67" s="28">
        <v>0.53</v>
      </c>
      <c r="H67" s="28">
        <v>0.2</v>
      </c>
      <c r="I67" s="68">
        <v>0.27</v>
      </c>
    </row>
    <row r="68" spans="1:9" x14ac:dyDescent="0.35">
      <c r="A68" s="22" t="s">
        <v>278</v>
      </c>
      <c r="B68" s="81" t="s">
        <v>167</v>
      </c>
      <c r="C68" s="33">
        <v>105</v>
      </c>
      <c r="D68" s="33">
        <v>15</v>
      </c>
      <c r="E68" s="33">
        <v>20</v>
      </c>
      <c r="F68" s="33">
        <v>70</v>
      </c>
      <c r="G68" s="28">
        <v>0.13</v>
      </c>
      <c r="H68" s="28">
        <v>0.2</v>
      </c>
      <c r="I68" s="68">
        <v>0.67</v>
      </c>
    </row>
    <row r="69" spans="1:9" x14ac:dyDescent="0.35">
      <c r="A69" s="22" t="s">
        <v>278</v>
      </c>
      <c r="B69" s="81" t="s">
        <v>168</v>
      </c>
      <c r="C69" s="33">
        <v>70</v>
      </c>
      <c r="D69" s="33">
        <v>30</v>
      </c>
      <c r="E69" s="33">
        <v>10</v>
      </c>
      <c r="F69" s="33">
        <v>30</v>
      </c>
      <c r="G69" s="28">
        <v>0.42</v>
      </c>
      <c r="H69" s="28">
        <v>0.15</v>
      </c>
      <c r="I69" s="68">
        <v>0.43</v>
      </c>
    </row>
    <row r="70" spans="1:9" x14ac:dyDescent="0.35">
      <c r="A70" s="22" t="s">
        <v>278</v>
      </c>
      <c r="B70" s="81" t="s">
        <v>169</v>
      </c>
      <c r="C70" s="33">
        <v>1495</v>
      </c>
      <c r="D70" s="33">
        <v>845</v>
      </c>
      <c r="E70" s="33">
        <v>430</v>
      </c>
      <c r="F70" s="33">
        <v>220</v>
      </c>
      <c r="G70" s="28">
        <v>0.56000000000000005</v>
      </c>
      <c r="H70" s="28">
        <v>0.28999999999999998</v>
      </c>
      <c r="I70" s="68">
        <v>0.15</v>
      </c>
    </row>
    <row r="71" spans="1:9" x14ac:dyDescent="0.35">
      <c r="A71" s="22" t="s">
        <v>278</v>
      </c>
      <c r="B71" s="81" t="s">
        <v>170</v>
      </c>
      <c r="C71" s="33">
        <v>115</v>
      </c>
      <c r="D71" s="33">
        <v>25</v>
      </c>
      <c r="E71" s="33">
        <v>45</v>
      </c>
      <c r="F71" s="33">
        <v>45</v>
      </c>
      <c r="G71" s="28">
        <v>0.24</v>
      </c>
      <c r="H71" s="28">
        <v>0.38</v>
      </c>
      <c r="I71" s="68">
        <v>0.38</v>
      </c>
    </row>
    <row r="72" spans="1:9" x14ac:dyDescent="0.35">
      <c r="A72" s="22" t="s">
        <v>278</v>
      </c>
      <c r="B72" s="81" t="s">
        <v>171</v>
      </c>
      <c r="C72" s="33">
        <v>105</v>
      </c>
      <c r="D72" s="33">
        <v>20</v>
      </c>
      <c r="E72" s="33">
        <v>25</v>
      </c>
      <c r="F72" s="33">
        <v>55</v>
      </c>
      <c r="G72" s="28">
        <v>0.21</v>
      </c>
      <c r="H72" s="28">
        <v>0.25</v>
      </c>
      <c r="I72" s="68">
        <v>0.53</v>
      </c>
    </row>
    <row r="73" spans="1:9" x14ac:dyDescent="0.35">
      <c r="A73" s="22" t="s">
        <v>278</v>
      </c>
      <c r="B73" s="81" t="s">
        <v>172</v>
      </c>
      <c r="C73" s="33">
        <v>25</v>
      </c>
      <c r="D73" s="33">
        <v>10</v>
      </c>
      <c r="E73" s="33">
        <v>5</v>
      </c>
      <c r="F73" s="33">
        <v>10</v>
      </c>
      <c r="G73" s="28">
        <v>0.41</v>
      </c>
      <c r="H73" s="28">
        <v>0.22</v>
      </c>
      <c r="I73" s="68">
        <v>0.37</v>
      </c>
    </row>
    <row r="74" spans="1:9" x14ac:dyDescent="0.35">
      <c r="A74" s="22" t="s">
        <v>278</v>
      </c>
      <c r="B74" s="81" t="s">
        <v>174</v>
      </c>
      <c r="C74" s="33">
        <v>5</v>
      </c>
      <c r="D74" s="33">
        <v>5</v>
      </c>
      <c r="E74" s="33" t="s">
        <v>120</v>
      </c>
      <c r="F74" s="33">
        <v>0</v>
      </c>
      <c r="G74" s="28" t="s">
        <v>120</v>
      </c>
      <c r="H74" s="28" t="s">
        <v>120</v>
      </c>
      <c r="I74" s="68">
        <v>0</v>
      </c>
    </row>
    <row r="75" spans="1:9" x14ac:dyDescent="0.35">
      <c r="A75" s="22" t="s">
        <v>278</v>
      </c>
      <c r="B75" s="81" t="s">
        <v>175</v>
      </c>
      <c r="C75" s="33">
        <v>35</v>
      </c>
      <c r="D75" s="33">
        <v>5</v>
      </c>
      <c r="E75" s="33">
        <v>20</v>
      </c>
      <c r="F75" s="33">
        <v>10</v>
      </c>
      <c r="G75" s="28">
        <v>0.2</v>
      </c>
      <c r="H75" s="28">
        <v>0.51</v>
      </c>
      <c r="I75" s="68">
        <v>0.28999999999999998</v>
      </c>
    </row>
    <row r="76" spans="1:9" x14ac:dyDescent="0.35">
      <c r="A76" s="149" t="s">
        <v>278</v>
      </c>
      <c r="B76" s="81" t="s">
        <v>173</v>
      </c>
      <c r="C76" s="33" t="s">
        <v>120</v>
      </c>
      <c r="D76" s="33" t="s">
        <v>120</v>
      </c>
      <c r="E76" s="33" t="s">
        <v>120</v>
      </c>
      <c r="F76" s="33" t="s">
        <v>120</v>
      </c>
      <c r="G76" s="28" t="s">
        <v>120</v>
      </c>
      <c r="H76" s="28" t="s">
        <v>120</v>
      </c>
      <c r="I76" s="68" t="s">
        <v>120</v>
      </c>
    </row>
    <row r="78" spans="1:9" x14ac:dyDescent="0.35">
      <c r="A78" s="3" t="s">
        <v>377</v>
      </c>
    </row>
    <row r="79" spans="1:9" s="182" customFormat="1" ht="46.5" x14ac:dyDescent="0.35">
      <c r="A79" s="205" t="s">
        <v>264</v>
      </c>
      <c r="B79" s="206" t="s">
        <v>147</v>
      </c>
      <c r="C79" s="206" t="s">
        <v>308</v>
      </c>
      <c r="D79" s="206" t="s">
        <v>318</v>
      </c>
      <c r="E79" s="206" t="s">
        <v>319</v>
      </c>
      <c r="F79" s="206" t="s">
        <v>312</v>
      </c>
      <c r="G79" s="206" t="s">
        <v>320</v>
      </c>
      <c r="H79" s="206" t="s">
        <v>321</v>
      </c>
      <c r="I79" s="207" t="s">
        <v>316</v>
      </c>
    </row>
    <row r="80" spans="1:9" x14ac:dyDescent="0.35">
      <c r="A80" s="133" t="s">
        <v>276</v>
      </c>
      <c r="B80" s="134" t="s">
        <v>62</v>
      </c>
      <c r="C80" s="135">
        <v>71180</v>
      </c>
      <c r="D80" s="135">
        <v>6660</v>
      </c>
      <c r="E80" s="135">
        <v>44800</v>
      </c>
      <c r="F80" s="135">
        <v>19715</v>
      </c>
      <c r="G80" s="136">
        <v>0.09</v>
      </c>
      <c r="H80" s="136">
        <v>0.63</v>
      </c>
      <c r="I80" s="137">
        <v>0.28000000000000003</v>
      </c>
    </row>
    <row r="81" spans="1:9" x14ac:dyDescent="0.35">
      <c r="A81" s="5" t="s">
        <v>276</v>
      </c>
      <c r="B81" s="6" t="s">
        <v>364</v>
      </c>
      <c r="C81" s="9">
        <v>39690</v>
      </c>
      <c r="D81" s="9">
        <v>3945</v>
      </c>
      <c r="E81" s="9">
        <v>24985</v>
      </c>
      <c r="F81" s="9">
        <v>10765</v>
      </c>
      <c r="G81" s="11">
        <v>0.1</v>
      </c>
      <c r="H81" s="11">
        <v>0.63</v>
      </c>
      <c r="I81" s="18">
        <v>0.27</v>
      </c>
    </row>
    <row r="82" spans="1:9" x14ac:dyDescent="0.35">
      <c r="A82" s="5" t="s">
        <v>276</v>
      </c>
      <c r="B82" s="6" t="s">
        <v>365</v>
      </c>
      <c r="C82" s="9">
        <v>12250</v>
      </c>
      <c r="D82" s="9">
        <v>405</v>
      </c>
      <c r="E82" s="9">
        <v>8275</v>
      </c>
      <c r="F82" s="9">
        <v>3570</v>
      </c>
      <c r="G82" s="11">
        <v>0.03</v>
      </c>
      <c r="H82" s="11">
        <v>0.68</v>
      </c>
      <c r="I82" s="18">
        <v>0.28999999999999998</v>
      </c>
    </row>
    <row r="83" spans="1:9" x14ac:dyDescent="0.35">
      <c r="A83" s="5" t="s">
        <v>276</v>
      </c>
      <c r="B83" s="6" t="s">
        <v>366</v>
      </c>
      <c r="C83" s="9">
        <v>19235</v>
      </c>
      <c r="D83" s="9">
        <v>2315</v>
      </c>
      <c r="E83" s="9">
        <v>11540</v>
      </c>
      <c r="F83" s="9">
        <v>5380</v>
      </c>
      <c r="G83" s="11">
        <v>0.12</v>
      </c>
      <c r="H83" s="11">
        <v>0.6</v>
      </c>
      <c r="I83" s="18">
        <v>0.28000000000000003</v>
      </c>
    </row>
    <row r="84" spans="1:9" x14ac:dyDescent="0.35">
      <c r="A84" s="92" t="s">
        <v>277</v>
      </c>
      <c r="B84" s="92" t="s">
        <v>62</v>
      </c>
      <c r="C84" s="16">
        <v>43645</v>
      </c>
      <c r="D84" s="16">
        <v>3160</v>
      </c>
      <c r="E84" s="16">
        <v>23750</v>
      </c>
      <c r="F84" s="16">
        <v>16735</v>
      </c>
      <c r="G84" s="17">
        <v>7.0000000000000007E-2</v>
      </c>
      <c r="H84" s="17">
        <v>0.54</v>
      </c>
      <c r="I84" s="17">
        <v>0.38</v>
      </c>
    </row>
    <row r="85" spans="1:9" x14ac:dyDescent="0.35">
      <c r="A85" s="5" t="s">
        <v>277</v>
      </c>
      <c r="B85" s="6" t="s">
        <v>364</v>
      </c>
      <c r="C85" s="9">
        <v>25390</v>
      </c>
      <c r="D85" s="9">
        <v>2240</v>
      </c>
      <c r="E85" s="9">
        <v>13865</v>
      </c>
      <c r="F85" s="9">
        <v>9290</v>
      </c>
      <c r="G85" s="11">
        <v>0.09</v>
      </c>
      <c r="H85" s="11">
        <v>0.55000000000000004</v>
      </c>
      <c r="I85" s="18">
        <v>0.37</v>
      </c>
    </row>
    <row r="86" spans="1:9" x14ac:dyDescent="0.35">
      <c r="A86" s="5" t="s">
        <v>277</v>
      </c>
      <c r="B86" s="6" t="s">
        <v>365</v>
      </c>
      <c r="C86" s="9">
        <v>9105</v>
      </c>
      <c r="D86" s="9">
        <v>320</v>
      </c>
      <c r="E86" s="9">
        <v>5415</v>
      </c>
      <c r="F86" s="9">
        <v>3370</v>
      </c>
      <c r="G86" s="11">
        <v>0.04</v>
      </c>
      <c r="H86" s="11">
        <v>0.59</v>
      </c>
      <c r="I86" s="18">
        <v>0.37</v>
      </c>
    </row>
    <row r="87" spans="1:9" x14ac:dyDescent="0.35">
      <c r="A87" s="5" t="s">
        <v>277</v>
      </c>
      <c r="B87" s="6" t="s">
        <v>366</v>
      </c>
      <c r="C87" s="9">
        <v>9150</v>
      </c>
      <c r="D87" s="9">
        <v>600</v>
      </c>
      <c r="E87" s="9">
        <v>4470</v>
      </c>
      <c r="F87" s="9">
        <v>4075</v>
      </c>
      <c r="G87" s="11">
        <v>7.0000000000000007E-2</v>
      </c>
      <c r="H87" s="11">
        <v>0.49</v>
      </c>
      <c r="I87" s="18">
        <v>0.45</v>
      </c>
    </row>
    <row r="88" spans="1:9" x14ac:dyDescent="0.35">
      <c r="A88" s="133" t="s">
        <v>278</v>
      </c>
      <c r="B88" s="134" t="s">
        <v>62</v>
      </c>
      <c r="C88" s="135">
        <v>27535</v>
      </c>
      <c r="D88" s="135">
        <v>3500</v>
      </c>
      <c r="E88" s="135">
        <v>21050</v>
      </c>
      <c r="F88" s="135">
        <v>2980</v>
      </c>
      <c r="G88" s="136">
        <v>0.13</v>
      </c>
      <c r="H88" s="136">
        <v>0.76</v>
      </c>
      <c r="I88" s="137">
        <v>0.11</v>
      </c>
    </row>
    <row r="89" spans="1:9" x14ac:dyDescent="0.35">
      <c r="A89" s="5" t="s">
        <v>278</v>
      </c>
      <c r="B89" s="6" t="s">
        <v>364</v>
      </c>
      <c r="C89" s="9">
        <v>14300</v>
      </c>
      <c r="D89" s="9">
        <v>1705</v>
      </c>
      <c r="E89" s="9">
        <v>11120</v>
      </c>
      <c r="F89" s="9">
        <v>1475</v>
      </c>
      <c r="G89" s="11">
        <v>0.12</v>
      </c>
      <c r="H89" s="11">
        <v>0.78</v>
      </c>
      <c r="I89" s="18">
        <v>0.1</v>
      </c>
    </row>
    <row r="90" spans="1:9" x14ac:dyDescent="0.35">
      <c r="A90" s="5" t="s">
        <v>278</v>
      </c>
      <c r="B90" s="6" t="s">
        <v>365</v>
      </c>
      <c r="C90" s="9">
        <v>3145</v>
      </c>
      <c r="D90" s="9">
        <v>85</v>
      </c>
      <c r="E90" s="9">
        <v>2860</v>
      </c>
      <c r="F90" s="9">
        <v>200</v>
      </c>
      <c r="G90" s="11">
        <v>0.03</v>
      </c>
      <c r="H90" s="11">
        <v>0.91</v>
      </c>
      <c r="I90" s="18">
        <v>0.06</v>
      </c>
    </row>
    <row r="91" spans="1:9" x14ac:dyDescent="0.35">
      <c r="A91" s="5" t="s">
        <v>278</v>
      </c>
      <c r="B91" s="6" t="s">
        <v>366</v>
      </c>
      <c r="C91" s="9">
        <v>10085</v>
      </c>
      <c r="D91" s="9">
        <v>1710</v>
      </c>
      <c r="E91" s="9">
        <v>7070</v>
      </c>
      <c r="F91" s="9">
        <v>1305</v>
      </c>
      <c r="G91" s="11">
        <v>0.17</v>
      </c>
      <c r="H91" s="11">
        <v>0.7</v>
      </c>
      <c r="I91" s="18">
        <v>0.13</v>
      </c>
    </row>
    <row r="92" spans="1:9" x14ac:dyDescent="0.35">
      <c r="A92" t="s">
        <v>29</v>
      </c>
      <c r="B92" t="s">
        <v>424</v>
      </c>
    </row>
    <row r="93" spans="1:9" x14ac:dyDescent="0.35">
      <c r="A93" t="s">
        <v>30</v>
      </c>
      <c r="B93" t="s">
        <v>476</v>
      </c>
    </row>
    <row r="94" spans="1:9" x14ac:dyDescent="0.35">
      <c r="A94" t="s">
        <v>31</v>
      </c>
      <c r="B94" t="s">
        <v>468</v>
      </c>
    </row>
    <row r="95" spans="1:9" x14ac:dyDescent="0.35">
      <c r="A95" t="s">
        <v>32</v>
      </c>
      <c r="B95" t="s">
        <v>469</v>
      </c>
    </row>
    <row r="96" spans="1:9" x14ac:dyDescent="0.35">
      <c r="A96" t="s">
        <v>33</v>
      </c>
      <c r="B96" t="s">
        <v>479</v>
      </c>
    </row>
    <row r="97" spans="1:2" x14ac:dyDescent="0.35">
      <c r="A97" t="s">
        <v>34</v>
      </c>
      <c r="B97" t="s">
        <v>438</v>
      </c>
    </row>
    <row r="98" spans="1:2" x14ac:dyDescent="0.35">
      <c r="A98" t="s">
        <v>35</v>
      </c>
      <c r="B98" t="s">
        <v>471</v>
      </c>
    </row>
  </sheetData>
  <conditionalFormatting sqref="G8:I76 G80:I91">
    <cfRule type="dataBar" priority="1">
      <dataBar>
        <cfvo type="num" val="0"/>
        <cfvo type="num" val="1"/>
        <color theme="7" tint="0.39997558519241921"/>
      </dataBar>
      <extLst>
        <ext xmlns:x14="http://schemas.microsoft.com/office/spreadsheetml/2009/9/main" uri="{B025F937-C7B1-47D3-B67F-A62EFF666E3E}">
          <x14:id>{7E42F87B-D114-4579-BE6F-5FCC7318A54E}</x14:id>
        </ext>
      </extLst>
    </cfRule>
  </conditionalFormatting>
  <pageMargins left="0.7" right="0.7" top="0.75" bottom="0.75" header="0.3" footer="0.3"/>
  <pageSetup paperSize="9" orientation="portrait" horizontalDpi="300" verticalDpi="300"/>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dataBar" id="{7E42F87B-D114-4579-BE6F-5FCC7318A54E}">
            <x14:dataBar minLength="0" maxLength="100" gradient="0">
              <x14:cfvo type="num">
                <xm:f>0</xm:f>
              </x14:cfvo>
              <x14:cfvo type="num">
                <xm:f>1</xm:f>
              </x14:cfvo>
              <x14:negativeFillColor rgb="FFFF0000"/>
              <x14:axisColor rgb="FF000000"/>
            </x14:dataBar>
          </x14:cfRule>
          <xm:sqref>G8:I76 G80:I91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3"/>
  <sheetViews>
    <sheetView showGridLines="0" workbookViewId="0"/>
  </sheetViews>
  <sheetFormatPr defaultColWidth="10.6640625" defaultRowHeight="15.5" x14ac:dyDescent="0.35"/>
  <cols>
    <col min="1" max="1" width="37.4140625" customWidth="1"/>
    <col min="2" max="2" width="20.6640625" customWidth="1"/>
  </cols>
  <sheetData>
    <row r="1" spans="1:2" ht="19.5" x14ac:dyDescent="0.45">
      <c r="A1" s="1" t="s">
        <v>378</v>
      </c>
    </row>
    <row r="2" spans="1:2" x14ac:dyDescent="0.35">
      <c r="A2" t="s">
        <v>46</v>
      </c>
    </row>
    <row r="3" spans="1:2" x14ac:dyDescent="0.35">
      <c r="A3" t="s">
        <v>47</v>
      </c>
    </row>
    <row r="4" spans="1:2" x14ac:dyDescent="0.35">
      <c r="A4" t="s">
        <v>379</v>
      </c>
    </row>
    <row r="5" spans="1:2" x14ac:dyDescent="0.35">
      <c r="A5" t="s">
        <v>49</v>
      </c>
    </row>
    <row r="6" spans="1:2" s="182" customFormat="1" ht="62" x14ac:dyDescent="0.35">
      <c r="A6" s="196" t="s">
        <v>380</v>
      </c>
      <c r="B6" s="198" t="s">
        <v>381</v>
      </c>
    </row>
    <row r="7" spans="1:2" x14ac:dyDescent="0.35">
      <c r="A7" s="139" t="s">
        <v>276</v>
      </c>
      <c r="B7" s="140">
        <v>95810</v>
      </c>
    </row>
    <row r="8" spans="1:2" x14ac:dyDescent="0.35">
      <c r="A8" s="22" t="s">
        <v>382</v>
      </c>
      <c r="B8" s="111">
        <v>230</v>
      </c>
    </row>
    <row r="9" spans="1:2" x14ac:dyDescent="0.35">
      <c r="A9" s="22" t="s">
        <v>383</v>
      </c>
      <c r="B9" s="111">
        <v>95585</v>
      </c>
    </row>
    <row r="10" spans="1:2" x14ac:dyDescent="0.35">
      <c r="A10" t="s">
        <v>29</v>
      </c>
      <c r="B10" t="s">
        <v>424</v>
      </c>
    </row>
    <row r="11" spans="1:2" x14ac:dyDescent="0.35">
      <c r="A11" t="s">
        <v>30</v>
      </c>
      <c r="B11" t="s">
        <v>476</v>
      </c>
    </row>
    <row r="12" spans="1:2" x14ac:dyDescent="0.35">
      <c r="A12" t="s">
        <v>31</v>
      </c>
      <c r="B12" t="s">
        <v>468</v>
      </c>
    </row>
    <row r="13" spans="1:2" x14ac:dyDescent="0.35">
      <c r="A13" t="s">
        <v>32</v>
      </c>
      <c r="B13" t="s">
        <v>469</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1"/>
  <sheetViews>
    <sheetView showGridLines="0" workbookViewId="0"/>
  </sheetViews>
  <sheetFormatPr defaultColWidth="10.6640625" defaultRowHeight="15.5" x14ac:dyDescent="0.35"/>
  <cols>
    <col min="1" max="1" width="23.83203125" customWidth="1"/>
    <col min="2" max="3" width="20.6640625" customWidth="1"/>
  </cols>
  <sheetData>
    <row r="1" spans="1:3" ht="19.5" x14ac:dyDescent="0.45">
      <c r="A1" s="1" t="s">
        <v>384</v>
      </c>
    </row>
    <row r="2" spans="1:3" x14ac:dyDescent="0.35">
      <c r="A2" t="s">
        <v>46</v>
      </c>
    </row>
    <row r="3" spans="1:3" x14ac:dyDescent="0.35">
      <c r="A3" t="s">
        <v>47</v>
      </c>
    </row>
    <row r="4" spans="1:3" x14ac:dyDescent="0.35">
      <c r="A4" t="s">
        <v>385</v>
      </c>
    </row>
    <row r="5" spans="1:3" x14ac:dyDescent="0.35">
      <c r="A5" t="s">
        <v>49</v>
      </c>
    </row>
    <row r="6" spans="1:3" s="182" customFormat="1" ht="46.5" x14ac:dyDescent="0.35">
      <c r="A6" s="205" t="s">
        <v>386</v>
      </c>
      <c r="B6" s="206" t="s">
        <v>387</v>
      </c>
      <c r="C6" s="207" t="s">
        <v>359</v>
      </c>
    </row>
    <row r="7" spans="1:3" x14ac:dyDescent="0.35">
      <c r="A7" s="133" t="s">
        <v>62</v>
      </c>
      <c r="B7" s="135">
        <v>95810</v>
      </c>
      <c r="C7" s="137">
        <v>1</v>
      </c>
    </row>
    <row r="8" spans="1:3" x14ac:dyDescent="0.35">
      <c r="A8" s="5" t="s">
        <v>388</v>
      </c>
      <c r="B8" s="9">
        <v>5405</v>
      </c>
      <c r="C8" s="18">
        <v>0.06</v>
      </c>
    </row>
    <row r="9" spans="1:3" x14ac:dyDescent="0.35">
      <c r="A9" s="5" t="s">
        <v>389</v>
      </c>
      <c r="B9" s="9">
        <v>4035</v>
      </c>
      <c r="C9" s="18">
        <v>0.04</v>
      </c>
    </row>
    <row r="10" spans="1:3" x14ac:dyDescent="0.35">
      <c r="A10" s="5" t="s">
        <v>390</v>
      </c>
      <c r="B10" s="9">
        <v>6590</v>
      </c>
      <c r="C10" s="18">
        <v>7.0000000000000007E-2</v>
      </c>
    </row>
    <row r="11" spans="1:3" x14ac:dyDescent="0.35">
      <c r="A11" s="5" t="s">
        <v>391</v>
      </c>
      <c r="B11" s="9">
        <v>21180</v>
      </c>
      <c r="C11" s="18">
        <v>0.22</v>
      </c>
    </row>
    <row r="12" spans="1:3" x14ac:dyDescent="0.35">
      <c r="A12" s="5" t="s">
        <v>392</v>
      </c>
      <c r="B12" s="9">
        <v>22195</v>
      </c>
      <c r="C12" s="18">
        <v>0.23</v>
      </c>
    </row>
    <row r="13" spans="1:3" x14ac:dyDescent="0.35">
      <c r="A13" s="5" t="s">
        <v>393</v>
      </c>
      <c r="B13" s="9">
        <v>36365</v>
      </c>
      <c r="C13" s="18">
        <v>0.38</v>
      </c>
    </row>
    <row r="14" spans="1:3" x14ac:dyDescent="0.35">
      <c r="A14" s="5" t="s">
        <v>394</v>
      </c>
      <c r="B14" s="9">
        <v>40</v>
      </c>
      <c r="C14" s="18">
        <v>0</v>
      </c>
    </row>
    <row r="15" spans="1:3" x14ac:dyDescent="0.35">
      <c r="A15" s="5" t="s">
        <v>395</v>
      </c>
      <c r="B15" s="9">
        <v>0</v>
      </c>
      <c r="C15" s="18">
        <v>0</v>
      </c>
    </row>
    <row r="16" spans="1:3" x14ac:dyDescent="0.35">
      <c r="A16" t="s">
        <v>29</v>
      </c>
      <c r="B16" t="s">
        <v>424</v>
      </c>
    </row>
    <row r="17" spans="1:2" x14ac:dyDescent="0.35">
      <c r="A17" t="s">
        <v>30</v>
      </c>
      <c r="B17" t="s">
        <v>426</v>
      </c>
    </row>
    <row r="18" spans="1:2" x14ac:dyDescent="0.35">
      <c r="A18" t="s">
        <v>31</v>
      </c>
      <c r="B18" t="s">
        <v>476</v>
      </c>
    </row>
    <row r="19" spans="1:2" x14ac:dyDescent="0.35">
      <c r="A19" t="s">
        <v>32</v>
      </c>
      <c r="B19" t="s">
        <v>468</v>
      </c>
    </row>
    <row r="20" spans="1:2" x14ac:dyDescent="0.35">
      <c r="A20" t="s">
        <v>33</v>
      </c>
      <c r="B20" t="s">
        <v>469</v>
      </c>
    </row>
    <row r="21" spans="1:2" x14ac:dyDescent="0.35">
      <c r="A21" t="s">
        <v>34</v>
      </c>
      <c r="B21" t="s">
        <v>481</v>
      </c>
    </row>
  </sheetData>
  <conditionalFormatting sqref="C7:C15">
    <cfRule type="dataBar" priority="1">
      <dataBar>
        <cfvo type="num" val="0"/>
        <cfvo type="num" val="1"/>
        <color theme="7" tint="0.39997558519241921"/>
      </dataBar>
      <extLst>
        <ext xmlns:x14="http://schemas.microsoft.com/office/spreadsheetml/2009/9/main" uri="{B025F937-C7B1-47D3-B67F-A62EFF666E3E}">
          <x14:id>{EAE880A8-F963-4CD7-9E5E-6DCB00B664EF}</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AE880A8-F963-4CD7-9E5E-6DCB00B664EF}">
            <x14:dataBar minLength="0" maxLength="100" gradient="0">
              <x14:cfvo type="num">
                <xm:f>0</xm:f>
              </x14:cfvo>
              <x14:cfvo type="num">
                <xm:f>1</xm:f>
              </x14:cfvo>
              <x14:negativeFillColor rgb="FFFF0000"/>
              <x14:axisColor rgb="FF000000"/>
            </x14:dataBar>
          </x14:cfRule>
          <xm:sqref>C7:C15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46"/>
  <sheetViews>
    <sheetView showGridLines="0" workbookViewId="0"/>
  </sheetViews>
  <sheetFormatPr defaultColWidth="10.6640625" defaultRowHeight="15.5" x14ac:dyDescent="0.35"/>
  <cols>
    <col min="1" max="3" width="20.6640625" customWidth="1"/>
  </cols>
  <sheetData>
    <row r="1" spans="1:3" ht="19.5" x14ac:dyDescent="0.45">
      <c r="A1" s="1" t="s">
        <v>396</v>
      </c>
    </row>
    <row r="2" spans="1:3" x14ac:dyDescent="0.35">
      <c r="A2" t="s">
        <v>46</v>
      </c>
    </row>
    <row r="3" spans="1:3" x14ac:dyDescent="0.35">
      <c r="A3" t="s">
        <v>47</v>
      </c>
    </row>
    <row r="4" spans="1:3" x14ac:dyDescent="0.35">
      <c r="A4" t="s">
        <v>197</v>
      </c>
    </row>
    <row r="5" spans="1:3" x14ac:dyDescent="0.35">
      <c r="A5" t="s">
        <v>49</v>
      </c>
    </row>
    <row r="6" spans="1:3" s="182" customFormat="1" ht="62" x14ac:dyDescent="0.35">
      <c r="A6" s="196" t="s">
        <v>397</v>
      </c>
      <c r="B6" s="197" t="s">
        <v>398</v>
      </c>
      <c r="C6" s="198" t="s">
        <v>359</v>
      </c>
    </row>
    <row r="7" spans="1:3" x14ac:dyDescent="0.35">
      <c r="A7" s="129" t="s">
        <v>62</v>
      </c>
      <c r="B7" s="47">
        <v>95810</v>
      </c>
      <c r="C7" s="130">
        <v>1</v>
      </c>
    </row>
    <row r="8" spans="1:3" x14ac:dyDescent="0.35">
      <c r="A8" s="22" t="s">
        <v>200</v>
      </c>
      <c r="B8" s="33">
        <v>2965</v>
      </c>
      <c r="C8" s="68">
        <v>0.03</v>
      </c>
    </row>
    <row r="9" spans="1:3" x14ac:dyDescent="0.35">
      <c r="A9" s="22" t="s">
        <v>201</v>
      </c>
      <c r="B9" s="33">
        <v>3695</v>
      </c>
      <c r="C9" s="68">
        <v>0.04</v>
      </c>
    </row>
    <row r="10" spans="1:3" x14ac:dyDescent="0.35">
      <c r="A10" s="22" t="s">
        <v>202</v>
      </c>
      <c r="B10" s="33">
        <v>1795</v>
      </c>
      <c r="C10" s="68">
        <v>0.02</v>
      </c>
    </row>
    <row r="11" spans="1:3" x14ac:dyDescent="0.35">
      <c r="A11" s="22" t="s">
        <v>203</v>
      </c>
      <c r="B11" s="33">
        <v>1260</v>
      </c>
      <c r="C11" s="68">
        <v>0.01</v>
      </c>
    </row>
    <row r="12" spans="1:3" x14ac:dyDescent="0.35">
      <c r="A12" s="22" t="s">
        <v>204</v>
      </c>
      <c r="B12" s="33">
        <v>1045</v>
      </c>
      <c r="C12" s="68">
        <v>0.01</v>
      </c>
    </row>
    <row r="13" spans="1:3" x14ac:dyDescent="0.35">
      <c r="A13" s="22" t="s">
        <v>205</v>
      </c>
      <c r="B13" s="33">
        <v>2775</v>
      </c>
      <c r="C13" s="68">
        <v>0.03</v>
      </c>
    </row>
    <row r="14" spans="1:3" x14ac:dyDescent="0.35">
      <c r="A14" s="22" t="s">
        <v>206</v>
      </c>
      <c r="B14" s="33">
        <v>2720</v>
      </c>
      <c r="C14" s="68">
        <v>0.03</v>
      </c>
    </row>
    <row r="15" spans="1:3" x14ac:dyDescent="0.35">
      <c r="A15" s="22" t="s">
        <v>207</v>
      </c>
      <c r="B15" s="33">
        <v>2320</v>
      </c>
      <c r="C15" s="68">
        <v>0.02</v>
      </c>
    </row>
    <row r="16" spans="1:3" x14ac:dyDescent="0.35">
      <c r="A16" s="22" t="s">
        <v>208</v>
      </c>
      <c r="B16" s="33">
        <v>1595</v>
      </c>
      <c r="C16" s="68">
        <v>0.02</v>
      </c>
    </row>
    <row r="17" spans="1:3" x14ac:dyDescent="0.35">
      <c r="A17" s="22" t="s">
        <v>209</v>
      </c>
      <c r="B17" s="33">
        <v>1900</v>
      </c>
      <c r="C17" s="68">
        <v>0.02</v>
      </c>
    </row>
    <row r="18" spans="1:3" x14ac:dyDescent="0.35">
      <c r="A18" s="22" t="s">
        <v>210</v>
      </c>
      <c r="B18" s="33">
        <v>1570</v>
      </c>
      <c r="C18" s="68">
        <v>0.02</v>
      </c>
    </row>
    <row r="19" spans="1:3" x14ac:dyDescent="0.35">
      <c r="A19" s="22" t="s">
        <v>211</v>
      </c>
      <c r="B19" s="33">
        <v>6125</v>
      </c>
      <c r="C19" s="68">
        <v>0.06</v>
      </c>
    </row>
    <row r="20" spans="1:3" x14ac:dyDescent="0.35">
      <c r="A20" s="22" t="s">
        <v>212</v>
      </c>
      <c r="B20" s="33">
        <v>3000</v>
      </c>
      <c r="C20" s="68">
        <v>0.03</v>
      </c>
    </row>
    <row r="21" spans="1:3" x14ac:dyDescent="0.35">
      <c r="A21" s="22" t="s">
        <v>213</v>
      </c>
      <c r="B21" s="33">
        <v>7155</v>
      </c>
      <c r="C21" s="68">
        <v>7.0000000000000007E-2</v>
      </c>
    </row>
    <row r="22" spans="1:3" x14ac:dyDescent="0.35">
      <c r="A22" s="22" t="s">
        <v>214</v>
      </c>
      <c r="B22" s="33">
        <v>13410</v>
      </c>
      <c r="C22" s="68">
        <v>0.14000000000000001</v>
      </c>
    </row>
    <row r="23" spans="1:3" x14ac:dyDescent="0.35">
      <c r="A23" s="22" t="s">
        <v>215</v>
      </c>
      <c r="B23" s="33">
        <v>3380</v>
      </c>
      <c r="C23" s="68">
        <v>0.04</v>
      </c>
    </row>
    <row r="24" spans="1:3" x14ac:dyDescent="0.35">
      <c r="A24" s="22" t="s">
        <v>216</v>
      </c>
      <c r="B24" s="33">
        <v>1625</v>
      </c>
      <c r="C24" s="68">
        <v>0.02</v>
      </c>
    </row>
    <row r="25" spans="1:3" x14ac:dyDescent="0.35">
      <c r="A25" s="22" t="s">
        <v>217</v>
      </c>
      <c r="B25" s="33">
        <v>2425</v>
      </c>
      <c r="C25" s="68">
        <v>0.03</v>
      </c>
    </row>
    <row r="26" spans="1:3" x14ac:dyDescent="0.35">
      <c r="A26" s="22" t="s">
        <v>218</v>
      </c>
      <c r="B26" s="33">
        <v>1525</v>
      </c>
      <c r="C26" s="68">
        <v>0.02</v>
      </c>
    </row>
    <row r="27" spans="1:3" x14ac:dyDescent="0.35">
      <c r="A27" s="22" t="s">
        <v>219</v>
      </c>
      <c r="B27" s="33">
        <v>210</v>
      </c>
      <c r="C27" s="68">
        <v>0</v>
      </c>
    </row>
    <row r="28" spans="1:3" x14ac:dyDescent="0.35">
      <c r="A28" s="22" t="s">
        <v>220</v>
      </c>
      <c r="B28" s="33">
        <v>2580</v>
      </c>
      <c r="C28" s="68">
        <v>0.03</v>
      </c>
    </row>
    <row r="29" spans="1:3" x14ac:dyDescent="0.35">
      <c r="A29" s="22" t="s">
        <v>221</v>
      </c>
      <c r="B29" s="33">
        <v>7030</v>
      </c>
      <c r="C29" s="68">
        <v>7.0000000000000007E-2</v>
      </c>
    </row>
    <row r="30" spans="1:3" x14ac:dyDescent="0.35">
      <c r="A30" s="22" t="s">
        <v>222</v>
      </c>
      <c r="B30" s="33">
        <v>260</v>
      </c>
      <c r="C30" s="68">
        <v>0</v>
      </c>
    </row>
    <row r="31" spans="1:3" x14ac:dyDescent="0.35">
      <c r="A31" s="22" t="s">
        <v>223</v>
      </c>
      <c r="B31" s="33">
        <v>2500</v>
      </c>
      <c r="C31" s="68">
        <v>0.03</v>
      </c>
    </row>
    <row r="32" spans="1:3" x14ac:dyDescent="0.35">
      <c r="A32" s="22" t="s">
        <v>224</v>
      </c>
      <c r="B32" s="33">
        <v>2945</v>
      </c>
      <c r="C32" s="68">
        <v>0.03</v>
      </c>
    </row>
    <row r="33" spans="1:3" x14ac:dyDescent="0.35">
      <c r="A33" s="22" t="s">
        <v>225</v>
      </c>
      <c r="B33" s="33">
        <v>1525</v>
      </c>
      <c r="C33" s="68">
        <v>0.02</v>
      </c>
    </row>
    <row r="34" spans="1:3" x14ac:dyDescent="0.35">
      <c r="A34" s="22" t="s">
        <v>226</v>
      </c>
      <c r="B34" s="33">
        <v>330</v>
      </c>
      <c r="C34" s="68">
        <v>0</v>
      </c>
    </row>
    <row r="35" spans="1:3" x14ac:dyDescent="0.35">
      <c r="A35" s="22" t="s">
        <v>227</v>
      </c>
      <c r="B35" s="33">
        <v>1715</v>
      </c>
      <c r="C35" s="68">
        <v>0.02</v>
      </c>
    </row>
    <row r="36" spans="1:3" x14ac:dyDescent="0.35">
      <c r="A36" s="22" t="s">
        <v>228</v>
      </c>
      <c r="B36" s="33">
        <v>6765</v>
      </c>
      <c r="C36" s="68">
        <v>7.0000000000000007E-2</v>
      </c>
    </row>
    <row r="37" spans="1:3" x14ac:dyDescent="0.35">
      <c r="A37" s="22" t="s">
        <v>229</v>
      </c>
      <c r="B37" s="33">
        <v>1305</v>
      </c>
      <c r="C37" s="68">
        <v>0.01</v>
      </c>
    </row>
    <row r="38" spans="1:3" x14ac:dyDescent="0.35">
      <c r="A38" s="22" t="s">
        <v>230</v>
      </c>
      <c r="B38" s="33">
        <v>1995</v>
      </c>
      <c r="C38" s="68">
        <v>0.02</v>
      </c>
    </row>
    <row r="39" spans="1:3" x14ac:dyDescent="0.35">
      <c r="A39" s="22" t="s">
        <v>231</v>
      </c>
      <c r="B39" s="33">
        <v>4210</v>
      </c>
      <c r="C39" s="68">
        <v>0.04</v>
      </c>
    </row>
    <row r="40" spans="1:3" x14ac:dyDescent="0.35">
      <c r="A40" s="22" t="s">
        <v>232</v>
      </c>
      <c r="B40" s="33">
        <v>155</v>
      </c>
      <c r="C40" s="68">
        <v>0</v>
      </c>
    </row>
    <row r="41" spans="1:3" x14ac:dyDescent="0.35">
      <c r="A41" t="s">
        <v>29</v>
      </c>
      <c r="B41" t="s">
        <v>424</v>
      </c>
    </row>
    <row r="42" spans="1:3" x14ac:dyDescent="0.35">
      <c r="A42" t="s">
        <v>30</v>
      </c>
      <c r="B42" t="s">
        <v>426</v>
      </c>
    </row>
    <row r="43" spans="1:3" x14ac:dyDescent="0.35">
      <c r="A43" t="s">
        <v>31</v>
      </c>
      <c r="B43" t="s">
        <v>461</v>
      </c>
    </row>
    <row r="44" spans="1:3" x14ac:dyDescent="0.35">
      <c r="A44" t="s">
        <v>32</v>
      </c>
      <c r="B44" t="s">
        <v>476</v>
      </c>
    </row>
    <row r="45" spans="1:3" x14ac:dyDescent="0.35">
      <c r="A45" t="s">
        <v>33</v>
      </c>
      <c r="B45" t="s">
        <v>468</v>
      </c>
    </row>
    <row r="46" spans="1:3" x14ac:dyDescent="0.35">
      <c r="A46" t="s">
        <v>34</v>
      </c>
      <c r="B46" t="s">
        <v>469</v>
      </c>
    </row>
  </sheetData>
  <conditionalFormatting sqref="C7:C40">
    <cfRule type="dataBar" priority="1">
      <dataBar>
        <cfvo type="num" val="0"/>
        <cfvo type="num" val="1"/>
        <color theme="7" tint="0.39997558519241921"/>
      </dataBar>
      <extLst>
        <ext xmlns:x14="http://schemas.microsoft.com/office/spreadsheetml/2009/9/main" uri="{B025F937-C7B1-47D3-B67F-A62EFF666E3E}">
          <x14:id>{5A1A13F7-929C-4847-974B-67CBD65DDF5C}</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5A1A13F7-929C-4847-974B-67CBD65DDF5C}">
            <x14:dataBar minLength="0" maxLength="100" gradient="0">
              <x14:cfvo type="num">
                <xm:f>0</xm:f>
              </x14:cfvo>
              <x14:cfvo type="num">
                <xm:f>1</xm:f>
              </x14:cfvo>
              <x14:negativeFillColor rgb="FFFF0000"/>
              <x14:axisColor rgb="FF000000"/>
            </x14:dataBar>
          </x14:cfRule>
          <xm:sqref>C7:C40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8"/>
  <sheetViews>
    <sheetView showGridLines="0" zoomScaleNormal="100" workbookViewId="0"/>
  </sheetViews>
  <sheetFormatPr defaultColWidth="10.6640625" defaultRowHeight="15.5" x14ac:dyDescent="0.35"/>
  <cols>
    <col min="1" max="12" width="18.4140625" customWidth="1"/>
  </cols>
  <sheetData>
    <row r="1" spans="1:12" ht="19.5" x14ac:dyDescent="0.45">
      <c r="A1" s="142" t="s">
        <v>549</v>
      </c>
    </row>
    <row r="2" spans="1:12" x14ac:dyDescent="0.35">
      <c r="A2" t="s">
        <v>46</v>
      </c>
    </row>
    <row r="3" spans="1:12" x14ac:dyDescent="0.35">
      <c r="A3" t="s">
        <v>47</v>
      </c>
    </row>
    <row r="4" spans="1:12" x14ac:dyDescent="0.35">
      <c r="A4" t="s">
        <v>399</v>
      </c>
    </row>
    <row r="5" spans="1:12" x14ac:dyDescent="0.35">
      <c r="A5" t="s">
        <v>49</v>
      </c>
    </row>
    <row r="6" spans="1:12" s="182" customFormat="1" ht="93" x14ac:dyDescent="0.35">
      <c r="A6" s="196" t="s">
        <v>264</v>
      </c>
      <c r="B6" s="197" t="s">
        <v>400</v>
      </c>
      <c r="C6" s="197" t="s">
        <v>493</v>
      </c>
      <c r="D6" s="197" t="s">
        <v>494</v>
      </c>
      <c r="E6" s="197" t="s">
        <v>495</v>
      </c>
      <c r="F6" s="197" t="s">
        <v>496</v>
      </c>
      <c r="G6" s="197" t="s">
        <v>497</v>
      </c>
      <c r="H6" s="197" t="s">
        <v>401</v>
      </c>
      <c r="I6" s="197" t="s">
        <v>402</v>
      </c>
      <c r="J6" s="197" t="s">
        <v>403</v>
      </c>
      <c r="K6" s="197" t="s">
        <v>498</v>
      </c>
      <c r="L6" s="198" t="s">
        <v>499</v>
      </c>
    </row>
    <row r="7" spans="1:12" x14ac:dyDescent="0.35">
      <c r="A7" s="129" t="s">
        <v>276</v>
      </c>
      <c r="B7" s="129" t="s">
        <v>62</v>
      </c>
      <c r="C7" s="47">
        <v>8950</v>
      </c>
      <c r="D7" s="47">
        <v>8485</v>
      </c>
      <c r="E7" s="47">
        <v>3405</v>
      </c>
      <c r="F7" s="47">
        <v>4660</v>
      </c>
      <c r="G7" s="47">
        <v>425</v>
      </c>
      <c r="H7" s="130">
        <v>0.4</v>
      </c>
      <c r="I7" s="130">
        <v>0.55000000000000004</v>
      </c>
      <c r="J7" s="130">
        <v>0.05</v>
      </c>
      <c r="K7" s="47">
        <v>46</v>
      </c>
      <c r="L7" s="130">
        <v>0.9</v>
      </c>
    </row>
    <row r="8" spans="1:12" x14ac:dyDescent="0.35">
      <c r="A8" s="22" t="s">
        <v>276</v>
      </c>
      <c r="B8" s="81" t="s">
        <v>66</v>
      </c>
      <c r="C8" s="33">
        <v>5</v>
      </c>
      <c r="D8" s="33">
        <v>0</v>
      </c>
      <c r="E8" s="33">
        <v>0</v>
      </c>
      <c r="F8" s="33">
        <v>0</v>
      </c>
      <c r="G8" s="33">
        <v>0</v>
      </c>
      <c r="H8" s="28" t="s">
        <v>64</v>
      </c>
      <c r="I8" s="28" t="s">
        <v>64</v>
      </c>
      <c r="J8" s="28" t="s">
        <v>64</v>
      </c>
      <c r="K8" s="33" t="s">
        <v>64</v>
      </c>
      <c r="L8" s="68" t="s">
        <v>64</v>
      </c>
    </row>
    <row r="9" spans="1:12" x14ac:dyDescent="0.35">
      <c r="A9" s="22" t="s">
        <v>276</v>
      </c>
      <c r="B9" s="81" t="s">
        <v>67</v>
      </c>
      <c r="C9" s="33">
        <v>5</v>
      </c>
      <c r="D9" s="33" t="s">
        <v>120</v>
      </c>
      <c r="E9" s="33">
        <v>0</v>
      </c>
      <c r="F9" s="33" t="s">
        <v>120</v>
      </c>
      <c r="G9" s="33">
        <v>0</v>
      </c>
      <c r="H9" s="28">
        <v>0</v>
      </c>
      <c r="I9" s="28" t="s">
        <v>120</v>
      </c>
      <c r="J9" s="28">
        <v>0</v>
      </c>
      <c r="K9" s="33">
        <v>34</v>
      </c>
      <c r="L9" s="68">
        <v>1</v>
      </c>
    </row>
    <row r="10" spans="1:12" x14ac:dyDescent="0.35">
      <c r="A10" s="22" t="s">
        <v>276</v>
      </c>
      <c r="B10" s="81" t="s">
        <v>68</v>
      </c>
      <c r="C10" s="33">
        <v>5</v>
      </c>
      <c r="D10" s="33">
        <v>10</v>
      </c>
      <c r="E10" s="33">
        <v>5</v>
      </c>
      <c r="F10" s="33">
        <v>5</v>
      </c>
      <c r="G10" s="33">
        <v>0</v>
      </c>
      <c r="H10" s="28">
        <v>0.3</v>
      </c>
      <c r="I10" s="28">
        <v>0.7</v>
      </c>
      <c r="J10" s="28">
        <v>0</v>
      </c>
      <c r="K10" s="33">
        <v>38</v>
      </c>
      <c r="L10" s="68">
        <v>1</v>
      </c>
    </row>
    <row r="11" spans="1:12" x14ac:dyDescent="0.35">
      <c r="A11" s="22" t="s">
        <v>276</v>
      </c>
      <c r="B11" s="81" t="s">
        <v>69</v>
      </c>
      <c r="C11" s="33">
        <v>5</v>
      </c>
      <c r="D11" s="33">
        <v>5</v>
      </c>
      <c r="E11" s="33">
        <v>0</v>
      </c>
      <c r="F11" s="33">
        <v>5</v>
      </c>
      <c r="G11" s="33">
        <v>0</v>
      </c>
      <c r="H11" s="28">
        <v>0</v>
      </c>
      <c r="I11" s="28">
        <v>1</v>
      </c>
      <c r="J11" s="28">
        <v>0</v>
      </c>
      <c r="K11" s="33">
        <v>35</v>
      </c>
      <c r="L11" s="68">
        <v>1</v>
      </c>
    </row>
    <row r="12" spans="1:12" x14ac:dyDescent="0.35">
      <c r="A12" s="22" t="s">
        <v>276</v>
      </c>
      <c r="B12" s="81" t="s">
        <v>70</v>
      </c>
      <c r="C12" s="33">
        <v>15</v>
      </c>
      <c r="D12" s="33">
        <v>5</v>
      </c>
      <c r="E12" s="33" t="s">
        <v>120</v>
      </c>
      <c r="F12" s="33">
        <v>5</v>
      </c>
      <c r="G12" s="33" t="s">
        <v>120</v>
      </c>
      <c r="H12" s="28" t="s">
        <v>120</v>
      </c>
      <c r="I12" s="28" t="s">
        <v>120</v>
      </c>
      <c r="J12" s="28" t="s">
        <v>120</v>
      </c>
      <c r="K12" s="33">
        <v>39</v>
      </c>
      <c r="L12" s="68">
        <v>1</v>
      </c>
    </row>
    <row r="13" spans="1:12" x14ac:dyDescent="0.35">
      <c r="A13" s="22" t="s">
        <v>276</v>
      </c>
      <c r="B13" s="81" t="s">
        <v>71</v>
      </c>
      <c r="C13" s="33">
        <v>45</v>
      </c>
      <c r="D13" s="33">
        <v>10</v>
      </c>
      <c r="E13" s="33" t="s">
        <v>120</v>
      </c>
      <c r="F13" s="33">
        <v>10</v>
      </c>
      <c r="G13" s="33">
        <v>0</v>
      </c>
      <c r="H13" s="28" t="s">
        <v>120</v>
      </c>
      <c r="I13" s="28" t="s">
        <v>120</v>
      </c>
      <c r="J13" s="28">
        <v>0</v>
      </c>
      <c r="K13" s="33">
        <v>25</v>
      </c>
      <c r="L13" s="68">
        <v>0.82</v>
      </c>
    </row>
    <row r="14" spans="1:12" x14ac:dyDescent="0.35">
      <c r="A14" s="22" t="s">
        <v>276</v>
      </c>
      <c r="B14" s="81" t="s">
        <v>72</v>
      </c>
      <c r="C14" s="33">
        <v>70</v>
      </c>
      <c r="D14" s="33">
        <v>40</v>
      </c>
      <c r="E14" s="33">
        <v>5</v>
      </c>
      <c r="F14" s="33">
        <v>35</v>
      </c>
      <c r="G14" s="33">
        <v>0</v>
      </c>
      <c r="H14" s="28">
        <v>0.1</v>
      </c>
      <c r="I14" s="28">
        <v>0.9</v>
      </c>
      <c r="J14" s="28">
        <v>0</v>
      </c>
      <c r="K14" s="33">
        <v>30</v>
      </c>
      <c r="L14" s="68">
        <v>0.95</v>
      </c>
    </row>
    <row r="15" spans="1:12" x14ac:dyDescent="0.35">
      <c r="A15" s="22" t="s">
        <v>276</v>
      </c>
      <c r="B15" s="81" t="s">
        <v>73</v>
      </c>
      <c r="C15" s="33">
        <v>50</v>
      </c>
      <c r="D15" s="33">
        <v>50</v>
      </c>
      <c r="E15" s="33" t="s">
        <v>120</v>
      </c>
      <c r="F15" s="33">
        <v>50</v>
      </c>
      <c r="G15" s="33" t="s">
        <v>120</v>
      </c>
      <c r="H15" s="28" t="s">
        <v>120</v>
      </c>
      <c r="I15" s="28" t="s">
        <v>120</v>
      </c>
      <c r="J15" s="28" t="s">
        <v>120</v>
      </c>
      <c r="K15" s="33">
        <v>33</v>
      </c>
      <c r="L15" s="68">
        <v>0.9</v>
      </c>
    </row>
    <row r="16" spans="1:12" x14ac:dyDescent="0.35">
      <c r="A16" s="22" t="s">
        <v>276</v>
      </c>
      <c r="B16" s="81" t="s">
        <v>74</v>
      </c>
      <c r="C16" s="33">
        <v>65</v>
      </c>
      <c r="D16" s="33">
        <v>70</v>
      </c>
      <c r="E16" s="33">
        <v>5</v>
      </c>
      <c r="F16" s="33">
        <v>60</v>
      </c>
      <c r="G16" s="33" t="s">
        <v>120</v>
      </c>
      <c r="H16" s="28" t="s">
        <v>120</v>
      </c>
      <c r="I16" s="28">
        <v>0.87</v>
      </c>
      <c r="J16" s="28" t="s">
        <v>120</v>
      </c>
      <c r="K16" s="33">
        <v>44</v>
      </c>
      <c r="L16" s="68">
        <v>0.86</v>
      </c>
    </row>
    <row r="17" spans="1:12" x14ac:dyDescent="0.35">
      <c r="A17" s="22" t="s">
        <v>276</v>
      </c>
      <c r="B17" s="81" t="s">
        <v>75</v>
      </c>
      <c r="C17" s="33">
        <v>80</v>
      </c>
      <c r="D17" s="33">
        <v>55</v>
      </c>
      <c r="E17" s="33">
        <v>5</v>
      </c>
      <c r="F17" s="33">
        <v>45</v>
      </c>
      <c r="G17" s="33">
        <v>5</v>
      </c>
      <c r="H17" s="28">
        <v>7.0000000000000007E-2</v>
      </c>
      <c r="I17" s="28">
        <v>0.81</v>
      </c>
      <c r="J17" s="28">
        <v>0.12</v>
      </c>
      <c r="K17" s="33">
        <v>34</v>
      </c>
      <c r="L17" s="68">
        <v>0.98</v>
      </c>
    </row>
    <row r="18" spans="1:12" x14ac:dyDescent="0.35">
      <c r="A18" s="22" t="s">
        <v>276</v>
      </c>
      <c r="B18" s="81" t="s">
        <v>76</v>
      </c>
      <c r="C18" s="33">
        <v>80</v>
      </c>
      <c r="D18" s="33">
        <v>85</v>
      </c>
      <c r="E18" s="33">
        <v>5</v>
      </c>
      <c r="F18" s="33">
        <v>75</v>
      </c>
      <c r="G18" s="33">
        <v>5</v>
      </c>
      <c r="H18" s="28">
        <v>0.05</v>
      </c>
      <c r="I18" s="28">
        <v>0.88</v>
      </c>
      <c r="J18" s="28">
        <v>7.0000000000000007E-2</v>
      </c>
      <c r="K18" s="33">
        <v>29</v>
      </c>
      <c r="L18" s="68">
        <v>0.99</v>
      </c>
    </row>
    <row r="19" spans="1:12" x14ac:dyDescent="0.35">
      <c r="A19" s="22" t="s">
        <v>276</v>
      </c>
      <c r="B19" s="81" t="s">
        <v>77</v>
      </c>
      <c r="C19" s="33">
        <v>100</v>
      </c>
      <c r="D19" s="33">
        <v>95</v>
      </c>
      <c r="E19" s="33">
        <v>10</v>
      </c>
      <c r="F19" s="33">
        <v>85</v>
      </c>
      <c r="G19" s="33">
        <v>5</v>
      </c>
      <c r="H19" s="28">
        <v>0.1</v>
      </c>
      <c r="I19" s="28">
        <v>0.86</v>
      </c>
      <c r="J19" s="28">
        <v>0.04</v>
      </c>
      <c r="K19" s="33">
        <v>34</v>
      </c>
      <c r="L19" s="68">
        <v>0.98</v>
      </c>
    </row>
    <row r="20" spans="1:12" x14ac:dyDescent="0.35">
      <c r="A20" s="22" t="s">
        <v>276</v>
      </c>
      <c r="B20" s="81" t="s">
        <v>78</v>
      </c>
      <c r="C20" s="33">
        <v>125</v>
      </c>
      <c r="D20" s="33">
        <v>75</v>
      </c>
      <c r="E20" s="33">
        <v>5</v>
      </c>
      <c r="F20" s="33">
        <v>70</v>
      </c>
      <c r="G20" s="33">
        <v>0</v>
      </c>
      <c r="H20" s="28">
        <v>0.08</v>
      </c>
      <c r="I20" s="28">
        <v>0.92</v>
      </c>
      <c r="J20" s="28">
        <v>0</v>
      </c>
      <c r="K20" s="33">
        <v>27</v>
      </c>
      <c r="L20" s="68">
        <v>0.99</v>
      </c>
    </row>
    <row r="21" spans="1:12" x14ac:dyDescent="0.35">
      <c r="A21" s="22" t="s">
        <v>276</v>
      </c>
      <c r="B21" s="81" t="s">
        <v>79</v>
      </c>
      <c r="C21" s="33">
        <v>125</v>
      </c>
      <c r="D21" s="33">
        <v>120</v>
      </c>
      <c r="E21" s="33">
        <v>10</v>
      </c>
      <c r="F21" s="33">
        <v>100</v>
      </c>
      <c r="G21" s="33">
        <v>5</v>
      </c>
      <c r="H21" s="28">
        <v>0.1</v>
      </c>
      <c r="I21" s="28">
        <v>0.86</v>
      </c>
      <c r="J21" s="28">
        <v>0.03</v>
      </c>
      <c r="K21" s="33">
        <v>38</v>
      </c>
      <c r="L21" s="68">
        <v>0.96</v>
      </c>
    </row>
    <row r="22" spans="1:12" x14ac:dyDescent="0.35">
      <c r="A22" s="22" t="s">
        <v>276</v>
      </c>
      <c r="B22" s="81" t="s">
        <v>80</v>
      </c>
      <c r="C22" s="33">
        <v>115</v>
      </c>
      <c r="D22" s="33">
        <v>120</v>
      </c>
      <c r="E22" s="33">
        <v>20</v>
      </c>
      <c r="F22" s="33">
        <v>95</v>
      </c>
      <c r="G22" s="33">
        <v>5</v>
      </c>
      <c r="H22" s="28">
        <v>0.18</v>
      </c>
      <c r="I22" s="28">
        <v>0.8</v>
      </c>
      <c r="J22" s="28">
        <v>0.02</v>
      </c>
      <c r="K22" s="33">
        <v>38</v>
      </c>
      <c r="L22" s="68">
        <v>0.95</v>
      </c>
    </row>
    <row r="23" spans="1:12" x14ac:dyDescent="0.35">
      <c r="A23" s="22" t="s">
        <v>276</v>
      </c>
      <c r="B23" s="81" t="s">
        <v>81</v>
      </c>
      <c r="C23" s="33">
        <v>65</v>
      </c>
      <c r="D23" s="33">
        <v>115</v>
      </c>
      <c r="E23" s="33">
        <v>20</v>
      </c>
      <c r="F23" s="33">
        <v>95</v>
      </c>
      <c r="G23" s="33" t="s">
        <v>120</v>
      </c>
      <c r="H23" s="28" t="s">
        <v>120</v>
      </c>
      <c r="I23" s="28">
        <v>0.83</v>
      </c>
      <c r="J23" s="28" t="s">
        <v>120</v>
      </c>
      <c r="K23" s="33">
        <v>42</v>
      </c>
      <c r="L23" s="68">
        <v>0.98</v>
      </c>
    </row>
    <row r="24" spans="1:12" x14ac:dyDescent="0.35">
      <c r="A24" s="22" t="s">
        <v>276</v>
      </c>
      <c r="B24" s="81" t="s">
        <v>82</v>
      </c>
      <c r="C24" s="33">
        <v>80</v>
      </c>
      <c r="D24" s="33">
        <v>70</v>
      </c>
      <c r="E24" s="33">
        <v>15</v>
      </c>
      <c r="F24" s="33">
        <v>55</v>
      </c>
      <c r="G24" s="33">
        <v>5</v>
      </c>
      <c r="H24" s="28">
        <v>0.19</v>
      </c>
      <c r="I24" s="28">
        <v>0.76</v>
      </c>
      <c r="J24" s="28">
        <v>0.04</v>
      </c>
      <c r="K24" s="33">
        <v>41</v>
      </c>
      <c r="L24" s="68">
        <v>0.96</v>
      </c>
    </row>
    <row r="25" spans="1:12" x14ac:dyDescent="0.35">
      <c r="A25" s="22" t="s">
        <v>276</v>
      </c>
      <c r="B25" s="81" t="s">
        <v>83</v>
      </c>
      <c r="C25" s="33">
        <v>115</v>
      </c>
      <c r="D25" s="33">
        <v>85</v>
      </c>
      <c r="E25" s="33">
        <v>5</v>
      </c>
      <c r="F25" s="33">
        <v>65</v>
      </c>
      <c r="G25" s="33">
        <v>10</v>
      </c>
      <c r="H25" s="28">
        <v>0.08</v>
      </c>
      <c r="I25" s="28">
        <v>0.81</v>
      </c>
      <c r="J25" s="28">
        <v>0.11</v>
      </c>
      <c r="K25" s="33">
        <v>39</v>
      </c>
      <c r="L25" s="68">
        <v>0.95</v>
      </c>
    </row>
    <row r="26" spans="1:12" x14ac:dyDescent="0.35">
      <c r="A26" s="22" t="s">
        <v>276</v>
      </c>
      <c r="B26" s="81" t="s">
        <v>84</v>
      </c>
      <c r="C26" s="33">
        <v>120</v>
      </c>
      <c r="D26" s="33">
        <v>100</v>
      </c>
      <c r="E26" s="33">
        <v>10</v>
      </c>
      <c r="F26" s="33">
        <v>75</v>
      </c>
      <c r="G26" s="33">
        <v>10</v>
      </c>
      <c r="H26" s="28">
        <v>0.11</v>
      </c>
      <c r="I26" s="28">
        <v>0.77</v>
      </c>
      <c r="J26" s="28">
        <v>0.12</v>
      </c>
      <c r="K26" s="33">
        <v>34</v>
      </c>
      <c r="L26" s="68">
        <v>0.98</v>
      </c>
    </row>
    <row r="27" spans="1:12" x14ac:dyDescent="0.35">
      <c r="A27" s="22" t="s">
        <v>276</v>
      </c>
      <c r="B27" s="81" t="s">
        <v>85</v>
      </c>
      <c r="C27" s="33">
        <v>100</v>
      </c>
      <c r="D27" s="33">
        <v>95</v>
      </c>
      <c r="E27" s="33">
        <v>15</v>
      </c>
      <c r="F27" s="33">
        <v>75</v>
      </c>
      <c r="G27" s="33">
        <v>5</v>
      </c>
      <c r="H27" s="28">
        <v>0.17</v>
      </c>
      <c r="I27" s="28">
        <v>0.8</v>
      </c>
      <c r="J27" s="28">
        <v>0.03</v>
      </c>
      <c r="K27" s="33">
        <v>43</v>
      </c>
      <c r="L27" s="68">
        <v>0.99</v>
      </c>
    </row>
    <row r="28" spans="1:12" x14ac:dyDescent="0.35">
      <c r="A28" s="22" t="s">
        <v>276</v>
      </c>
      <c r="B28" s="81" t="s">
        <v>86</v>
      </c>
      <c r="C28" s="33">
        <v>150</v>
      </c>
      <c r="D28" s="33">
        <v>115</v>
      </c>
      <c r="E28" s="33">
        <v>25</v>
      </c>
      <c r="F28" s="33">
        <v>90</v>
      </c>
      <c r="G28" s="33" t="s">
        <v>120</v>
      </c>
      <c r="H28" s="28" t="s">
        <v>120</v>
      </c>
      <c r="I28" s="28">
        <v>0.79</v>
      </c>
      <c r="J28" s="28" t="s">
        <v>120</v>
      </c>
      <c r="K28" s="33">
        <v>45</v>
      </c>
      <c r="L28" s="68">
        <v>1</v>
      </c>
    </row>
    <row r="29" spans="1:12" x14ac:dyDescent="0.35">
      <c r="A29" s="22" t="s">
        <v>276</v>
      </c>
      <c r="B29" s="81" t="s">
        <v>87</v>
      </c>
      <c r="C29" s="33">
        <v>200</v>
      </c>
      <c r="D29" s="33">
        <v>125</v>
      </c>
      <c r="E29" s="33">
        <v>20</v>
      </c>
      <c r="F29" s="33">
        <v>100</v>
      </c>
      <c r="G29" s="33">
        <v>10</v>
      </c>
      <c r="H29" s="28">
        <v>0.15</v>
      </c>
      <c r="I29" s="28">
        <v>0.77</v>
      </c>
      <c r="J29" s="28">
        <v>0.08</v>
      </c>
      <c r="K29" s="33">
        <v>46</v>
      </c>
      <c r="L29" s="68">
        <v>0.96</v>
      </c>
    </row>
    <row r="30" spans="1:12" x14ac:dyDescent="0.35">
      <c r="A30" s="22" t="s">
        <v>276</v>
      </c>
      <c r="B30" s="81" t="s">
        <v>88</v>
      </c>
      <c r="C30" s="33">
        <v>205</v>
      </c>
      <c r="D30" s="33">
        <v>210</v>
      </c>
      <c r="E30" s="33">
        <v>50</v>
      </c>
      <c r="F30" s="33">
        <v>150</v>
      </c>
      <c r="G30" s="33">
        <v>10</v>
      </c>
      <c r="H30" s="28">
        <v>0.23</v>
      </c>
      <c r="I30" s="28">
        <v>0.72</v>
      </c>
      <c r="J30" s="28">
        <v>0.05</v>
      </c>
      <c r="K30" s="33">
        <v>42</v>
      </c>
      <c r="L30" s="68">
        <v>0.99</v>
      </c>
    </row>
    <row r="31" spans="1:12" x14ac:dyDescent="0.35">
      <c r="A31" s="22" t="s">
        <v>276</v>
      </c>
      <c r="B31" s="81" t="s">
        <v>89</v>
      </c>
      <c r="C31" s="33">
        <v>225</v>
      </c>
      <c r="D31" s="33">
        <v>200</v>
      </c>
      <c r="E31" s="33">
        <v>60</v>
      </c>
      <c r="F31" s="33">
        <v>130</v>
      </c>
      <c r="G31" s="33">
        <v>15</v>
      </c>
      <c r="H31" s="28">
        <v>0.3</v>
      </c>
      <c r="I31" s="28">
        <v>0.64</v>
      </c>
      <c r="J31" s="28">
        <v>7.0000000000000007E-2</v>
      </c>
      <c r="K31" s="33">
        <v>45</v>
      </c>
      <c r="L31" s="68">
        <v>0.97</v>
      </c>
    </row>
    <row r="32" spans="1:12" x14ac:dyDescent="0.35">
      <c r="A32" s="22" t="s">
        <v>276</v>
      </c>
      <c r="B32" s="81" t="s">
        <v>90</v>
      </c>
      <c r="C32" s="33">
        <v>190</v>
      </c>
      <c r="D32" s="33">
        <v>200</v>
      </c>
      <c r="E32" s="33">
        <v>55</v>
      </c>
      <c r="F32" s="33">
        <v>125</v>
      </c>
      <c r="G32" s="33">
        <v>15</v>
      </c>
      <c r="H32" s="28">
        <v>0.28000000000000003</v>
      </c>
      <c r="I32" s="28">
        <v>0.64</v>
      </c>
      <c r="J32" s="28">
        <v>0.09</v>
      </c>
      <c r="K32" s="33">
        <v>49</v>
      </c>
      <c r="L32" s="68">
        <v>0.98</v>
      </c>
    </row>
    <row r="33" spans="1:12" x14ac:dyDescent="0.35">
      <c r="A33" s="22" t="s">
        <v>276</v>
      </c>
      <c r="B33" s="81" t="s">
        <v>91</v>
      </c>
      <c r="C33" s="33">
        <v>225</v>
      </c>
      <c r="D33" s="33">
        <v>215</v>
      </c>
      <c r="E33" s="33">
        <v>60</v>
      </c>
      <c r="F33" s="33">
        <v>135</v>
      </c>
      <c r="G33" s="33">
        <v>15</v>
      </c>
      <c r="H33" s="28">
        <v>0.28999999999999998</v>
      </c>
      <c r="I33" s="28">
        <v>0.64</v>
      </c>
      <c r="J33" s="28">
        <v>0.08</v>
      </c>
      <c r="K33" s="33">
        <v>49</v>
      </c>
      <c r="L33" s="68">
        <v>0.92</v>
      </c>
    </row>
    <row r="34" spans="1:12" x14ac:dyDescent="0.35">
      <c r="A34" s="22" t="s">
        <v>276</v>
      </c>
      <c r="B34" s="81" t="s">
        <v>92</v>
      </c>
      <c r="C34" s="33">
        <v>240</v>
      </c>
      <c r="D34" s="33">
        <v>235</v>
      </c>
      <c r="E34" s="33">
        <v>60</v>
      </c>
      <c r="F34" s="33">
        <v>165</v>
      </c>
      <c r="G34" s="33">
        <v>10</v>
      </c>
      <c r="H34" s="28">
        <v>0.26</v>
      </c>
      <c r="I34" s="28">
        <v>0.7</v>
      </c>
      <c r="J34" s="28">
        <v>0.04</v>
      </c>
      <c r="K34" s="33">
        <v>42</v>
      </c>
      <c r="L34" s="68">
        <v>0.94</v>
      </c>
    </row>
    <row r="35" spans="1:12" x14ac:dyDescent="0.35">
      <c r="A35" s="22" t="s">
        <v>276</v>
      </c>
      <c r="B35" s="81" t="s">
        <v>93</v>
      </c>
      <c r="C35" s="33">
        <v>210</v>
      </c>
      <c r="D35" s="33">
        <v>140</v>
      </c>
      <c r="E35" s="33">
        <v>45</v>
      </c>
      <c r="F35" s="33">
        <v>85</v>
      </c>
      <c r="G35" s="33">
        <v>10</v>
      </c>
      <c r="H35" s="28">
        <v>0.33</v>
      </c>
      <c r="I35" s="28">
        <v>0.61</v>
      </c>
      <c r="J35" s="28">
        <v>0.06</v>
      </c>
      <c r="K35" s="33">
        <v>48</v>
      </c>
      <c r="L35" s="68">
        <v>0.87</v>
      </c>
    </row>
    <row r="36" spans="1:12" x14ac:dyDescent="0.35">
      <c r="A36" s="22" t="s">
        <v>276</v>
      </c>
      <c r="B36" s="81" t="s">
        <v>94</v>
      </c>
      <c r="C36" s="33">
        <v>235</v>
      </c>
      <c r="D36" s="33">
        <v>145</v>
      </c>
      <c r="E36" s="33">
        <v>50</v>
      </c>
      <c r="F36" s="33">
        <v>85</v>
      </c>
      <c r="G36" s="33">
        <v>5</v>
      </c>
      <c r="H36" s="28">
        <v>0.36</v>
      </c>
      <c r="I36" s="28">
        <v>0.61</v>
      </c>
      <c r="J36" s="28">
        <v>0.03</v>
      </c>
      <c r="K36" s="33">
        <v>57</v>
      </c>
      <c r="L36" s="68">
        <v>0.48</v>
      </c>
    </row>
    <row r="37" spans="1:12" x14ac:dyDescent="0.35">
      <c r="A37" s="22" t="s">
        <v>276</v>
      </c>
      <c r="B37" s="81" t="s">
        <v>95</v>
      </c>
      <c r="C37" s="33">
        <v>290</v>
      </c>
      <c r="D37" s="33">
        <v>255</v>
      </c>
      <c r="E37" s="33">
        <v>90</v>
      </c>
      <c r="F37" s="33">
        <v>145</v>
      </c>
      <c r="G37" s="33">
        <v>20</v>
      </c>
      <c r="H37" s="28">
        <v>0.36</v>
      </c>
      <c r="I37" s="28">
        <v>0.56999999999999995</v>
      </c>
      <c r="J37" s="28">
        <v>7.0000000000000007E-2</v>
      </c>
      <c r="K37" s="33">
        <v>56</v>
      </c>
      <c r="L37" s="68">
        <v>0.54</v>
      </c>
    </row>
    <row r="38" spans="1:12" x14ac:dyDescent="0.35">
      <c r="A38" s="22" t="s">
        <v>276</v>
      </c>
      <c r="B38" s="81" t="s">
        <v>96</v>
      </c>
      <c r="C38" s="33">
        <v>260</v>
      </c>
      <c r="D38" s="33">
        <v>245</v>
      </c>
      <c r="E38" s="33">
        <v>110</v>
      </c>
      <c r="F38" s="33">
        <v>125</v>
      </c>
      <c r="G38" s="33">
        <v>5</v>
      </c>
      <c r="H38" s="28">
        <v>0.46</v>
      </c>
      <c r="I38" s="28">
        <v>0.52</v>
      </c>
      <c r="J38" s="28">
        <v>0.03</v>
      </c>
      <c r="K38" s="33">
        <v>54</v>
      </c>
      <c r="L38" s="68">
        <v>0.72</v>
      </c>
    </row>
    <row r="39" spans="1:12" x14ac:dyDescent="0.35">
      <c r="A39" s="22" t="s">
        <v>276</v>
      </c>
      <c r="B39" s="81" t="s">
        <v>97</v>
      </c>
      <c r="C39" s="33">
        <v>300</v>
      </c>
      <c r="D39" s="33">
        <v>355</v>
      </c>
      <c r="E39" s="33">
        <v>170</v>
      </c>
      <c r="F39" s="33">
        <v>175</v>
      </c>
      <c r="G39" s="33">
        <v>10</v>
      </c>
      <c r="H39" s="28">
        <v>0.47</v>
      </c>
      <c r="I39" s="28">
        <v>0.5</v>
      </c>
      <c r="J39" s="28">
        <v>0.03</v>
      </c>
      <c r="K39" s="33">
        <v>54</v>
      </c>
      <c r="L39" s="68">
        <v>0.75</v>
      </c>
    </row>
    <row r="40" spans="1:12" x14ac:dyDescent="0.35">
      <c r="A40" s="22" t="s">
        <v>276</v>
      </c>
      <c r="B40" s="81" t="s">
        <v>98</v>
      </c>
      <c r="C40" s="33">
        <v>290</v>
      </c>
      <c r="D40" s="33">
        <v>285</v>
      </c>
      <c r="E40" s="33">
        <v>145</v>
      </c>
      <c r="F40" s="33">
        <v>125</v>
      </c>
      <c r="G40" s="33">
        <v>15</v>
      </c>
      <c r="H40" s="28">
        <v>0.52</v>
      </c>
      <c r="I40" s="28">
        <v>0.44</v>
      </c>
      <c r="J40" s="28">
        <v>0.05</v>
      </c>
      <c r="K40" s="33">
        <v>53</v>
      </c>
      <c r="L40" s="68">
        <v>0.77</v>
      </c>
    </row>
    <row r="41" spans="1:12" x14ac:dyDescent="0.35">
      <c r="A41" s="22" t="s">
        <v>276</v>
      </c>
      <c r="B41" s="81" t="s">
        <v>99</v>
      </c>
      <c r="C41" s="33">
        <v>300</v>
      </c>
      <c r="D41" s="33">
        <v>360</v>
      </c>
      <c r="E41" s="33">
        <v>180</v>
      </c>
      <c r="F41" s="33">
        <v>165</v>
      </c>
      <c r="G41" s="33">
        <v>15</v>
      </c>
      <c r="H41" s="28">
        <v>0.5</v>
      </c>
      <c r="I41" s="28">
        <v>0.45</v>
      </c>
      <c r="J41" s="28">
        <v>0.04</v>
      </c>
      <c r="K41" s="33">
        <v>46</v>
      </c>
      <c r="L41" s="68">
        <v>0.86</v>
      </c>
    </row>
    <row r="42" spans="1:12" x14ac:dyDescent="0.35">
      <c r="A42" s="22" t="s">
        <v>276</v>
      </c>
      <c r="B42" s="81" t="s">
        <v>100</v>
      </c>
      <c r="C42" s="33">
        <v>270</v>
      </c>
      <c r="D42" s="33">
        <v>300</v>
      </c>
      <c r="E42" s="33">
        <v>160</v>
      </c>
      <c r="F42" s="33">
        <v>125</v>
      </c>
      <c r="G42" s="33">
        <v>15</v>
      </c>
      <c r="H42" s="28">
        <v>0.53</v>
      </c>
      <c r="I42" s="28">
        <v>0.42</v>
      </c>
      <c r="J42" s="28">
        <v>0.05</v>
      </c>
      <c r="K42" s="33">
        <v>45</v>
      </c>
      <c r="L42" s="68">
        <v>0.93</v>
      </c>
    </row>
    <row r="43" spans="1:12" x14ac:dyDescent="0.35">
      <c r="A43" s="22" t="s">
        <v>276</v>
      </c>
      <c r="B43" s="81" t="s">
        <v>101</v>
      </c>
      <c r="C43" s="33">
        <v>220</v>
      </c>
      <c r="D43" s="33">
        <v>255</v>
      </c>
      <c r="E43" s="33">
        <v>140</v>
      </c>
      <c r="F43" s="33">
        <v>95</v>
      </c>
      <c r="G43" s="33">
        <v>20</v>
      </c>
      <c r="H43" s="28">
        <v>0.55000000000000004</v>
      </c>
      <c r="I43" s="28">
        <v>0.37</v>
      </c>
      <c r="J43" s="28">
        <v>0.08</v>
      </c>
      <c r="K43" s="33">
        <v>47</v>
      </c>
      <c r="L43" s="68">
        <v>0.95</v>
      </c>
    </row>
    <row r="44" spans="1:12" x14ac:dyDescent="0.35">
      <c r="A44" s="22" t="s">
        <v>276</v>
      </c>
      <c r="B44" s="81" t="s">
        <v>102</v>
      </c>
      <c r="C44" s="33">
        <v>210</v>
      </c>
      <c r="D44" s="33">
        <v>265</v>
      </c>
      <c r="E44" s="33">
        <v>145</v>
      </c>
      <c r="F44" s="33">
        <v>110</v>
      </c>
      <c r="G44" s="33">
        <v>10</v>
      </c>
      <c r="H44" s="28">
        <v>0.54</v>
      </c>
      <c r="I44" s="28">
        <v>0.42</v>
      </c>
      <c r="J44" s="28">
        <v>0.04</v>
      </c>
      <c r="K44" s="33">
        <v>45</v>
      </c>
      <c r="L44" s="68">
        <v>0.89</v>
      </c>
    </row>
    <row r="45" spans="1:12" x14ac:dyDescent="0.35">
      <c r="A45" s="22" t="s">
        <v>276</v>
      </c>
      <c r="B45" s="81" t="s">
        <v>103</v>
      </c>
      <c r="C45" s="33">
        <v>190</v>
      </c>
      <c r="D45" s="33">
        <v>240</v>
      </c>
      <c r="E45" s="33">
        <v>125</v>
      </c>
      <c r="F45" s="33">
        <v>105</v>
      </c>
      <c r="G45" s="33">
        <v>10</v>
      </c>
      <c r="H45" s="28">
        <v>0.52</v>
      </c>
      <c r="I45" s="28">
        <v>0.44</v>
      </c>
      <c r="J45" s="28">
        <v>0.04</v>
      </c>
      <c r="K45" s="33">
        <v>47</v>
      </c>
      <c r="L45" s="68">
        <v>0.86</v>
      </c>
    </row>
    <row r="46" spans="1:12" x14ac:dyDescent="0.35">
      <c r="A46" s="22" t="s">
        <v>276</v>
      </c>
      <c r="B46" s="81" t="s">
        <v>104</v>
      </c>
      <c r="C46" s="33">
        <v>230</v>
      </c>
      <c r="D46" s="33">
        <v>210</v>
      </c>
      <c r="E46" s="33">
        <v>120</v>
      </c>
      <c r="F46" s="33">
        <v>80</v>
      </c>
      <c r="G46" s="33">
        <v>10</v>
      </c>
      <c r="H46" s="28">
        <v>0.56000000000000005</v>
      </c>
      <c r="I46" s="28">
        <v>0.39</v>
      </c>
      <c r="J46" s="28">
        <v>0.04</v>
      </c>
      <c r="K46" s="33">
        <v>35</v>
      </c>
      <c r="L46" s="68">
        <v>0.95</v>
      </c>
    </row>
    <row r="47" spans="1:12" x14ac:dyDescent="0.35">
      <c r="A47" s="22" t="s">
        <v>276</v>
      </c>
      <c r="B47" s="81" t="s">
        <v>105</v>
      </c>
      <c r="C47" s="33">
        <v>165</v>
      </c>
      <c r="D47" s="33">
        <v>170</v>
      </c>
      <c r="E47" s="33">
        <v>85</v>
      </c>
      <c r="F47" s="33">
        <v>85</v>
      </c>
      <c r="G47" s="33">
        <v>5</v>
      </c>
      <c r="H47" s="28">
        <v>0.49</v>
      </c>
      <c r="I47" s="28">
        <v>0.49</v>
      </c>
      <c r="J47" s="28">
        <v>0.02</v>
      </c>
      <c r="K47" s="33">
        <v>37</v>
      </c>
      <c r="L47" s="68">
        <v>0.97</v>
      </c>
    </row>
    <row r="48" spans="1:12" x14ac:dyDescent="0.35">
      <c r="A48" s="22" t="s">
        <v>276</v>
      </c>
      <c r="B48" s="81" t="s">
        <v>106</v>
      </c>
      <c r="C48" s="33">
        <v>235</v>
      </c>
      <c r="D48" s="33">
        <v>210</v>
      </c>
      <c r="E48" s="33">
        <v>105</v>
      </c>
      <c r="F48" s="33">
        <v>95</v>
      </c>
      <c r="G48" s="33">
        <v>10</v>
      </c>
      <c r="H48" s="28">
        <v>0.5</v>
      </c>
      <c r="I48" s="28">
        <v>0.45</v>
      </c>
      <c r="J48" s="28">
        <v>0.05</v>
      </c>
      <c r="K48" s="33">
        <v>51</v>
      </c>
      <c r="L48" s="68">
        <v>0.93</v>
      </c>
    </row>
    <row r="49" spans="1:12" x14ac:dyDescent="0.35">
      <c r="A49" s="22" t="s">
        <v>276</v>
      </c>
      <c r="B49" s="81" t="s">
        <v>107</v>
      </c>
      <c r="C49" s="33">
        <v>270</v>
      </c>
      <c r="D49" s="33">
        <v>180</v>
      </c>
      <c r="E49" s="33">
        <v>95</v>
      </c>
      <c r="F49" s="33">
        <v>75</v>
      </c>
      <c r="G49" s="33">
        <v>10</v>
      </c>
      <c r="H49" s="28">
        <v>0.53</v>
      </c>
      <c r="I49" s="28">
        <v>0.41</v>
      </c>
      <c r="J49" s="28">
        <v>0.06</v>
      </c>
      <c r="K49" s="33">
        <v>35</v>
      </c>
      <c r="L49" s="68">
        <v>0.97</v>
      </c>
    </row>
    <row r="50" spans="1:12" x14ac:dyDescent="0.35">
      <c r="A50" s="22" t="s">
        <v>276</v>
      </c>
      <c r="B50" s="81" t="s">
        <v>108</v>
      </c>
      <c r="C50" s="33">
        <v>330</v>
      </c>
      <c r="D50" s="33">
        <v>215</v>
      </c>
      <c r="E50" s="33">
        <v>115</v>
      </c>
      <c r="F50" s="33">
        <v>90</v>
      </c>
      <c r="G50" s="33">
        <v>10</v>
      </c>
      <c r="H50" s="28">
        <v>0.54</v>
      </c>
      <c r="I50" s="28">
        <v>0.41</v>
      </c>
      <c r="J50" s="28">
        <v>0.05</v>
      </c>
      <c r="K50" s="33">
        <v>47</v>
      </c>
      <c r="L50" s="68">
        <v>0.93</v>
      </c>
    </row>
    <row r="51" spans="1:12" x14ac:dyDescent="0.35">
      <c r="A51" s="22" t="s">
        <v>276</v>
      </c>
      <c r="B51" s="81" t="s">
        <v>109</v>
      </c>
      <c r="C51" s="33">
        <v>310</v>
      </c>
      <c r="D51" s="33">
        <v>300</v>
      </c>
      <c r="E51" s="33">
        <v>145</v>
      </c>
      <c r="F51" s="33">
        <v>140</v>
      </c>
      <c r="G51" s="33">
        <v>15</v>
      </c>
      <c r="H51" s="28">
        <v>0.49</v>
      </c>
      <c r="I51" s="28">
        <v>0.47</v>
      </c>
      <c r="J51" s="28">
        <v>0.05</v>
      </c>
      <c r="K51" s="33">
        <v>50</v>
      </c>
      <c r="L51" s="68">
        <v>0.93</v>
      </c>
    </row>
    <row r="52" spans="1:12" x14ac:dyDescent="0.35">
      <c r="A52" s="22" t="s">
        <v>276</v>
      </c>
      <c r="B52" s="81" t="s">
        <v>110</v>
      </c>
      <c r="C52" s="33">
        <v>370</v>
      </c>
      <c r="D52" s="33">
        <v>395</v>
      </c>
      <c r="E52" s="33">
        <v>195</v>
      </c>
      <c r="F52" s="33">
        <v>185</v>
      </c>
      <c r="G52" s="33">
        <v>15</v>
      </c>
      <c r="H52" s="28">
        <v>0.49</v>
      </c>
      <c r="I52" s="28">
        <v>0.47</v>
      </c>
      <c r="J52" s="28">
        <v>0.03</v>
      </c>
      <c r="K52" s="33">
        <v>46</v>
      </c>
      <c r="L52" s="68">
        <v>0.92</v>
      </c>
    </row>
    <row r="53" spans="1:12" x14ac:dyDescent="0.35">
      <c r="A53" s="22" t="s">
        <v>276</v>
      </c>
      <c r="B53" s="81" t="s">
        <v>111</v>
      </c>
      <c r="C53" s="33">
        <v>320</v>
      </c>
      <c r="D53" s="33">
        <v>345</v>
      </c>
      <c r="E53" s="33">
        <v>180</v>
      </c>
      <c r="F53" s="33">
        <v>150</v>
      </c>
      <c r="G53" s="33">
        <v>20</v>
      </c>
      <c r="H53" s="28">
        <v>0.52</v>
      </c>
      <c r="I53" s="28">
        <v>0.43</v>
      </c>
      <c r="J53" s="28">
        <v>0.05</v>
      </c>
      <c r="K53" s="33">
        <v>42</v>
      </c>
      <c r="L53" s="68">
        <v>0.95</v>
      </c>
    </row>
    <row r="54" spans="1:12" x14ac:dyDescent="0.35">
      <c r="A54" s="22" t="s">
        <v>276</v>
      </c>
      <c r="B54" s="81" t="s">
        <v>112</v>
      </c>
      <c r="C54" s="33">
        <v>365</v>
      </c>
      <c r="D54" s="33">
        <v>390</v>
      </c>
      <c r="E54" s="33">
        <v>180</v>
      </c>
      <c r="F54" s="33">
        <v>180</v>
      </c>
      <c r="G54" s="33">
        <v>25</v>
      </c>
      <c r="H54" s="28">
        <v>0.47</v>
      </c>
      <c r="I54" s="28">
        <v>0.47</v>
      </c>
      <c r="J54" s="28">
        <v>7.0000000000000007E-2</v>
      </c>
      <c r="K54" s="33">
        <v>42</v>
      </c>
      <c r="L54" s="68">
        <v>0.97</v>
      </c>
    </row>
    <row r="55" spans="1:12" x14ac:dyDescent="0.35">
      <c r="A55" s="22" t="s">
        <v>276</v>
      </c>
      <c r="B55" s="81" t="s">
        <v>113</v>
      </c>
      <c r="C55" s="33">
        <v>355</v>
      </c>
      <c r="D55" s="33">
        <v>360</v>
      </c>
      <c r="E55" s="33">
        <v>175</v>
      </c>
      <c r="F55" s="33">
        <v>160</v>
      </c>
      <c r="G55" s="33">
        <v>20</v>
      </c>
      <c r="H55" s="28">
        <v>0.49</v>
      </c>
      <c r="I55" s="28">
        <v>0.45</v>
      </c>
      <c r="J55" s="28">
        <v>0.06</v>
      </c>
      <c r="K55" s="33">
        <v>36</v>
      </c>
      <c r="L55" s="68">
        <v>0.97</v>
      </c>
    </row>
    <row r="56" spans="1:12" x14ac:dyDescent="0.35">
      <c r="A56" s="22" t="s">
        <v>276</v>
      </c>
      <c r="B56" s="81" t="s">
        <v>114</v>
      </c>
      <c r="C56" s="33">
        <v>410</v>
      </c>
      <c r="D56" s="33">
        <v>355</v>
      </c>
      <c r="E56" s="33">
        <v>170</v>
      </c>
      <c r="F56" s="33">
        <v>165</v>
      </c>
      <c r="G56" s="33">
        <v>20</v>
      </c>
      <c r="H56" s="28">
        <v>0.49</v>
      </c>
      <c r="I56" s="28">
        <v>0.46</v>
      </c>
      <c r="J56" s="28">
        <v>0.05</v>
      </c>
      <c r="K56" s="33">
        <v>40</v>
      </c>
      <c r="L56" s="68">
        <v>0.98</v>
      </c>
    </row>
    <row r="57" spans="1:12" x14ac:dyDescent="0.35">
      <c r="A57" s="129" t="s">
        <v>277</v>
      </c>
      <c r="B57" s="129" t="s">
        <v>62</v>
      </c>
      <c r="C57" s="47">
        <v>7145</v>
      </c>
      <c r="D57" s="47">
        <v>6755</v>
      </c>
      <c r="E57" s="47">
        <v>2710</v>
      </c>
      <c r="F57" s="47">
        <v>3745</v>
      </c>
      <c r="G57" s="47">
        <v>300</v>
      </c>
      <c r="H57" s="130">
        <v>0.4</v>
      </c>
      <c r="I57" s="130">
        <v>0.55000000000000004</v>
      </c>
      <c r="J57" s="130">
        <v>0.04</v>
      </c>
      <c r="K57" s="47">
        <v>46</v>
      </c>
      <c r="L57" s="130">
        <v>0.9</v>
      </c>
    </row>
    <row r="58" spans="1:12" x14ac:dyDescent="0.35">
      <c r="A58" s="22" t="s">
        <v>277</v>
      </c>
      <c r="B58" s="81" t="s">
        <v>66</v>
      </c>
      <c r="C58" s="33">
        <v>5</v>
      </c>
      <c r="D58" s="33">
        <v>0</v>
      </c>
      <c r="E58" s="33">
        <v>0</v>
      </c>
      <c r="F58" s="33">
        <v>0</v>
      </c>
      <c r="G58" s="33">
        <v>0</v>
      </c>
      <c r="H58" s="28" t="s">
        <v>64</v>
      </c>
      <c r="I58" s="28" t="s">
        <v>64</v>
      </c>
      <c r="J58" s="28" t="s">
        <v>64</v>
      </c>
      <c r="K58" s="33" t="s">
        <v>64</v>
      </c>
      <c r="L58" s="68" t="s">
        <v>64</v>
      </c>
    </row>
    <row r="59" spans="1:12" x14ac:dyDescent="0.35">
      <c r="A59" s="22" t="s">
        <v>277</v>
      </c>
      <c r="B59" s="81" t="s">
        <v>67</v>
      </c>
      <c r="C59" s="33">
        <v>5</v>
      </c>
      <c r="D59" s="33" t="s">
        <v>120</v>
      </c>
      <c r="E59" s="33">
        <v>0</v>
      </c>
      <c r="F59" s="33" t="s">
        <v>120</v>
      </c>
      <c r="G59" s="33">
        <v>0</v>
      </c>
      <c r="H59" s="28">
        <v>0</v>
      </c>
      <c r="I59" s="28" t="s">
        <v>120</v>
      </c>
      <c r="J59" s="28">
        <v>0</v>
      </c>
      <c r="K59" s="33">
        <v>34</v>
      </c>
      <c r="L59" s="68">
        <v>1</v>
      </c>
    </row>
    <row r="60" spans="1:12" x14ac:dyDescent="0.35">
      <c r="A60" s="22" t="s">
        <v>277</v>
      </c>
      <c r="B60" s="81" t="s">
        <v>68</v>
      </c>
      <c r="C60" s="33">
        <v>5</v>
      </c>
      <c r="D60" s="33">
        <v>10</v>
      </c>
      <c r="E60" s="33">
        <v>5</v>
      </c>
      <c r="F60" s="33">
        <v>5</v>
      </c>
      <c r="G60" s="33">
        <v>0</v>
      </c>
      <c r="H60" s="28">
        <v>0.3</v>
      </c>
      <c r="I60" s="28">
        <v>0.7</v>
      </c>
      <c r="J60" s="28">
        <v>0</v>
      </c>
      <c r="K60" s="33">
        <v>38</v>
      </c>
      <c r="L60" s="68">
        <v>1</v>
      </c>
    </row>
    <row r="61" spans="1:12" x14ac:dyDescent="0.35">
      <c r="A61" s="22" t="s">
        <v>277</v>
      </c>
      <c r="B61" s="81" t="s">
        <v>69</v>
      </c>
      <c r="C61" s="33">
        <v>5</v>
      </c>
      <c r="D61" s="33">
        <v>5</v>
      </c>
      <c r="E61" s="33">
        <v>0</v>
      </c>
      <c r="F61" s="33">
        <v>5</v>
      </c>
      <c r="G61" s="33">
        <v>0</v>
      </c>
      <c r="H61" s="28">
        <v>0</v>
      </c>
      <c r="I61" s="28">
        <v>1</v>
      </c>
      <c r="J61" s="28">
        <v>0</v>
      </c>
      <c r="K61" s="33">
        <v>35</v>
      </c>
      <c r="L61" s="68">
        <v>1</v>
      </c>
    </row>
    <row r="62" spans="1:12" x14ac:dyDescent="0.35">
      <c r="A62" s="22" t="s">
        <v>277</v>
      </c>
      <c r="B62" s="81" t="s">
        <v>70</v>
      </c>
      <c r="C62" s="33">
        <v>15</v>
      </c>
      <c r="D62" s="33">
        <v>5</v>
      </c>
      <c r="E62" s="33" t="s">
        <v>120</v>
      </c>
      <c r="F62" s="33">
        <v>5</v>
      </c>
      <c r="G62" s="33" t="s">
        <v>120</v>
      </c>
      <c r="H62" s="28" t="s">
        <v>120</v>
      </c>
      <c r="I62" s="28" t="s">
        <v>120</v>
      </c>
      <c r="J62" s="28" t="s">
        <v>120</v>
      </c>
      <c r="K62" s="33">
        <v>39</v>
      </c>
      <c r="L62" s="68">
        <v>1</v>
      </c>
    </row>
    <row r="63" spans="1:12" x14ac:dyDescent="0.35">
      <c r="A63" s="22" t="s">
        <v>277</v>
      </c>
      <c r="B63" s="81" t="s">
        <v>71</v>
      </c>
      <c r="C63" s="33">
        <v>45</v>
      </c>
      <c r="D63" s="33">
        <v>10</v>
      </c>
      <c r="E63" s="33" t="s">
        <v>120</v>
      </c>
      <c r="F63" s="33">
        <v>10</v>
      </c>
      <c r="G63" s="33">
        <v>0</v>
      </c>
      <c r="H63" s="28" t="s">
        <v>120</v>
      </c>
      <c r="I63" s="28" t="s">
        <v>120</v>
      </c>
      <c r="J63" s="28">
        <v>0</v>
      </c>
      <c r="K63" s="33">
        <v>25</v>
      </c>
      <c r="L63" s="68">
        <v>0.82</v>
      </c>
    </row>
    <row r="64" spans="1:12" x14ac:dyDescent="0.35">
      <c r="A64" s="22" t="s">
        <v>277</v>
      </c>
      <c r="B64" s="81" t="s">
        <v>72</v>
      </c>
      <c r="C64" s="33">
        <v>65</v>
      </c>
      <c r="D64" s="33">
        <v>40</v>
      </c>
      <c r="E64" s="33">
        <v>5</v>
      </c>
      <c r="F64" s="33">
        <v>35</v>
      </c>
      <c r="G64" s="33">
        <v>0</v>
      </c>
      <c r="H64" s="28">
        <v>0.1</v>
      </c>
      <c r="I64" s="28">
        <v>0.9</v>
      </c>
      <c r="J64" s="28">
        <v>0</v>
      </c>
      <c r="K64" s="33">
        <v>30</v>
      </c>
      <c r="L64" s="68">
        <v>0.95</v>
      </c>
    </row>
    <row r="65" spans="1:12" x14ac:dyDescent="0.35">
      <c r="A65" s="22" t="s">
        <v>277</v>
      </c>
      <c r="B65" s="81" t="s">
        <v>73</v>
      </c>
      <c r="C65" s="33">
        <v>45</v>
      </c>
      <c r="D65" s="33">
        <v>50</v>
      </c>
      <c r="E65" s="33" t="s">
        <v>120</v>
      </c>
      <c r="F65" s="33">
        <v>50</v>
      </c>
      <c r="G65" s="33" t="s">
        <v>120</v>
      </c>
      <c r="H65" s="28" t="s">
        <v>120</v>
      </c>
      <c r="I65" s="28" t="s">
        <v>120</v>
      </c>
      <c r="J65" s="28" t="s">
        <v>120</v>
      </c>
      <c r="K65" s="33">
        <v>33</v>
      </c>
      <c r="L65" s="68">
        <v>0.9</v>
      </c>
    </row>
    <row r="66" spans="1:12" x14ac:dyDescent="0.35">
      <c r="A66" s="22" t="s">
        <v>277</v>
      </c>
      <c r="B66" s="81" t="s">
        <v>74</v>
      </c>
      <c r="C66" s="33">
        <v>55</v>
      </c>
      <c r="D66" s="33">
        <v>70</v>
      </c>
      <c r="E66" s="33">
        <v>5</v>
      </c>
      <c r="F66" s="33">
        <v>60</v>
      </c>
      <c r="G66" s="33" t="s">
        <v>120</v>
      </c>
      <c r="H66" s="28" t="s">
        <v>120</v>
      </c>
      <c r="I66" s="28">
        <v>0.88</v>
      </c>
      <c r="J66" s="28" t="s">
        <v>120</v>
      </c>
      <c r="K66" s="33">
        <v>45</v>
      </c>
      <c r="L66" s="68">
        <v>0.85</v>
      </c>
    </row>
    <row r="67" spans="1:12" x14ac:dyDescent="0.35">
      <c r="A67" s="22" t="s">
        <v>277</v>
      </c>
      <c r="B67" s="81" t="s">
        <v>75</v>
      </c>
      <c r="C67" s="33">
        <v>65</v>
      </c>
      <c r="D67" s="33">
        <v>45</v>
      </c>
      <c r="E67" s="33">
        <v>5</v>
      </c>
      <c r="F67" s="33">
        <v>35</v>
      </c>
      <c r="G67" s="33">
        <v>5</v>
      </c>
      <c r="H67" s="28">
        <v>0.09</v>
      </c>
      <c r="I67" s="28">
        <v>0.82</v>
      </c>
      <c r="J67" s="28">
        <v>0.09</v>
      </c>
      <c r="K67" s="33">
        <v>34</v>
      </c>
      <c r="L67" s="68">
        <v>0.98</v>
      </c>
    </row>
    <row r="68" spans="1:12" x14ac:dyDescent="0.35">
      <c r="A68" s="22" t="s">
        <v>277</v>
      </c>
      <c r="B68" s="81" t="s">
        <v>76</v>
      </c>
      <c r="C68" s="33">
        <v>70</v>
      </c>
      <c r="D68" s="33">
        <v>70</v>
      </c>
      <c r="E68" s="33" t="s">
        <v>120</v>
      </c>
      <c r="F68" s="33">
        <v>65</v>
      </c>
      <c r="G68" s="33">
        <v>5</v>
      </c>
      <c r="H68" s="28" t="s">
        <v>120</v>
      </c>
      <c r="I68" s="28">
        <v>0.93</v>
      </c>
      <c r="J68" s="28" t="s">
        <v>120</v>
      </c>
      <c r="K68" s="33">
        <v>30</v>
      </c>
      <c r="L68" s="68">
        <v>0.98</v>
      </c>
    </row>
    <row r="69" spans="1:12" x14ac:dyDescent="0.35">
      <c r="A69" s="22" t="s">
        <v>277</v>
      </c>
      <c r="B69" s="81" t="s">
        <v>77</v>
      </c>
      <c r="C69" s="33">
        <v>65</v>
      </c>
      <c r="D69" s="33">
        <v>85</v>
      </c>
      <c r="E69" s="33">
        <v>10</v>
      </c>
      <c r="F69" s="33">
        <v>75</v>
      </c>
      <c r="G69" s="33">
        <v>5</v>
      </c>
      <c r="H69" s="28">
        <v>0.09</v>
      </c>
      <c r="I69" s="28">
        <v>0.87</v>
      </c>
      <c r="J69" s="28">
        <v>0.03</v>
      </c>
      <c r="K69" s="33">
        <v>34</v>
      </c>
      <c r="L69" s="68">
        <v>0.98</v>
      </c>
    </row>
    <row r="70" spans="1:12" x14ac:dyDescent="0.35">
      <c r="A70" s="22" t="s">
        <v>277</v>
      </c>
      <c r="B70" s="81" t="s">
        <v>78</v>
      </c>
      <c r="C70" s="33">
        <v>90</v>
      </c>
      <c r="D70" s="33">
        <v>55</v>
      </c>
      <c r="E70" s="33">
        <v>5</v>
      </c>
      <c r="F70" s="33">
        <v>50</v>
      </c>
      <c r="G70" s="33">
        <v>0</v>
      </c>
      <c r="H70" s="28">
        <v>0.09</v>
      </c>
      <c r="I70" s="28">
        <v>0.91</v>
      </c>
      <c r="J70" s="28">
        <v>0</v>
      </c>
      <c r="K70" s="33">
        <v>26</v>
      </c>
      <c r="L70" s="68">
        <v>0.98</v>
      </c>
    </row>
    <row r="71" spans="1:12" x14ac:dyDescent="0.35">
      <c r="A71" s="22" t="s">
        <v>277</v>
      </c>
      <c r="B71" s="81" t="s">
        <v>79</v>
      </c>
      <c r="C71" s="33">
        <v>80</v>
      </c>
      <c r="D71" s="33">
        <v>75</v>
      </c>
      <c r="E71" s="33">
        <v>5</v>
      </c>
      <c r="F71" s="33">
        <v>65</v>
      </c>
      <c r="G71" s="33" t="s">
        <v>120</v>
      </c>
      <c r="H71" s="28" t="s">
        <v>120</v>
      </c>
      <c r="I71" s="28">
        <v>0.89</v>
      </c>
      <c r="J71" s="28" t="s">
        <v>120</v>
      </c>
      <c r="K71" s="33">
        <v>38</v>
      </c>
      <c r="L71" s="68">
        <v>0.97</v>
      </c>
    </row>
    <row r="72" spans="1:12" x14ac:dyDescent="0.35">
      <c r="A72" s="22" t="s">
        <v>277</v>
      </c>
      <c r="B72" s="81" t="s">
        <v>80</v>
      </c>
      <c r="C72" s="33">
        <v>80</v>
      </c>
      <c r="D72" s="33">
        <v>85</v>
      </c>
      <c r="E72" s="33">
        <v>20</v>
      </c>
      <c r="F72" s="33">
        <v>65</v>
      </c>
      <c r="G72" s="33">
        <v>0</v>
      </c>
      <c r="H72" s="28">
        <v>0.21</v>
      </c>
      <c r="I72" s="28">
        <v>0.79</v>
      </c>
      <c r="J72" s="28">
        <v>0</v>
      </c>
      <c r="K72" s="33">
        <v>39</v>
      </c>
      <c r="L72" s="68">
        <v>0.95</v>
      </c>
    </row>
    <row r="73" spans="1:12" x14ac:dyDescent="0.35">
      <c r="A73" s="22" t="s">
        <v>277</v>
      </c>
      <c r="B73" s="81" t="s">
        <v>81</v>
      </c>
      <c r="C73" s="33">
        <v>50</v>
      </c>
      <c r="D73" s="33">
        <v>85</v>
      </c>
      <c r="E73" s="33">
        <v>20</v>
      </c>
      <c r="F73" s="33">
        <v>65</v>
      </c>
      <c r="G73" s="33" t="s">
        <v>120</v>
      </c>
      <c r="H73" s="28" t="s">
        <v>120</v>
      </c>
      <c r="I73" s="28">
        <v>0.78</v>
      </c>
      <c r="J73" s="28" t="s">
        <v>120</v>
      </c>
      <c r="K73" s="33">
        <v>39</v>
      </c>
      <c r="L73" s="68">
        <v>0.98</v>
      </c>
    </row>
    <row r="74" spans="1:12" x14ac:dyDescent="0.35">
      <c r="A74" s="22" t="s">
        <v>277</v>
      </c>
      <c r="B74" s="81" t="s">
        <v>82</v>
      </c>
      <c r="C74" s="33">
        <v>60</v>
      </c>
      <c r="D74" s="33">
        <v>50</v>
      </c>
      <c r="E74" s="33">
        <v>10</v>
      </c>
      <c r="F74" s="33">
        <v>40</v>
      </c>
      <c r="G74" s="33" t="s">
        <v>120</v>
      </c>
      <c r="H74" s="28" t="s">
        <v>120</v>
      </c>
      <c r="I74" s="28">
        <v>0.79</v>
      </c>
      <c r="J74" s="28" t="s">
        <v>120</v>
      </c>
      <c r="K74" s="33">
        <v>41</v>
      </c>
      <c r="L74" s="68">
        <v>0.98</v>
      </c>
    </row>
    <row r="75" spans="1:12" x14ac:dyDescent="0.35">
      <c r="A75" s="22" t="s">
        <v>277</v>
      </c>
      <c r="B75" s="81" t="s">
        <v>83</v>
      </c>
      <c r="C75" s="33">
        <v>90</v>
      </c>
      <c r="D75" s="33">
        <v>55</v>
      </c>
      <c r="E75" s="33">
        <v>5</v>
      </c>
      <c r="F75" s="33">
        <v>45</v>
      </c>
      <c r="G75" s="33">
        <v>5</v>
      </c>
      <c r="H75" s="28">
        <v>0.09</v>
      </c>
      <c r="I75" s="28">
        <v>0.79</v>
      </c>
      <c r="J75" s="28">
        <v>0.12</v>
      </c>
      <c r="K75" s="33">
        <v>35</v>
      </c>
      <c r="L75" s="68">
        <v>0.98</v>
      </c>
    </row>
    <row r="76" spans="1:12" x14ac:dyDescent="0.35">
      <c r="A76" s="22" t="s">
        <v>277</v>
      </c>
      <c r="B76" s="81" t="s">
        <v>84</v>
      </c>
      <c r="C76" s="33">
        <v>90</v>
      </c>
      <c r="D76" s="33">
        <v>75</v>
      </c>
      <c r="E76" s="33">
        <v>10</v>
      </c>
      <c r="F76" s="33">
        <v>55</v>
      </c>
      <c r="G76" s="33">
        <v>10</v>
      </c>
      <c r="H76" s="28">
        <v>0.13</v>
      </c>
      <c r="I76" s="28">
        <v>0.73</v>
      </c>
      <c r="J76" s="28">
        <v>0.14000000000000001</v>
      </c>
      <c r="K76" s="33">
        <v>34</v>
      </c>
      <c r="L76" s="68">
        <v>0.97</v>
      </c>
    </row>
    <row r="77" spans="1:12" x14ac:dyDescent="0.35">
      <c r="A77" s="22" t="s">
        <v>277</v>
      </c>
      <c r="B77" s="81" t="s">
        <v>85</v>
      </c>
      <c r="C77" s="33">
        <v>85</v>
      </c>
      <c r="D77" s="33">
        <v>70</v>
      </c>
      <c r="E77" s="33">
        <v>15</v>
      </c>
      <c r="F77" s="33">
        <v>55</v>
      </c>
      <c r="G77" s="33" t="s">
        <v>120</v>
      </c>
      <c r="H77" s="28" t="s">
        <v>120</v>
      </c>
      <c r="I77" s="28">
        <v>0.77</v>
      </c>
      <c r="J77" s="28" t="s">
        <v>120</v>
      </c>
      <c r="K77" s="33">
        <v>43</v>
      </c>
      <c r="L77" s="68">
        <v>0.99</v>
      </c>
    </row>
    <row r="78" spans="1:12" x14ac:dyDescent="0.35">
      <c r="A78" s="22" t="s">
        <v>277</v>
      </c>
      <c r="B78" s="81" t="s">
        <v>86</v>
      </c>
      <c r="C78" s="33">
        <v>110</v>
      </c>
      <c r="D78" s="33">
        <v>90</v>
      </c>
      <c r="E78" s="33">
        <v>15</v>
      </c>
      <c r="F78" s="33">
        <v>75</v>
      </c>
      <c r="G78" s="33" t="s">
        <v>120</v>
      </c>
      <c r="H78" s="28" t="s">
        <v>120</v>
      </c>
      <c r="I78" s="28">
        <v>0.8</v>
      </c>
      <c r="J78" s="28" t="s">
        <v>120</v>
      </c>
      <c r="K78" s="33">
        <v>44</v>
      </c>
      <c r="L78" s="68">
        <v>1</v>
      </c>
    </row>
    <row r="79" spans="1:12" x14ac:dyDescent="0.35">
      <c r="A79" s="22" t="s">
        <v>277</v>
      </c>
      <c r="B79" s="81" t="s">
        <v>87</v>
      </c>
      <c r="C79" s="33">
        <v>145</v>
      </c>
      <c r="D79" s="33">
        <v>100</v>
      </c>
      <c r="E79" s="33">
        <v>15</v>
      </c>
      <c r="F79" s="33">
        <v>75</v>
      </c>
      <c r="G79" s="33">
        <v>5</v>
      </c>
      <c r="H79" s="28">
        <v>0.16</v>
      </c>
      <c r="I79" s="28">
        <v>0.77</v>
      </c>
      <c r="J79" s="28">
        <v>7.0000000000000007E-2</v>
      </c>
      <c r="K79" s="33">
        <v>47</v>
      </c>
      <c r="L79" s="68">
        <v>0.96</v>
      </c>
    </row>
    <row r="80" spans="1:12" x14ac:dyDescent="0.35">
      <c r="A80" s="22" t="s">
        <v>277</v>
      </c>
      <c r="B80" s="81" t="s">
        <v>88</v>
      </c>
      <c r="C80" s="33">
        <v>110</v>
      </c>
      <c r="D80" s="33">
        <v>140</v>
      </c>
      <c r="E80" s="33">
        <v>30</v>
      </c>
      <c r="F80" s="33">
        <v>105</v>
      </c>
      <c r="G80" s="33">
        <v>5</v>
      </c>
      <c r="H80" s="28">
        <v>0.21</v>
      </c>
      <c r="I80" s="28">
        <v>0.76</v>
      </c>
      <c r="J80" s="28">
        <v>0.04</v>
      </c>
      <c r="K80" s="33">
        <v>43</v>
      </c>
      <c r="L80" s="68">
        <v>1</v>
      </c>
    </row>
    <row r="81" spans="1:12" x14ac:dyDescent="0.35">
      <c r="A81" s="22" t="s">
        <v>277</v>
      </c>
      <c r="B81" s="81" t="s">
        <v>89</v>
      </c>
      <c r="C81" s="33">
        <v>135</v>
      </c>
      <c r="D81" s="33">
        <v>130</v>
      </c>
      <c r="E81" s="33">
        <v>35</v>
      </c>
      <c r="F81" s="33">
        <v>85</v>
      </c>
      <c r="G81" s="33">
        <v>5</v>
      </c>
      <c r="H81" s="28">
        <v>0.28000000000000003</v>
      </c>
      <c r="I81" s="28">
        <v>0.66</v>
      </c>
      <c r="J81" s="28">
        <v>0.05</v>
      </c>
      <c r="K81" s="33">
        <v>46</v>
      </c>
      <c r="L81" s="68">
        <v>0.96</v>
      </c>
    </row>
    <row r="82" spans="1:12" x14ac:dyDescent="0.35">
      <c r="A82" s="22" t="s">
        <v>277</v>
      </c>
      <c r="B82" s="81" t="s">
        <v>90</v>
      </c>
      <c r="C82" s="33">
        <v>145</v>
      </c>
      <c r="D82" s="33">
        <v>110</v>
      </c>
      <c r="E82" s="33">
        <v>30</v>
      </c>
      <c r="F82" s="33">
        <v>70</v>
      </c>
      <c r="G82" s="33">
        <v>5</v>
      </c>
      <c r="H82" s="28">
        <v>0.3</v>
      </c>
      <c r="I82" s="28">
        <v>0.64</v>
      </c>
      <c r="J82" s="28">
        <v>0.06</v>
      </c>
      <c r="K82" s="33">
        <v>49</v>
      </c>
      <c r="L82" s="68">
        <v>0.98</v>
      </c>
    </row>
    <row r="83" spans="1:12" x14ac:dyDescent="0.35">
      <c r="A83" s="22" t="s">
        <v>277</v>
      </c>
      <c r="B83" s="81" t="s">
        <v>91</v>
      </c>
      <c r="C83" s="33">
        <v>185</v>
      </c>
      <c r="D83" s="33">
        <v>150</v>
      </c>
      <c r="E83" s="33">
        <v>40</v>
      </c>
      <c r="F83" s="33">
        <v>95</v>
      </c>
      <c r="G83" s="33">
        <v>15</v>
      </c>
      <c r="H83" s="28">
        <v>0.27</v>
      </c>
      <c r="I83" s="28">
        <v>0.64</v>
      </c>
      <c r="J83" s="28">
        <v>0.09</v>
      </c>
      <c r="K83" s="33">
        <v>49</v>
      </c>
      <c r="L83" s="68">
        <v>0.92</v>
      </c>
    </row>
    <row r="84" spans="1:12" x14ac:dyDescent="0.35">
      <c r="A84" s="22" t="s">
        <v>277</v>
      </c>
      <c r="B84" s="81" t="s">
        <v>92</v>
      </c>
      <c r="C84" s="33">
        <v>190</v>
      </c>
      <c r="D84" s="33">
        <v>195</v>
      </c>
      <c r="E84" s="33">
        <v>50</v>
      </c>
      <c r="F84" s="33">
        <v>135</v>
      </c>
      <c r="G84" s="33">
        <v>10</v>
      </c>
      <c r="H84" s="28">
        <v>0.26</v>
      </c>
      <c r="I84" s="28">
        <v>0.69</v>
      </c>
      <c r="J84" s="28">
        <v>0.05</v>
      </c>
      <c r="K84" s="33">
        <v>42</v>
      </c>
      <c r="L84" s="68">
        <v>0.95</v>
      </c>
    </row>
    <row r="85" spans="1:12" x14ac:dyDescent="0.35">
      <c r="A85" s="22" t="s">
        <v>277</v>
      </c>
      <c r="B85" s="81" t="s">
        <v>93</v>
      </c>
      <c r="C85" s="33">
        <v>175</v>
      </c>
      <c r="D85" s="33">
        <v>105</v>
      </c>
      <c r="E85" s="33">
        <v>35</v>
      </c>
      <c r="F85" s="33">
        <v>70</v>
      </c>
      <c r="G85" s="33">
        <v>5</v>
      </c>
      <c r="H85" s="28">
        <v>0.31</v>
      </c>
      <c r="I85" s="28">
        <v>0.64</v>
      </c>
      <c r="J85" s="28">
        <v>0.05</v>
      </c>
      <c r="K85" s="33">
        <v>48</v>
      </c>
      <c r="L85" s="68">
        <v>0.87</v>
      </c>
    </row>
    <row r="86" spans="1:12" x14ac:dyDescent="0.35">
      <c r="A86" s="22" t="s">
        <v>277</v>
      </c>
      <c r="B86" s="81" t="s">
        <v>94</v>
      </c>
      <c r="C86" s="33">
        <v>195</v>
      </c>
      <c r="D86" s="33">
        <v>115</v>
      </c>
      <c r="E86" s="33">
        <v>40</v>
      </c>
      <c r="F86" s="33">
        <v>70</v>
      </c>
      <c r="G86" s="33">
        <v>5</v>
      </c>
      <c r="H86" s="28">
        <v>0.35</v>
      </c>
      <c r="I86" s="28">
        <v>0.62</v>
      </c>
      <c r="J86" s="28">
        <v>0.03</v>
      </c>
      <c r="K86" s="33">
        <v>57</v>
      </c>
      <c r="L86" s="68">
        <v>0.48</v>
      </c>
    </row>
    <row r="87" spans="1:12" x14ac:dyDescent="0.35">
      <c r="A87" s="22" t="s">
        <v>277</v>
      </c>
      <c r="B87" s="81" t="s">
        <v>95</v>
      </c>
      <c r="C87" s="33">
        <v>250</v>
      </c>
      <c r="D87" s="33">
        <v>205</v>
      </c>
      <c r="E87" s="33">
        <v>70</v>
      </c>
      <c r="F87" s="33">
        <v>125</v>
      </c>
      <c r="G87" s="33">
        <v>15</v>
      </c>
      <c r="H87" s="28">
        <v>0.34</v>
      </c>
      <c r="I87" s="28">
        <v>0.59</v>
      </c>
      <c r="J87" s="28">
        <v>0.06</v>
      </c>
      <c r="K87" s="33">
        <v>56</v>
      </c>
      <c r="L87" s="68">
        <v>0.56000000000000005</v>
      </c>
    </row>
    <row r="88" spans="1:12" x14ac:dyDescent="0.35">
      <c r="A88" s="22" t="s">
        <v>277</v>
      </c>
      <c r="B88" s="81" t="s">
        <v>96</v>
      </c>
      <c r="C88" s="33">
        <v>235</v>
      </c>
      <c r="D88" s="33">
        <v>205</v>
      </c>
      <c r="E88" s="33">
        <v>95</v>
      </c>
      <c r="F88" s="33">
        <v>110</v>
      </c>
      <c r="G88" s="33">
        <v>5</v>
      </c>
      <c r="H88" s="28">
        <v>0.45</v>
      </c>
      <c r="I88" s="28">
        <v>0.52</v>
      </c>
      <c r="J88" s="28">
        <v>0.02</v>
      </c>
      <c r="K88" s="33">
        <v>54</v>
      </c>
      <c r="L88" s="68">
        <v>0.72</v>
      </c>
    </row>
    <row r="89" spans="1:12" x14ac:dyDescent="0.35">
      <c r="A89" s="22" t="s">
        <v>277</v>
      </c>
      <c r="B89" s="81" t="s">
        <v>97</v>
      </c>
      <c r="C89" s="33">
        <v>270</v>
      </c>
      <c r="D89" s="33">
        <v>300</v>
      </c>
      <c r="E89" s="33">
        <v>135</v>
      </c>
      <c r="F89" s="33">
        <v>155</v>
      </c>
      <c r="G89" s="33">
        <v>10</v>
      </c>
      <c r="H89" s="28">
        <v>0.45</v>
      </c>
      <c r="I89" s="28">
        <v>0.52</v>
      </c>
      <c r="J89" s="28">
        <v>0.03</v>
      </c>
      <c r="K89" s="33">
        <v>54</v>
      </c>
      <c r="L89" s="68">
        <v>0.76</v>
      </c>
    </row>
    <row r="90" spans="1:12" x14ac:dyDescent="0.35">
      <c r="A90" s="22" t="s">
        <v>277</v>
      </c>
      <c r="B90" s="81" t="s">
        <v>98</v>
      </c>
      <c r="C90" s="33">
        <v>250</v>
      </c>
      <c r="D90" s="33">
        <v>260</v>
      </c>
      <c r="E90" s="33">
        <v>135</v>
      </c>
      <c r="F90" s="33">
        <v>115</v>
      </c>
      <c r="G90" s="33">
        <v>10</v>
      </c>
      <c r="H90" s="28">
        <v>0.52</v>
      </c>
      <c r="I90" s="28">
        <v>0.43</v>
      </c>
      <c r="J90" s="28">
        <v>0.05</v>
      </c>
      <c r="K90" s="33">
        <v>53</v>
      </c>
      <c r="L90" s="68">
        <v>0.77</v>
      </c>
    </row>
    <row r="91" spans="1:12" x14ac:dyDescent="0.35">
      <c r="A91" s="22" t="s">
        <v>277</v>
      </c>
      <c r="B91" s="81" t="s">
        <v>99</v>
      </c>
      <c r="C91" s="33">
        <v>275</v>
      </c>
      <c r="D91" s="33">
        <v>320</v>
      </c>
      <c r="E91" s="33">
        <v>160</v>
      </c>
      <c r="F91" s="33">
        <v>150</v>
      </c>
      <c r="G91" s="33">
        <v>10</v>
      </c>
      <c r="H91" s="28">
        <v>0.5</v>
      </c>
      <c r="I91" s="28">
        <v>0.47</v>
      </c>
      <c r="J91" s="28">
        <v>0.03</v>
      </c>
      <c r="K91" s="33">
        <v>47</v>
      </c>
      <c r="L91" s="68">
        <v>0.84</v>
      </c>
    </row>
    <row r="92" spans="1:12" x14ac:dyDescent="0.35">
      <c r="A92" s="22" t="s">
        <v>277</v>
      </c>
      <c r="B92" s="81" t="s">
        <v>100</v>
      </c>
      <c r="C92" s="33">
        <v>225</v>
      </c>
      <c r="D92" s="33">
        <v>260</v>
      </c>
      <c r="E92" s="33">
        <v>140</v>
      </c>
      <c r="F92" s="33">
        <v>110</v>
      </c>
      <c r="G92" s="33">
        <v>10</v>
      </c>
      <c r="H92" s="28">
        <v>0.53</v>
      </c>
      <c r="I92" s="28">
        <v>0.43</v>
      </c>
      <c r="J92" s="28">
        <v>0.04</v>
      </c>
      <c r="K92" s="33">
        <v>45</v>
      </c>
      <c r="L92" s="68">
        <v>0.93</v>
      </c>
    </row>
    <row r="93" spans="1:12" x14ac:dyDescent="0.35">
      <c r="A93" s="22" t="s">
        <v>277</v>
      </c>
      <c r="B93" s="81" t="s">
        <v>101</v>
      </c>
      <c r="C93" s="33">
        <v>185</v>
      </c>
      <c r="D93" s="33">
        <v>220</v>
      </c>
      <c r="E93" s="33">
        <v>120</v>
      </c>
      <c r="F93" s="33">
        <v>85</v>
      </c>
      <c r="G93" s="33">
        <v>15</v>
      </c>
      <c r="H93" s="28">
        <v>0.54</v>
      </c>
      <c r="I93" s="28">
        <v>0.4</v>
      </c>
      <c r="J93" s="28">
        <v>0.06</v>
      </c>
      <c r="K93" s="33">
        <v>47</v>
      </c>
      <c r="L93" s="68">
        <v>0.95</v>
      </c>
    </row>
    <row r="94" spans="1:12" x14ac:dyDescent="0.35">
      <c r="A94" s="22" t="s">
        <v>277</v>
      </c>
      <c r="B94" s="81" t="s">
        <v>102</v>
      </c>
      <c r="C94" s="33">
        <v>170</v>
      </c>
      <c r="D94" s="33">
        <v>230</v>
      </c>
      <c r="E94" s="33">
        <v>120</v>
      </c>
      <c r="F94" s="33">
        <v>100</v>
      </c>
      <c r="G94" s="33">
        <v>10</v>
      </c>
      <c r="H94" s="28">
        <v>0.53</v>
      </c>
      <c r="I94" s="28">
        <v>0.43</v>
      </c>
      <c r="J94" s="28">
        <v>0.04</v>
      </c>
      <c r="K94" s="33">
        <v>47</v>
      </c>
      <c r="L94" s="68">
        <v>0.88</v>
      </c>
    </row>
    <row r="95" spans="1:12" x14ac:dyDescent="0.35">
      <c r="A95" s="22" t="s">
        <v>277</v>
      </c>
      <c r="B95" s="81" t="s">
        <v>103</v>
      </c>
      <c r="C95" s="33">
        <v>145</v>
      </c>
      <c r="D95" s="33">
        <v>195</v>
      </c>
      <c r="E95" s="33">
        <v>95</v>
      </c>
      <c r="F95" s="33">
        <v>95</v>
      </c>
      <c r="G95" s="33">
        <v>10</v>
      </c>
      <c r="H95" s="28">
        <v>0.47</v>
      </c>
      <c r="I95" s="28">
        <v>0.48</v>
      </c>
      <c r="J95" s="28">
        <v>0.04</v>
      </c>
      <c r="K95" s="33">
        <v>47</v>
      </c>
      <c r="L95" s="68">
        <v>0.86</v>
      </c>
    </row>
    <row r="96" spans="1:12" x14ac:dyDescent="0.35">
      <c r="A96" s="22" t="s">
        <v>277</v>
      </c>
      <c r="B96" s="81" t="s">
        <v>104</v>
      </c>
      <c r="C96" s="33">
        <v>180</v>
      </c>
      <c r="D96" s="33">
        <v>160</v>
      </c>
      <c r="E96" s="33">
        <v>85</v>
      </c>
      <c r="F96" s="33">
        <v>65</v>
      </c>
      <c r="G96" s="33">
        <v>10</v>
      </c>
      <c r="H96" s="28">
        <v>0.54</v>
      </c>
      <c r="I96" s="28">
        <v>0.41</v>
      </c>
      <c r="J96" s="28">
        <v>0.05</v>
      </c>
      <c r="K96" s="33">
        <v>36</v>
      </c>
      <c r="L96" s="68">
        <v>0.94</v>
      </c>
    </row>
    <row r="97" spans="1:12" x14ac:dyDescent="0.35">
      <c r="A97" s="22" t="s">
        <v>277</v>
      </c>
      <c r="B97" s="81" t="s">
        <v>105</v>
      </c>
      <c r="C97" s="33">
        <v>115</v>
      </c>
      <c r="D97" s="33">
        <v>130</v>
      </c>
      <c r="E97" s="33">
        <v>70</v>
      </c>
      <c r="F97" s="33">
        <v>60</v>
      </c>
      <c r="G97" s="33" t="s">
        <v>120</v>
      </c>
      <c r="H97" s="28">
        <v>0.53</v>
      </c>
      <c r="I97" s="28" t="s">
        <v>120</v>
      </c>
      <c r="J97" s="28" t="s">
        <v>120</v>
      </c>
      <c r="K97" s="33">
        <v>39</v>
      </c>
      <c r="L97" s="68">
        <v>0.96</v>
      </c>
    </row>
    <row r="98" spans="1:12" x14ac:dyDescent="0.35">
      <c r="A98" s="22" t="s">
        <v>277</v>
      </c>
      <c r="B98" s="81" t="s">
        <v>106</v>
      </c>
      <c r="C98" s="33">
        <v>170</v>
      </c>
      <c r="D98" s="33">
        <v>155</v>
      </c>
      <c r="E98" s="33">
        <v>75</v>
      </c>
      <c r="F98" s="33">
        <v>75</v>
      </c>
      <c r="G98" s="33">
        <v>10</v>
      </c>
      <c r="H98" s="28">
        <v>0.47</v>
      </c>
      <c r="I98" s="28">
        <v>0.47</v>
      </c>
      <c r="J98" s="28">
        <v>0.06</v>
      </c>
      <c r="K98" s="33">
        <v>52</v>
      </c>
      <c r="L98" s="68">
        <v>0.94</v>
      </c>
    </row>
    <row r="99" spans="1:12" x14ac:dyDescent="0.35">
      <c r="A99" s="22" t="s">
        <v>277</v>
      </c>
      <c r="B99" s="81" t="s">
        <v>107</v>
      </c>
      <c r="C99" s="33">
        <v>205</v>
      </c>
      <c r="D99" s="33">
        <v>135</v>
      </c>
      <c r="E99" s="33">
        <v>70</v>
      </c>
      <c r="F99" s="33">
        <v>55</v>
      </c>
      <c r="G99" s="33">
        <v>10</v>
      </c>
      <c r="H99" s="28">
        <v>0.51</v>
      </c>
      <c r="I99" s="28">
        <v>0.41</v>
      </c>
      <c r="J99" s="28">
        <v>7.0000000000000007E-2</v>
      </c>
      <c r="K99" s="33">
        <v>35</v>
      </c>
      <c r="L99" s="68">
        <v>0.97</v>
      </c>
    </row>
    <row r="100" spans="1:12" x14ac:dyDescent="0.35">
      <c r="A100" s="22" t="s">
        <v>277</v>
      </c>
      <c r="B100" s="81" t="s">
        <v>108</v>
      </c>
      <c r="C100" s="33">
        <v>260</v>
      </c>
      <c r="D100" s="33">
        <v>160</v>
      </c>
      <c r="E100" s="33">
        <v>80</v>
      </c>
      <c r="F100" s="33">
        <v>70</v>
      </c>
      <c r="G100" s="33">
        <v>10</v>
      </c>
      <c r="H100" s="28">
        <v>0.52</v>
      </c>
      <c r="I100" s="28">
        <v>0.43</v>
      </c>
      <c r="J100" s="28">
        <v>0.05</v>
      </c>
      <c r="K100" s="33">
        <v>46</v>
      </c>
      <c r="L100" s="68">
        <v>0.94</v>
      </c>
    </row>
    <row r="101" spans="1:12" x14ac:dyDescent="0.35">
      <c r="A101" s="22" t="s">
        <v>277</v>
      </c>
      <c r="B101" s="81" t="s">
        <v>109</v>
      </c>
      <c r="C101" s="33">
        <v>255</v>
      </c>
      <c r="D101" s="33">
        <v>225</v>
      </c>
      <c r="E101" s="33">
        <v>105</v>
      </c>
      <c r="F101" s="33">
        <v>110</v>
      </c>
      <c r="G101" s="33">
        <v>10</v>
      </c>
      <c r="H101" s="28">
        <v>0.47</v>
      </c>
      <c r="I101" s="28">
        <v>0.5</v>
      </c>
      <c r="J101" s="28">
        <v>0.04</v>
      </c>
      <c r="K101" s="33">
        <v>50</v>
      </c>
      <c r="L101" s="68">
        <v>0.93</v>
      </c>
    </row>
    <row r="102" spans="1:12" x14ac:dyDescent="0.35">
      <c r="A102" s="22" t="s">
        <v>277</v>
      </c>
      <c r="B102" s="81" t="s">
        <v>110</v>
      </c>
      <c r="C102" s="33">
        <v>300</v>
      </c>
      <c r="D102" s="33">
        <v>310</v>
      </c>
      <c r="E102" s="33">
        <v>155</v>
      </c>
      <c r="F102" s="33">
        <v>150</v>
      </c>
      <c r="G102" s="33">
        <v>5</v>
      </c>
      <c r="H102" s="28">
        <v>0.49</v>
      </c>
      <c r="I102" s="28">
        <v>0.48</v>
      </c>
      <c r="J102" s="28">
        <v>0.02</v>
      </c>
      <c r="K102" s="33">
        <v>46</v>
      </c>
      <c r="L102" s="68">
        <v>0.92</v>
      </c>
    </row>
    <row r="103" spans="1:12" x14ac:dyDescent="0.35">
      <c r="A103" s="22" t="s">
        <v>277</v>
      </c>
      <c r="B103" s="81" t="s">
        <v>111</v>
      </c>
      <c r="C103" s="33">
        <v>260</v>
      </c>
      <c r="D103" s="33">
        <v>295</v>
      </c>
      <c r="E103" s="33">
        <v>155</v>
      </c>
      <c r="F103" s="33">
        <v>125</v>
      </c>
      <c r="G103" s="33">
        <v>15</v>
      </c>
      <c r="H103" s="28">
        <v>0.53</v>
      </c>
      <c r="I103" s="28">
        <v>0.42</v>
      </c>
      <c r="J103" s="28">
        <v>0.05</v>
      </c>
      <c r="K103" s="33">
        <v>42</v>
      </c>
      <c r="L103" s="68">
        <v>0.95</v>
      </c>
    </row>
    <row r="104" spans="1:12" x14ac:dyDescent="0.35">
      <c r="A104" s="22" t="s">
        <v>277</v>
      </c>
      <c r="B104" s="81" t="s">
        <v>112</v>
      </c>
      <c r="C104" s="33">
        <v>310</v>
      </c>
      <c r="D104" s="33">
        <v>315</v>
      </c>
      <c r="E104" s="33">
        <v>150</v>
      </c>
      <c r="F104" s="33">
        <v>145</v>
      </c>
      <c r="G104" s="33">
        <v>20</v>
      </c>
      <c r="H104" s="28">
        <v>0.48</v>
      </c>
      <c r="I104" s="28">
        <v>0.45</v>
      </c>
      <c r="J104" s="28">
        <v>7.0000000000000007E-2</v>
      </c>
      <c r="K104" s="33">
        <v>42</v>
      </c>
      <c r="L104" s="68">
        <v>0.96</v>
      </c>
    </row>
    <row r="105" spans="1:12" x14ac:dyDescent="0.35">
      <c r="A105" s="22" t="s">
        <v>277</v>
      </c>
      <c r="B105" s="81" t="s">
        <v>113</v>
      </c>
      <c r="C105" s="33">
        <v>290</v>
      </c>
      <c r="D105" s="33">
        <v>300</v>
      </c>
      <c r="E105" s="33">
        <v>145</v>
      </c>
      <c r="F105" s="33">
        <v>135</v>
      </c>
      <c r="G105" s="33">
        <v>15</v>
      </c>
      <c r="H105" s="28">
        <v>0.49</v>
      </c>
      <c r="I105" s="28">
        <v>0.45</v>
      </c>
      <c r="J105" s="28">
        <v>0.05</v>
      </c>
      <c r="K105" s="33">
        <v>35</v>
      </c>
      <c r="L105" s="68">
        <v>0.98</v>
      </c>
    </row>
    <row r="106" spans="1:12" x14ac:dyDescent="0.35">
      <c r="A106" s="22" t="s">
        <v>277</v>
      </c>
      <c r="B106" s="81" t="s">
        <v>114</v>
      </c>
      <c r="C106" s="33">
        <v>345</v>
      </c>
      <c r="D106" s="33">
        <v>290</v>
      </c>
      <c r="E106" s="33">
        <v>135</v>
      </c>
      <c r="F106" s="33">
        <v>140</v>
      </c>
      <c r="G106" s="33">
        <v>15</v>
      </c>
      <c r="H106" s="28">
        <v>0.47</v>
      </c>
      <c r="I106" s="28">
        <v>0.49</v>
      </c>
      <c r="J106" s="28">
        <v>0.04</v>
      </c>
      <c r="K106" s="33">
        <v>39</v>
      </c>
      <c r="L106" s="68">
        <v>0.98</v>
      </c>
    </row>
    <row r="107" spans="1:12" x14ac:dyDescent="0.35">
      <c r="A107" s="129" t="s">
        <v>278</v>
      </c>
      <c r="B107" s="129" t="s">
        <v>62</v>
      </c>
      <c r="C107" s="47">
        <v>1800</v>
      </c>
      <c r="D107" s="47">
        <v>1730</v>
      </c>
      <c r="E107" s="47">
        <v>695</v>
      </c>
      <c r="F107" s="47">
        <v>910</v>
      </c>
      <c r="G107" s="47">
        <v>125</v>
      </c>
      <c r="H107" s="130">
        <v>0.4</v>
      </c>
      <c r="I107" s="130">
        <v>0.53</v>
      </c>
      <c r="J107" s="130">
        <v>7.0000000000000007E-2</v>
      </c>
      <c r="K107" s="47">
        <v>45</v>
      </c>
      <c r="L107" s="130">
        <v>0.91</v>
      </c>
    </row>
    <row r="108" spans="1:12" x14ac:dyDescent="0.35">
      <c r="A108" s="22" t="s">
        <v>278</v>
      </c>
      <c r="B108" s="81" t="s">
        <v>66</v>
      </c>
      <c r="C108" s="33">
        <v>0</v>
      </c>
      <c r="D108" s="33">
        <v>0</v>
      </c>
      <c r="E108" s="33">
        <v>0</v>
      </c>
      <c r="F108" s="33">
        <v>0</v>
      </c>
      <c r="G108" s="33">
        <v>0</v>
      </c>
      <c r="H108" s="28" t="s">
        <v>64</v>
      </c>
      <c r="I108" s="28" t="s">
        <v>64</v>
      </c>
      <c r="J108" s="28" t="s">
        <v>64</v>
      </c>
      <c r="K108" s="33" t="s">
        <v>64</v>
      </c>
      <c r="L108" s="68" t="s">
        <v>64</v>
      </c>
    </row>
    <row r="109" spans="1:12" x14ac:dyDescent="0.35">
      <c r="A109" s="22" t="s">
        <v>278</v>
      </c>
      <c r="B109" s="81" t="s">
        <v>67</v>
      </c>
      <c r="C109" s="33">
        <v>0</v>
      </c>
      <c r="D109" s="33">
        <v>0</v>
      </c>
      <c r="E109" s="33">
        <v>0</v>
      </c>
      <c r="F109" s="33">
        <v>0</v>
      </c>
      <c r="G109" s="33">
        <v>0</v>
      </c>
      <c r="H109" s="28" t="s">
        <v>64</v>
      </c>
      <c r="I109" s="28" t="s">
        <v>64</v>
      </c>
      <c r="J109" s="28" t="s">
        <v>64</v>
      </c>
      <c r="K109" s="33" t="s">
        <v>64</v>
      </c>
      <c r="L109" s="68" t="s">
        <v>64</v>
      </c>
    </row>
    <row r="110" spans="1:12" x14ac:dyDescent="0.35">
      <c r="A110" s="22" t="s">
        <v>278</v>
      </c>
      <c r="B110" s="81" t="s">
        <v>68</v>
      </c>
      <c r="C110" s="33">
        <v>0</v>
      </c>
      <c r="D110" s="33">
        <v>0</v>
      </c>
      <c r="E110" s="33">
        <v>0</v>
      </c>
      <c r="F110" s="33">
        <v>0</v>
      </c>
      <c r="G110" s="33">
        <v>0</v>
      </c>
      <c r="H110" s="28" t="s">
        <v>64</v>
      </c>
      <c r="I110" s="28" t="s">
        <v>64</v>
      </c>
      <c r="J110" s="28" t="s">
        <v>64</v>
      </c>
      <c r="K110" s="33" t="s">
        <v>64</v>
      </c>
      <c r="L110" s="68" t="s">
        <v>64</v>
      </c>
    </row>
    <row r="111" spans="1:12" x14ac:dyDescent="0.35">
      <c r="A111" s="22" t="s">
        <v>278</v>
      </c>
      <c r="B111" s="81" t="s">
        <v>69</v>
      </c>
      <c r="C111" s="33">
        <v>0</v>
      </c>
      <c r="D111" s="33">
        <v>0</v>
      </c>
      <c r="E111" s="33">
        <v>0</v>
      </c>
      <c r="F111" s="33">
        <v>0</v>
      </c>
      <c r="G111" s="33">
        <v>0</v>
      </c>
      <c r="H111" s="28" t="s">
        <v>64</v>
      </c>
      <c r="I111" s="28" t="s">
        <v>64</v>
      </c>
      <c r="J111" s="28" t="s">
        <v>64</v>
      </c>
      <c r="K111" s="33" t="s">
        <v>64</v>
      </c>
      <c r="L111" s="68" t="s">
        <v>64</v>
      </c>
    </row>
    <row r="112" spans="1:12" x14ac:dyDescent="0.35">
      <c r="A112" s="22" t="s">
        <v>278</v>
      </c>
      <c r="B112" s="81" t="s">
        <v>70</v>
      </c>
      <c r="C112" s="33">
        <v>0</v>
      </c>
      <c r="D112" s="33">
        <v>0</v>
      </c>
      <c r="E112" s="33">
        <v>0</v>
      </c>
      <c r="F112" s="33">
        <v>0</v>
      </c>
      <c r="G112" s="33">
        <v>0</v>
      </c>
      <c r="H112" s="28" t="s">
        <v>64</v>
      </c>
      <c r="I112" s="28" t="s">
        <v>64</v>
      </c>
      <c r="J112" s="28" t="s">
        <v>64</v>
      </c>
      <c r="K112" s="33" t="s">
        <v>64</v>
      </c>
      <c r="L112" s="68" t="s">
        <v>64</v>
      </c>
    </row>
    <row r="113" spans="1:12" x14ac:dyDescent="0.35">
      <c r="A113" s="22" t="s">
        <v>278</v>
      </c>
      <c r="B113" s="81" t="s">
        <v>71</v>
      </c>
      <c r="C113" s="33">
        <v>0</v>
      </c>
      <c r="D113" s="33">
        <v>0</v>
      </c>
      <c r="E113" s="33">
        <v>0</v>
      </c>
      <c r="F113" s="33">
        <v>0</v>
      </c>
      <c r="G113" s="33">
        <v>0</v>
      </c>
      <c r="H113" s="28" t="s">
        <v>64</v>
      </c>
      <c r="I113" s="28" t="s">
        <v>64</v>
      </c>
      <c r="J113" s="28" t="s">
        <v>64</v>
      </c>
      <c r="K113" s="33" t="s">
        <v>64</v>
      </c>
      <c r="L113" s="68" t="s">
        <v>64</v>
      </c>
    </row>
    <row r="114" spans="1:12" x14ac:dyDescent="0.35">
      <c r="A114" s="22" t="s">
        <v>278</v>
      </c>
      <c r="B114" s="81" t="s">
        <v>72</v>
      </c>
      <c r="C114" s="33" t="s">
        <v>120</v>
      </c>
      <c r="D114" s="33">
        <v>0</v>
      </c>
      <c r="E114" s="33">
        <v>0</v>
      </c>
      <c r="F114" s="33">
        <v>0</v>
      </c>
      <c r="G114" s="33">
        <v>0</v>
      </c>
      <c r="H114" s="28" t="s">
        <v>64</v>
      </c>
      <c r="I114" s="28" t="s">
        <v>64</v>
      </c>
      <c r="J114" s="28" t="s">
        <v>64</v>
      </c>
      <c r="K114" s="33" t="s">
        <v>64</v>
      </c>
      <c r="L114" s="68" t="s">
        <v>64</v>
      </c>
    </row>
    <row r="115" spans="1:12" x14ac:dyDescent="0.35">
      <c r="A115" s="22" t="s">
        <v>278</v>
      </c>
      <c r="B115" s="81" t="s">
        <v>73</v>
      </c>
      <c r="C115" s="33">
        <v>5</v>
      </c>
      <c r="D115" s="33" t="s">
        <v>120</v>
      </c>
      <c r="E115" s="33">
        <v>0</v>
      </c>
      <c r="F115" s="33" t="s">
        <v>120</v>
      </c>
      <c r="G115" s="33">
        <v>0</v>
      </c>
      <c r="H115" s="28">
        <v>0</v>
      </c>
      <c r="I115" s="28" t="s">
        <v>120</v>
      </c>
      <c r="J115" s="28">
        <v>0</v>
      </c>
      <c r="K115" s="33">
        <v>33</v>
      </c>
      <c r="L115" s="68">
        <v>1</v>
      </c>
    </row>
    <row r="116" spans="1:12" x14ac:dyDescent="0.35">
      <c r="A116" s="22" t="s">
        <v>278</v>
      </c>
      <c r="B116" s="81" t="s">
        <v>74</v>
      </c>
      <c r="C116" s="33">
        <v>10</v>
      </c>
      <c r="D116" s="33" t="s">
        <v>120</v>
      </c>
      <c r="E116" s="33">
        <v>0</v>
      </c>
      <c r="F116" s="33" t="s">
        <v>120</v>
      </c>
      <c r="G116" s="33" t="s">
        <v>120</v>
      </c>
      <c r="H116" s="28">
        <v>0</v>
      </c>
      <c r="I116" s="28" t="s">
        <v>120</v>
      </c>
      <c r="J116" s="28" t="s">
        <v>120</v>
      </c>
      <c r="K116" s="33">
        <v>30</v>
      </c>
      <c r="L116" s="68">
        <v>1</v>
      </c>
    </row>
    <row r="117" spans="1:12" x14ac:dyDescent="0.35">
      <c r="A117" s="22" t="s">
        <v>278</v>
      </c>
      <c r="B117" s="81" t="s">
        <v>75</v>
      </c>
      <c r="C117" s="33">
        <v>15</v>
      </c>
      <c r="D117" s="33">
        <v>15</v>
      </c>
      <c r="E117" s="33">
        <v>0</v>
      </c>
      <c r="F117" s="33">
        <v>10</v>
      </c>
      <c r="G117" s="33">
        <v>5</v>
      </c>
      <c r="H117" s="28">
        <v>0</v>
      </c>
      <c r="I117" s="28">
        <v>0.77</v>
      </c>
      <c r="J117" s="28">
        <v>0.23</v>
      </c>
      <c r="K117" s="33">
        <v>31</v>
      </c>
      <c r="L117" s="68">
        <v>1</v>
      </c>
    </row>
    <row r="118" spans="1:12" x14ac:dyDescent="0.35">
      <c r="A118" s="22" t="s">
        <v>278</v>
      </c>
      <c r="B118" s="81" t="s">
        <v>76</v>
      </c>
      <c r="C118" s="33">
        <v>15</v>
      </c>
      <c r="D118" s="33">
        <v>15</v>
      </c>
      <c r="E118" s="33" t="s">
        <v>120</v>
      </c>
      <c r="F118" s="33">
        <v>10</v>
      </c>
      <c r="G118" s="33">
        <v>5</v>
      </c>
      <c r="H118" s="28" t="s">
        <v>120</v>
      </c>
      <c r="I118" s="28">
        <v>0.67</v>
      </c>
      <c r="J118" s="28" t="s">
        <v>120</v>
      </c>
      <c r="K118" s="33">
        <v>22</v>
      </c>
      <c r="L118" s="68">
        <v>1</v>
      </c>
    </row>
    <row r="119" spans="1:12" x14ac:dyDescent="0.35">
      <c r="A119" s="22" t="s">
        <v>278</v>
      </c>
      <c r="B119" s="81" t="s">
        <v>77</v>
      </c>
      <c r="C119" s="33">
        <v>30</v>
      </c>
      <c r="D119" s="33">
        <v>10</v>
      </c>
      <c r="E119" s="33" t="s">
        <v>120</v>
      </c>
      <c r="F119" s="33">
        <v>5</v>
      </c>
      <c r="G119" s="33" t="s">
        <v>120</v>
      </c>
      <c r="H119" s="28" t="s">
        <v>120</v>
      </c>
      <c r="I119" s="28" t="s">
        <v>120</v>
      </c>
      <c r="J119" s="28" t="s">
        <v>120</v>
      </c>
      <c r="K119" s="33">
        <v>32</v>
      </c>
      <c r="L119" s="68">
        <v>1</v>
      </c>
    </row>
    <row r="120" spans="1:12" x14ac:dyDescent="0.35">
      <c r="A120" s="22" t="s">
        <v>278</v>
      </c>
      <c r="B120" s="81" t="s">
        <v>78</v>
      </c>
      <c r="C120" s="33">
        <v>35</v>
      </c>
      <c r="D120" s="33">
        <v>20</v>
      </c>
      <c r="E120" s="33" t="s">
        <v>120</v>
      </c>
      <c r="F120" s="33">
        <v>20</v>
      </c>
      <c r="G120" s="33">
        <v>0</v>
      </c>
      <c r="H120" s="28" t="s">
        <v>120</v>
      </c>
      <c r="I120" s="28" t="s">
        <v>120</v>
      </c>
      <c r="J120" s="28">
        <v>0</v>
      </c>
      <c r="K120" s="33">
        <v>27</v>
      </c>
      <c r="L120" s="68">
        <v>1</v>
      </c>
    </row>
    <row r="121" spans="1:12" x14ac:dyDescent="0.35">
      <c r="A121" s="22" t="s">
        <v>278</v>
      </c>
      <c r="B121" s="81" t="s">
        <v>79</v>
      </c>
      <c r="C121" s="33">
        <v>50</v>
      </c>
      <c r="D121" s="33">
        <v>45</v>
      </c>
      <c r="E121" s="33">
        <v>5</v>
      </c>
      <c r="F121" s="33">
        <v>35</v>
      </c>
      <c r="G121" s="33">
        <v>5</v>
      </c>
      <c r="H121" s="28">
        <v>0.11</v>
      </c>
      <c r="I121" s="28">
        <v>0.82</v>
      </c>
      <c r="J121" s="28">
        <v>7.0000000000000007E-2</v>
      </c>
      <c r="K121" s="33">
        <v>39</v>
      </c>
      <c r="L121" s="68">
        <v>0.95</v>
      </c>
    </row>
    <row r="122" spans="1:12" x14ac:dyDescent="0.35">
      <c r="A122" s="22" t="s">
        <v>278</v>
      </c>
      <c r="B122" s="81" t="s">
        <v>80</v>
      </c>
      <c r="C122" s="33">
        <v>30</v>
      </c>
      <c r="D122" s="33">
        <v>35</v>
      </c>
      <c r="E122" s="33">
        <v>5</v>
      </c>
      <c r="F122" s="33">
        <v>30</v>
      </c>
      <c r="G122" s="33">
        <v>5</v>
      </c>
      <c r="H122" s="28">
        <v>0.11</v>
      </c>
      <c r="I122" s="28">
        <v>0.81</v>
      </c>
      <c r="J122" s="28">
        <v>0.08</v>
      </c>
      <c r="K122" s="33">
        <v>37</v>
      </c>
      <c r="L122" s="68">
        <v>0.94</v>
      </c>
    </row>
    <row r="123" spans="1:12" x14ac:dyDescent="0.35">
      <c r="A123" s="22" t="s">
        <v>278</v>
      </c>
      <c r="B123" s="81" t="s">
        <v>81</v>
      </c>
      <c r="C123" s="33">
        <v>15</v>
      </c>
      <c r="D123" s="33">
        <v>30</v>
      </c>
      <c r="E123" s="33" t="s">
        <v>120</v>
      </c>
      <c r="F123" s="33">
        <v>30</v>
      </c>
      <c r="G123" s="33">
        <v>0</v>
      </c>
      <c r="H123" s="28" t="s">
        <v>120</v>
      </c>
      <c r="I123" s="28" t="s">
        <v>120</v>
      </c>
      <c r="J123" s="28">
        <v>0</v>
      </c>
      <c r="K123" s="33">
        <v>44</v>
      </c>
      <c r="L123" s="68">
        <v>1</v>
      </c>
    </row>
    <row r="124" spans="1:12" x14ac:dyDescent="0.35">
      <c r="A124" s="22" t="s">
        <v>278</v>
      </c>
      <c r="B124" s="81" t="s">
        <v>82</v>
      </c>
      <c r="C124" s="33">
        <v>20</v>
      </c>
      <c r="D124" s="33">
        <v>20</v>
      </c>
      <c r="E124" s="33">
        <v>5</v>
      </c>
      <c r="F124" s="33">
        <v>15</v>
      </c>
      <c r="G124" s="33" t="s">
        <v>120</v>
      </c>
      <c r="H124" s="28" t="s">
        <v>120</v>
      </c>
      <c r="I124" s="28">
        <v>0.7</v>
      </c>
      <c r="J124" s="28" t="s">
        <v>120</v>
      </c>
      <c r="K124" s="33">
        <v>42</v>
      </c>
      <c r="L124" s="68">
        <v>0.89</v>
      </c>
    </row>
    <row r="125" spans="1:12" x14ac:dyDescent="0.35">
      <c r="A125" s="22" t="s">
        <v>278</v>
      </c>
      <c r="B125" s="81" t="s">
        <v>83</v>
      </c>
      <c r="C125" s="33">
        <v>30</v>
      </c>
      <c r="D125" s="33">
        <v>25</v>
      </c>
      <c r="E125" s="33" t="s">
        <v>120</v>
      </c>
      <c r="F125" s="33">
        <v>20</v>
      </c>
      <c r="G125" s="33" t="s">
        <v>120</v>
      </c>
      <c r="H125" s="28" t="s">
        <v>120</v>
      </c>
      <c r="I125" s="28" t="s">
        <v>120</v>
      </c>
      <c r="J125" s="28" t="s">
        <v>120</v>
      </c>
      <c r="K125" s="33">
        <v>45</v>
      </c>
      <c r="L125" s="68">
        <v>0.88</v>
      </c>
    </row>
    <row r="126" spans="1:12" x14ac:dyDescent="0.35">
      <c r="A126" s="22" t="s">
        <v>278</v>
      </c>
      <c r="B126" s="81" t="s">
        <v>84</v>
      </c>
      <c r="C126" s="33">
        <v>35</v>
      </c>
      <c r="D126" s="33">
        <v>25</v>
      </c>
      <c r="E126" s="33" t="s">
        <v>120</v>
      </c>
      <c r="F126" s="33">
        <v>20</v>
      </c>
      <c r="G126" s="33" t="s">
        <v>120</v>
      </c>
      <c r="H126" s="28" t="s">
        <v>120</v>
      </c>
      <c r="I126" s="28" t="s">
        <v>120</v>
      </c>
      <c r="J126" s="28" t="s">
        <v>120</v>
      </c>
      <c r="K126" s="33">
        <v>32</v>
      </c>
      <c r="L126" s="68">
        <v>1</v>
      </c>
    </row>
    <row r="127" spans="1:12" x14ac:dyDescent="0.35">
      <c r="A127" s="22" t="s">
        <v>278</v>
      </c>
      <c r="B127" s="81" t="s">
        <v>85</v>
      </c>
      <c r="C127" s="33">
        <v>20</v>
      </c>
      <c r="D127" s="33">
        <v>25</v>
      </c>
      <c r="E127" s="33" t="s">
        <v>120</v>
      </c>
      <c r="F127" s="33">
        <v>20</v>
      </c>
      <c r="G127" s="33" t="s">
        <v>120</v>
      </c>
      <c r="H127" s="28" t="s">
        <v>120</v>
      </c>
      <c r="I127" s="28" t="s">
        <v>120</v>
      </c>
      <c r="J127" s="28" t="s">
        <v>120</v>
      </c>
      <c r="K127" s="33">
        <v>42</v>
      </c>
      <c r="L127" s="68">
        <v>1</v>
      </c>
    </row>
    <row r="128" spans="1:12" x14ac:dyDescent="0.35">
      <c r="A128" s="22" t="s">
        <v>278</v>
      </c>
      <c r="B128" s="81" t="s">
        <v>86</v>
      </c>
      <c r="C128" s="33">
        <v>45</v>
      </c>
      <c r="D128" s="33">
        <v>25</v>
      </c>
      <c r="E128" s="33">
        <v>5</v>
      </c>
      <c r="F128" s="33">
        <v>20</v>
      </c>
      <c r="G128" s="33">
        <v>0</v>
      </c>
      <c r="H128" s="28">
        <v>0.25</v>
      </c>
      <c r="I128" s="28">
        <v>0.75</v>
      </c>
      <c r="J128" s="28">
        <v>0</v>
      </c>
      <c r="K128" s="33">
        <v>46</v>
      </c>
      <c r="L128" s="68">
        <v>1</v>
      </c>
    </row>
    <row r="129" spans="1:12" x14ac:dyDescent="0.35">
      <c r="A129" s="22" t="s">
        <v>278</v>
      </c>
      <c r="B129" s="81" t="s">
        <v>87</v>
      </c>
      <c r="C129" s="33">
        <v>55</v>
      </c>
      <c r="D129" s="33">
        <v>25</v>
      </c>
      <c r="E129" s="33">
        <v>5</v>
      </c>
      <c r="F129" s="33">
        <v>20</v>
      </c>
      <c r="G129" s="33">
        <v>5</v>
      </c>
      <c r="H129" s="28">
        <v>0.11</v>
      </c>
      <c r="I129" s="28">
        <v>0.78</v>
      </c>
      <c r="J129" s="28">
        <v>0.11</v>
      </c>
      <c r="K129" s="33">
        <v>45</v>
      </c>
      <c r="L129" s="68">
        <v>0.96</v>
      </c>
    </row>
    <row r="130" spans="1:12" x14ac:dyDescent="0.35">
      <c r="A130" s="22" t="s">
        <v>278</v>
      </c>
      <c r="B130" s="81" t="s">
        <v>88</v>
      </c>
      <c r="C130" s="33">
        <v>95</v>
      </c>
      <c r="D130" s="33">
        <v>70</v>
      </c>
      <c r="E130" s="33">
        <v>20</v>
      </c>
      <c r="F130" s="33">
        <v>45</v>
      </c>
      <c r="G130" s="33">
        <v>5</v>
      </c>
      <c r="H130" s="28">
        <v>0.28000000000000003</v>
      </c>
      <c r="I130" s="28">
        <v>0.65</v>
      </c>
      <c r="J130" s="28">
        <v>7.0000000000000007E-2</v>
      </c>
      <c r="K130" s="33">
        <v>39</v>
      </c>
      <c r="L130" s="68">
        <v>0.97</v>
      </c>
    </row>
    <row r="131" spans="1:12" x14ac:dyDescent="0.35">
      <c r="A131" s="22" t="s">
        <v>278</v>
      </c>
      <c r="B131" s="81" t="s">
        <v>89</v>
      </c>
      <c r="C131" s="33">
        <v>95</v>
      </c>
      <c r="D131" s="33">
        <v>70</v>
      </c>
      <c r="E131" s="33">
        <v>25</v>
      </c>
      <c r="F131" s="33">
        <v>45</v>
      </c>
      <c r="G131" s="33">
        <v>5</v>
      </c>
      <c r="H131" s="28">
        <v>0.32</v>
      </c>
      <c r="I131" s="28">
        <v>0.6</v>
      </c>
      <c r="J131" s="28">
        <v>0.08</v>
      </c>
      <c r="K131" s="33">
        <v>42</v>
      </c>
      <c r="L131" s="68">
        <v>1</v>
      </c>
    </row>
    <row r="132" spans="1:12" x14ac:dyDescent="0.35">
      <c r="A132" s="22" t="s">
        <v>278</v>
      </c>
      <c r="B132" s="81" t="s">
        <v>90</v>
      </c>
      <c r="C132" s="33">
        <v>45</v>
      </c>
      <c r="D132" s="33">
        <v>90</v>
      </c>
      <c r="E132" s="33">
        <v>25</v>
      </c>
      <c r="F132" s="33">
        <v>60</v>
      </c>
      <c r="G132" s="33">
        <v>10</v>
      </c>
      <c r="H132" s="28">
        <v>0.25</v>
      </c>
      <c r="I132" s="28">
        <v>0.64</v>
      </c>
      <c r="J132" s="28">
        <v>0.11</v>
      </c>
      <c r="K132" s="33">
        <v>48</v>
      </c>
      <c r="L132" s="68">
        <v>0.98</v>
      </c>
    </row>
    <row r="133" spans="1:12" x14ac:dyDescent="0.35">
      <c r="A133" s="22" t="s">
        <v>278</v>
      </c>
      <c r="B133" s="81" t="s">
        <v>91</v>
      </c>
      <c r="C133" s="33">
        <v>40</v>
      </c>
      <c r="D133" s="33">
        <v>60</v>
      </c>
      <c r="E133" s="33">
        <v>20</v>
      </c>
      <c r="F133" s="33">
        <v>40</v>
      </c>
      <c r="G133" s="33">
        <v>5</v>
      </c>
      <c r="H133" s="28">
        <v>0.32</v>
      </c>
      <c r="I133" s="28">
        <v>0.63</v>
      </c>
      <c r="J133" s="28">
        <v>0.05</v>
      </c>
      <c r="K133" s="33">
        <v>52</v>
      </c>
      <c r="L133" s="68">
        <v>0.92</v>
      </c>
    </row>
    <row r="134" spans="1:12" x14ac:dyDescent="0.35">
      <c r="A134" s="22" t="s">
        <v>278</v>
      </c>
      <c r="B134" s="81" t="s">
        <v>92</v>
      </c>
      <c r="C134" s="33">
        <v>50</v>
      </c>
      <c r="D134" s="33">
        <v>40</v>
      </c>
      <c r="E134" s="33">
        <v>10</v>
      </c>
      <c r="F134" s="33">
        <v>25</v>
      </c>
      <c r="G134" s="33" t="s">
        <v>120</v>
      </c>
      <c r="H134" s="28" t="s">
        <v>120</v>
      </c>
      <c r="I134" s="28">
        <v>0.71</v>
      </c>
      <c r="J134" s="28" t="s">
        <v>120</v>
      </c>
      <c r="K134" s="33">
        <v>45</v>
      </c>
      <c r="L134" s="68">
        <v>0.89</v>
      </c>
    </row>
    <row r="135" spans="1:12" x14ac:dyDescent="0.35">
      <c r="A135" s="22" t="s">
        <v>278</v>
      </c>
      <c r="B135" s="81" t="s">
        <v>93</v>
      </c>
      <c r="C135" s="33">
        <v>40</v>
      </c>
      <c r="D135" s="33">
        <v>35</v>
      </c>
      <c r="E135" s="33">
        <v>15</v>
      </c>
      <c r="F135" s="33">
        <v>15</v>
      </c>
      <c r="G135" s="33">
        <v>5</v>
      </c>
      <c r="H135" s="28">
        <v>0.39</v>
      </c>
      <c r="I135" s="28">
        <v>0.52</v>
      </c>
      <c r="J135" s="28">
        <v>0.09</v>
      </c>
      <c r="K135" s="33">
        <v>48</v>
      </c>
      <c r="L135" s="68">
        <v>0.87</v>
      </c>
    </row>
    <row r="136" spans="1:12" x14ac:dyDescent="0.35">
      <c r="A136" s="22" t="s">
        <v>278</v>
      </c>
      <c r="B136" s="81" t="s">
        <v>94</v>
      </c>
      <c r="C136" s="33">
        <v>40</v>
      </c>
      <c r="D136" s="33">
        <v>30</v>
      </c>
      <c r="E136" s="33">
        <v>10</v>
      </c>
      <c r="F136" s="33">
        <v>15</v>
      </c>
      <c r="G136" s="33" t="s">
        <v>120</v>
      </c>
      <c r="H136" s="28" t="s">
        <v>120</v>
      </c>
      <c r="I136" s="28">
        <v>0.56999999999999995</v>
      </c>
      <c r="J136" s="28" t="s">
        <v>120</v>
      </c>
      <c r="K136" s="33">
        <v>59</v>
      </c>
      <c r="L136" s="68">
        <v>0.46</v>
      </c>
    </row>
    <row r="137" spans="1:12" x14ac:dyDescent="0.35">
      <c r="A137" s="22" t="s">
        <v>278</v>
      </c>
      <c r="B137" s="81" t="s">
        <v>95</v>
      </c>
      <c r="C137" s="33">
        <v>40</v>
      </c>
      <c r="D137" s="33">
        <v>50</v>
      </c>
      <c r="E137" s="33">
        <v>20</v>
      </c>
      <c r="F137" s="33">
        <v>20</v>
      </c>
      <c r="G137" s="33">
        <v>5</v>
      </c>
      <c r="H137" s="28">
        <v>0.43</v>
      </c>
      <c r="I137" s="28">
        <v>0.45</v>
      </c>
      <c r="J137" s="28">
        <v>0.12</v>
      </c>
      <c r="K137" s="33">
        <v>64</v>
      </c>
      <c r="L137" s="68">
        <v>0.49</v>
      </c>
    </row>
    <row r="138" spans="1:12" x14ac:dyDescent="0.35">
      <c r="A138" s="22" t="s">
        <v>278</v>
      </c>
      <c r="B138" s="81" t="s">
        <v>96</v>
      </c>
      <c r="C138" s="33">
        <v>30</v>
      </c>
      <c r="D138" s="33">
        <v>40</v>
      </c>
      <c r="E138" s="33">
        <v>20</v>
      </c>
      <c r="F138" s="33">
        <v>20</v>
      </c>
      <c r="G138" s="33" t="s">
        <v>120</v>
      </c>
      <c r="H138" s="28" t="s">
        <v>120</v>
      </c>
      <c r="I138" s="28" t="s">
        <v>120</v>
      </c>
      <c r="J138" s="28" t="s">
        <v>120</v>
      </c>
      <c r="K138" s="33">
        <v>52</v>
      </c>
      <c r="L138" s="68">
        <v>0.74</v>
      </c>
    </row>
    <row r="139" spans="1:12" x14ac:dyDescent="0.35">
      <c r="A139" s="22" t="s">
        <v>278</v>
      </c>
      <c r="B139" s="81" t="s">
        <v>97</v>
      </c>
      <c r="C139" s="33">
        <v>35</v>
      </c>
      <c r="D139" s="33">
        <v>55</v>
      </c>
      <c r="E139" s="33">
        <v>30</v>
      </c>
      <c r="F139" s="33">
        <v>20</v>
      </c>
      <c r="G139" s="33" t="s">
        <v>120</v>
      </c>
      <c r="H139" s="28">
        <v>0.57999999999999996</v>
      </c>
      <c r="I139" s="28" t="s">
        <v>120</v>
      </c>
      <c r="J139" s="28" t="s">
        <v>120</v>
      </c>
      <c r="K139" s="33">
        <v>54</v>
      </c>
      <c r="L139" s="68">
        <v>0.7</v>
      </c>
    </row>
    <row r="140" spans="1:12" x14ac:dyDescent="0.35">
      <c r="A140" s="22" t="s">
        <v>278</v>
      </c>
      <c r="B140" s="81" t="s">
        <v>98</v>
      </c>
      <c r="C140" s="33">
        <v>40</v>
      </c>
      <c r="D140" s="33">
        <v>25</v>
      </c>
      <c r="E140" s="33">
        <v>10</v>
      </c>
      <c r="F140" s="33">
        <v>10</v>
      </c>
      <c r="G140" s="33" t="s">
        <v>120</v>
      </c>
      <c r="H140" s="28" t="s">
        <v>120</v>
      </c>
      <c r="I140" s="28" t="s">
        <v>120</v>
      </c>
      <c r="J140" s="28" t="s">
        <v>120</v>
      </c>
      <c r="K140" s="33">
        <v>54</v>
      </c>
      <c r="L140" s="68">
        <v>0.77</v>
      </c>
    </row>
    <row r="141" spans="1:12" x14ac:dyDescent="0.35">
      <c r="A141" s="22" t="s">
        <v>278</v>
      </c>
      <c r="B141" s="81" t="s">
        <v>99</v>
      </c>
      <c r="C141" s="33">
        <v>30</v>
      </c>
      <c r="D141" s="33">
        <v>40</v>
      </c>
      <c r="E141" s="33">
        <v>20</v>
      </c>
      <c r="F141" s="33">
        <v>15</v>
      </c>
      <c r="G141" s="33">
        <v>5</v>
      </c>
      <c r="H141" s="28">
        <v>0.55000000000000004</v>
      </c>
      <c r="I141" s="28">
        <v>0.34</v>
      </c>
      <c r="J141" s="28">
        <v>0.11</v>
      </c>
      <c r="K141" s="33">
        <v>42</v>
      </c>
      <c r="L141" s="68">
        <v>1</v>
      </c>
    </row>
    <row r="142" spans="1:12" x14ac:dyDescent="0.35">
      <c r="A142" s="22" t="s">
        <v>278</v>
      </c>
      <c r="B142" s="81" t="s">
        <v>100</v>
      </c>
      <c r="C142" s="33">
        <v>40</v>
      </c>
      <c r="D142" s="33">
        <v>40</v>
      </c>
      <c r="E142" s="33">
        <v>20</v>
      </c>
      <c r="F142" s="33">
        <v>15</v>
      </c>
      <c r="G142" s="33">
        <v>5</v>
      </c>
      <c r="H142" s="28">
        <v>0.54</v>
      </c>
      <c r="I142" s="28">
        <v>0.36</v>
      </c>
      <c r="J142" s="28">
        <v>0.1</v>
      </c>
      <c r="K142" s="33">
        <v>50</v>
      </c>
      <c r="L142" s="68">
        <v>0.91</v>
      </c>
    </row>
    <row r="143" spans="1:12" x14ac:dyDescent="0.35">
      <c r="A143" s="22" t="s">
        <v>278</v>
      </c>
      <c r="B143" s="81" t="s">
        <v>101</v>
      </c>
      <c r="C143" s="33">
        <v>35</v>
      </c>
      <c r="D143" s="33">
        <v>35</v>
      </c>
      <c r="E143" s="33">
        <v>25</v>
      </c>
      <c r="F143" s="33">
        <v>5</v>
      </c>
      <c r="G143" s="33">
        <v>5</v>
      </c>
      <c r="H143" s="28">
        <v>0.64</v>
      </c>
      <c r="I143" s="28">
        <v>0.19</v>
      </c>
      <c r="J143" s="28">
        <v>0.17</v>
      </c>
      <c r="K143" s="33">
        <v>46</v>
      </c>
      <c r="L143" s="68">
        <v>0.97</v>
      </c>
    </row>
    <row r="144" spans="1:12" x14ac:dyDescent="0.35">
      <c r="A144" s="22" t="s">
        <v>278</v>
      </c>
      <c r="B144" s="81" t="s">
        <v>102</v>
      </c>
      <c r="C144" s="33">
        <v>40</v>
      </c>
      <c r="D144" s="33">
        <v>35</v>
      </c>
      <c r="E144" s="33">
        <v>25</v>
      </c>
      <c r="F144" s="33">
        <v>15</v>
      </c>
      <c r="G144" s="33" t="s">
        <v>120</v>
      </c>
      <c r="H144" s="28">
        <v>0.62</v>
      </c>
      <c r="I144" s="28" t="s">
        <v>120</v>
      </c>
      <c r="J144" s="28" t="s">
        <v>120</v>
      </c>
      <c r="K144" s="33">
        <v>35</v>
      </c>
      <c r="L144" s="68">
        <v>0.97</v>
      </c>
    </row>
    <row r="145" spans="1:12" x14ac:dyDescent="0.35">
      <c r="A145" s="22" t="s">
        <v>278</v>
      </c>
      <c r="B145" s="81" t="s">
        <v>103</v>
      </c>
      <c r="C145" s="33">
        <v>45</v>
      </c>
      <c r="D145" s="33">
        <v>45</v>
      </c>
      <c r="E145" s="33">
        <v>30</v>
      </c>
      <c r="F145" s="33">
        <v>10</v>
      </c>
      <c r="G145" s="33" t="s">
        <v>120</v>
      </c>
      <c r="H145" s="28">
        <v>0.71</v>
      </c>
      <c r="I145" s="28" t="s">
        <v>120</v>
      </c>
      <c r="J145" s="28" t="s">
        <v>120</v>
      </c>
      <c r="K145" s="33">
        <v>47</v>
      </c>
      <c r="L145" s="68">
        <v>0.86</v>
      </c>
    </row>
    <row r="146" spans="1:12" x14ac:dyDescent="0.35">
      <c r="A146" s="22" t="s">
        <v>278</v>
      </c>
      <c r="B146" s="81" t="s">
        <v>104</v>
      </c>
      <c r="C146" s="33">
        <v>50</v>
      </c>
      <c r="D146" s="33">
        <v>50</v>
      </c>
      <c r="E146" s="33">
        <v>30</v>
      </c>
      <c r="F146" s="33">
        <v>15</v>
      </c>
      <c r="G146" s="33" t="s">
        <v>120</v>
      </c>
      <c r="H146" s="28">
        <v>0.64</v>
      </c>
      <c r="I146" s="28" t="s">
        <v>120</v>
      </c>
      <c r="J146" s="28" t="s">
        <v>120</v>
      </c>
      <c r="K146" s="33">
        <v>32</v>
      </c>
      <c r="L146" s="68">
        <v>0.96</v>
      </c>
    </row>
    <row r="147" spans="1:12" x14ac:dyDescent="0.35">
      <c r="A147" s="22" t="s">
        <v>278</v>
      </c>
      <c r="B147" s="81" t="s">
        <v>105</v>
      </c>
      <c r="C147" s="33">
        <v>50</v>
      </c>
      <c r="D147" s="33">
        <v>40</v>
      </c>
      <c r="E147" s="33">
        <v>15</v>
      </c>
      <c r="F147" s="33">
        <v>25</v>
      </c>
      <c r="G147" s="33" t="s">
        <v>120</v>
      </c>
      <c r="H147" s="28" t="s">
        <v>120</v>
      </c>
      <c r="I147" s="28">
        <v>0.56000000000000005</v>
      </c>
      <c r="J147" s="28" t="s">
        <v>120</v>
      </c>
      <c r="K147" s="33">
        <v>31</v>
      </c>
      <c r="L147" s="68">
        <v>1</v>
      </c>
    </row>
    <row r="148" spans="1:12" x14ac:dyDescent="0.35">
      <c r="A148" s="22" t="s">
        <v>278</v>
      </c>
      <c r="B148" s="81" t="s">
        <v>106</v>
      </c>
      <c r="C148" s="33">
        <v>60</v>
      </c>
      <c r="D148" s="33">
        <v>55</v>
      </c>
      <c r="E148" s="33">
        <v>30</v>
      </c>
      <c r="F148" s="33">
        <v>20</v>
      </c>
      <c r="G148" s="33" t="s">
        <v>120</v>
      </c>
      <c r="H148" s="28">
        <v>0.56999999999999995</v>
      </c>
      <c r="I148" s="28" t="s">
        <v>120</v>
      </c>
      <c r="J148" s="28" t="s">
        <v>120</v>
      </c>
      <c r="K148" s="33">
        <v>44</v>
      </c>
      <c r="L148" s="68">
        <v>0.92</v>
      </c>
    </row>
    <row r="149" spans="1:12" x14ac:dyDescent="0.35">
      <c r="A149" s="22" t="s">
        <v>278</v>
      </c>
      <c r="B149" s="81" t="s">
        <v>107</v>
      </c>
      <c r="C149" s="33">
        <v>65</v>
      </c>
      <c r="D149" s="33">
        <v>45</v>
      </c>
      <c r="E149" s="33">
        <v>25</v>
      </c>
      <c r="F149" s="33">
        <v>20</v>
      </c>
      <c r="G149" s="33" t="s">
        <v>120</v>
      </c>
      <c r="H149" s="28">
        <v>0.56999999999999995</v>
      </c>
      <c r="I149" s="28" t="s">
        <v>120</v>
      </c>
      <c r="J149" s="28" t="s">
        <v>120</v>
      </c>
      <c r="K149" s="33">
        <v>33</v>
      </c>
      <c r="L149" s="68">
        <v>0.98</v>
      </c>
    </row>
    <row r="150" spans="1:12" x14ac:dyDescent="0.35">
      <c r="A150" s="22" t="s">
        <v>278</v>
      </c>
      <c r="B150" s="81" t="s">
        <v>108</v>
      </c>
      <c r="C150" s="33">
        <v>75</v>
      </c>
      <c r="D150" s="33">
        <v>60</v>
      </c>
      <c r="E150" s="33">
        <v>35</v>
      </c>
      <c r="F150" s="33">
        <v>20</v>
      </c>
      <c r="G150" s="33" t="s">
        <v>120</v>
      </c>
      <c r="H150" s="28">
        <v>0.6</v>
      </c>
      <c r="I150" s="28" t="s">
        <v>120</v>
      </c>
      <c r="J150" s="28" t="s">
        <v>120</v>
      </c>
      <c r="K150" s="33">
        <v>49</v>
      </c>
      <c r="L150" s="68">
        <v>0.89</v>
      </c>
    </row>
    <row r="151" spans="1:12" x14ac:dyDescent="0.35">
      <c r="A151" s="22" t="s">
        <v>278</v>
      </c>
      <c r="B151" s="81" t="s">
        <v>109</v>
      </c>
      <c r="C151" s="33">
        <v>60</v>
      </c>
      <c r="D151" s="33">
        <v>75</v>
      </c>
      <c r="E151" s="33">
        <v>40</v>
      </c>
      <c r="F151" s="33">
        <v>30</v>
      </c>
      <c r="G151" s="33">
        <v>5</v>
      </c>
      <c r="H151" s="28">
        <v>0.54</v>
      </c>
      <c r="I151" s="28">
        <v>0.38</v>
      </c>
      <c r="J151" s="28">
        <v>0.08</v>
      </c>
      <c r="K151" s="33">
        <v>51</v>
      </c>
      <c r="L151" s="68">
        <v>0.93</v>
      </c>
    </row>
    <row r="152" spans="1:12" x14ac:dyDescent="0.35">
      <c r="A152" s="22" t="s">
        <v>278</v>
      </c>
      <c r="B152" s="81" t="s">
        <v>110</v>
      </c>
      <c r="C152" s="33">
        <v>65</v>
      </c>
      <c r="D152" s="33">
        <v>85</v>
      </c>
      <c r="E152" s="33">
        <v>40</v>
      </c>
      <c r="F152" s="33">
        <v>35</v>
      </c>
      <c r="G152" s="33">
        <v>5</v>
      </c>
      <c r="H152" s="28">
        <v>0.49</v>
      </c>
      <c r="I152" s="28">
        <v>0.43</v>
      </c>
      <c r="J152" s="28">
        <v>7.0000000000000007E-2</v>
      </c>
      <c r="K152" s="33">
        <v>47</v>
      </c>
      <c r="L152" s="68">
        <v>0.9</v>
      </c>
    </row>
    <row r="153" spans="1:12" x14ac:dyDescent="0.35">
      <c r="A153" s="22" t="s">
        <v>278</v>
      </c>
      <c r="B153" s="81" t="s">
        <v>111</v>
      </c>
      <c r="C153" s="33">
        <v>60</v>
      </c>
      <c r="D153" s="33">
        <v>55</v>
      </c>
      <c r="E153" s="33">
        <v>25</v>
      </c>
      <c r="F153" s="33">
        <v>25</v>
      </c>
      <c r="G153" s="33">
        <v>5</v>
      </c>
      <c r="H153" s="28">
        <v>0.46</v>
      </c>
      <c r="I153" s="28">
        <v>0.44</v>
      </c>
      <c r="J153" s="28">
        <v>0.09</v>
      </c>
      <c r="K153" s="33">
        <v>45</v>
      </c>
      <c r="L153" s="68">
        <v>0.94</v>
      </c>
    </row>
    <row r="154" spans="1:12" x14ac:dyDescent="0.35">
      <c r="A154" s="22" t="s">
        <v>278</v>
      </c>
      <c r="B154" s="81" t="s">
        <v>112</v>
      </c>
      <c r="C154" s="33">
        <v>55</v>
      </c>
      <c r="D154" s="33">
        <v>70</v>
      </c>
      <c r="E154" s="33">
        <v>30</v>
      </c>
      <c r="F154" s="33">
        <v>35</v>
      </c>
      <c r="G154" s="33">
        <v>5</v>
      </c>
      <c r="H154" s="28">
        <v>0.4</v>
      </c>
      <c r="I154" s="28">
        <v>0.51</v>
      </c>
      <c r="J154" s="28">
        <v>0.08</v>
      </c>
      <c r="K154" s="33">
        <v>41</v>
      </c>
      <c r="L154" s="68">
        <v>0.98</v>
      </c>
    </row>
    <row r="155" spans="1:12" x14ac:dyDescent="0.35">
      <c r="A155" s="22" t="s">
        <v>278</v>
      </c>
      <c r="B155" s="81" t="s">
        <v>113</v>
      </c>
      <c r="C155" s="33">
        <v>65</v>
      </c>
      <c r="D155" s="33">
        <v>60</v>
      </c>
      <c r="E155" s="33">
        <v>30</v>
      </c>
      <c r="F155" s="33">
        <v>25</v>
      </c>
      <c r="G155" s="33">
        <v>5</v>
      </c>
      <c r="H155" s="28">
        <v>0.48</v>
      </c>
      <c r="I155" s="28">
        <v>0.42</v>
      </c>
      <c r="J155" s="28">
        <v>0.1</v>
      </c>
      <c r="K155" s="33">
        <v>43</v>
      </c>
      <c r="L155" s="68">
        <v>0.96</v>
      </c>
    </row>
    <row r="156" spans="1:12" x14ac:dyDescent="0.35">
      <c r="A156" s="22" t="s">
        <v>278</v>
      </c>
      <c r="B156" s="81" t="s">
        <v>114</v>
      </c>
      <c r="C156" s="33">
        <v>65</v>
      </c>
      <c r="D156" s="33">
        <v>65</v>
      </c>
      <c r="E156" s="33">
        <v>35</v>
      </c>
      <c r="F156" s="33">
        <v>20</v>
      </c>
      <c r="G156" s="33">
        <v>5</v>
      </c>
      <c r="H156" s="28">
        <v>0.57999999999999996</v>
      </c>
      <c r="I156" s="28">
        <v>0.34</v>
      </c>
      <c r="J156" s="28">
        <v>0.08</v>
      </c>
      <c r="K156" s="33">
        <v>41</v>
      </c>
      <c r="L156" s="68">
        <v>0.98</v>
      </c>
    </row>
    <row r="157" spans="1:12" x14ac:dyDescent="0.35">
      <c r="A157" s="126" t="s">
        <v>276</v>
      </c>
      <c r="B157" s="126" t="s">
        <v>404</v>
      </c>
      <c r="C157" s="34">
        <v>150</v>
      </c>
      <c r="D157" s="34">
        <v>75</v>
      </c>
      <c r="E157" s="34">
        <v>10</v>
      </c>
      <c r="F157" s="34">
        <v>60</v>
      </c>
      <c r="G157" s="34" t="s">
        <v>120</v>
      </c>
      <c r="H157" s="30" t="s">
        <v>120</v>
      </c>
      <c r="I157" s="30">
        <v>0.84</v>
      </c>
      <c r="J157" s="30" t="s">
        <v>120</v>
      </c>
      <c r="K157" s="34">
        <v>32</v>
      </c>
      <c r="L157" s="30">
        <v>0.95</v>
      </c>
    </row>
    <row r="158" spans="1:12" x14ac:dyDescent="0.35">
      <c r="A158" s="24" t="s">
        <v>276</v>
      </c>
      <c r="B158" s="83" t="s">
        <v>405</v>
      </c>
      <c r="C158" s="35">
        <v>1120</v>
      </c>
      <c r="D158" s="35">
        <v>1045</v>
      </c>
      <c r="E158" s="35">
        <v>120</v>
      </c>
      <c r="F158" s="35">
        <v>875</v>
      </c>
      <c r="G158" s="35">
        <v>50</v>
      </c>
      <c r="H158" s="29">
        <v>0.11</v>
      </c>
      <c r="I158" s="29">
        <v>0.84</v>
      </c>
      <c r="J158" s="29">
        <v>0.05</v>
      </c>
      <c r="K158" s="35">
        <v>36</v>
      </c>
      <c r="L158" s="124">
        <v>0.96</v>
      </c>
    </row>
    <row r="159" spans="1:12" x14ac:dyDescent="0.35">
      <c r="A159" s="24" t="s">
        <v>276</v>
      </c>
      <c r="B159" s="83" t="s">
        <v>406</v>
      </c>
      <c r="C159" s="35">
        <v>2535</v>
      </c>
      <c r="D159" s="35">
        <v>2180</v>
      </c>
      <c r="E159" s="35">
        <v>645</v>
      </c>
      <c r="F159" s="35">
        <v>1415</v>
      </c>
      <c r="G159" s="35">
        <v>120</v>
      </c>
      <c r="H159" s="29">
        <v>0.3</v>
      </c>
      <c r="I159" s="29">
        <v>0.65</v>
      </c>
      <c r="J159" s="29">
        <v>0.05</v>
      </c>
      <c r="K159" s="35">
        <v>49</v>
      </c>
      <c r="L159" s="124">
        <v>0.85</v>
      </c>
    </row>
    <row r="160" spans="1:12" x14ac:dyDescent="0.35">
      <c r="A160" s="24" t="s">
        <v>276</v>
      </c>
      <c r="B160" s="83" t="s">
        <v>407</v>
      </c>
      <c r="C160" s="35">
        <v>3010</v>
      </c>
      <c r="D160" s="35">
        <v>3045</v>
      </c>
      <c r="E160" s="35">
        <v>1580</v>
      </c>
      <c r="F160" s="35">
        <v>1325</v>
      </c>
      <c r="G160" s="35">
        <v>140</v>
      </c>
      <c r="H160" s="29">
        <v>0.52</v>
      </c>
      <c r="I160" s="29">
        <v>0.44</v>
      </c>
      <c r="J160" s="29">
        <v>0.05</v>
      </c>
      <c r="K160" s="35">
        <v>48</v>
      </c>
      <c r="L160" s="124">
        <v>0.88</v>
      </c>
    </row>
    <row r="161" spans="1:12" x14ac:dyDescent="0.35">
      <c r="A161" s="24" t="s">
        <v>276</v>
      </c>
      <c r="B161" s="83" t="s">
        <v>408</v>
      </c>
      <c r="C161" s="35">
        <v>2130</v>
      </c>
      <c r="D161" s="35">
        <v>2145</v>
      </c>
      <c r="E161" s="35">
        <v>1050</v>
      </c>
      <c r="F161" s="35">
        <v>980</v>
      </c>
      <c r="G161" s="35">
        <v>115</v>
      </c>
      <c r="H161" s="29">
        <v>0.49</v>
      </c>
      <c r="I161" s="29">
        <v>0.46</v>
      </c>
      <c r="J161" s="29">
        <v>0.05</v>
      </c>
      <c r="K161" s="35">
        <v>43</v>
      </c>
      <c r="L161" s="124">
        <v>0.95</v>
      </c>
    </row>
    <row r="162" spans="1:12" x14ac:dyDescent="0.35">
      <c r="A162" s="126" t="s">
        <v>277</v>
      </c>
      <c r="B162" s="126" t="s">
        <v>404</v>
      </c>
      <c r="C162" s="34">
        <v>150</v>
      </c>
      <c r="D162" s="34">
        <v>75</v>
      </c>
      <c r="E162" s="34">
        <v>10</v>
      </c>
      <c r="F162" s="34">
        <v>60</v>
      </c>
      <c r="G162" s="34" t="s">
        <v>120</v>
      </c>
      <c r="H162" s="30" t="s">
        <v>120</v>
      </c>
      <c r="I162" s="30">
        <v>0.84</v>
      </c>
      <c r="J162" s="30" t="s">
        <v>120</v>
      </c>
      <c r="K162" s="34">
        <v>32</v>
      </c>
      <c r="L162" s="30">
        <v>0.95</v>
      </c>
    </row>
    <row r="163" spans="1:12" x14ac:dyDescent="0.35">
      <c r="A163" s="24" t="s">
        <v>277</v>
      </c>
      <c r="B163" s="83" t="s">
        <v>405</v>
      </c>
      <c r="C163" s="35">
        <v>840</v>
      </c>
      <c r="D163" s="35">
        <v>800</v>
      </c>
      <c r="E163" s="35">
        <v>95</v>
      </c>
      <c r="F163" s="35">
        <v>670</v>
      </c>
      <c r="G163" s="35">
        <v>35</v>
      </c>
      <c r="H163" s="29">
        <v>0.12</v>
      </c>
      <c r="I163" s="29">
        <v>0.84</v>
      </c>
      <c r="J163" s="29">
        <v>0.04</v>
      </c>
      <c r="K163" s="35">
        <v>36</v>
      </c>
      <c r="L163" s="124">
        <v>0.96</v>
      </c>
    </row>
    <row r="164" spans="1:12" x14ac:dyDescent="0.35">
      <c r="A164" s="24" t="s">
        <v>277</v>
      </c>
      <c r="B164" s="83" t="s">
        <v>406</v>
      </c>
      <c r="C164" s="35">
        <v>1955</v>
      </c>
      <c r="D164" s="35">
        <v>1620</v>
      </c>
      <c r="E164" s="35">
        <v>475</v>
      </c>
      <c r="F164" s="35">
        <v>1070</v>
      </c>
      <c r="G164" s="35">
        <v>75</v>
      </c>
      <c r="H164" s="29">
        <v>0.28999999999999998</v>
      </c>
      <c r="I164" s="29">
        <v>0.66</v>
      </c>
      <c r="J164" s="29">
        <v>0.05</v>
      </c>
      <c r="K164" s="35">
        <v>50</v>
      </c>
      <c r="L164" s="124">
        <v>0.84</v>
      </c>
    </row>
    <row r="165" spans="1:12" x14ac:dyDescent="0.35">
      <c r="A165" s="24" t="s">
        <v>277</v>
      </c>
      <c r="B165" s="83" t="s">
        <v>407</v>
      </c>
      <c r="C165" s="35">
        <v>2445</v>
      </c>
      <c r="D165" s="35">
        <v>2525</v>
      </c>
      <c r="E165" s="35">
        <v>1280</v>
      </c>
      <c r="F165" s="35">
        <v>1135</v>
      </c>
      <c r="G165" s="35">
        <v>110</v>
      </c>
      <c r="H165" s="29">
        <v>0.51</v>
      </c>
      <c r="I165" s="29">
        <v>0.45</v>
      </c>
      <c r="J165" s="29">
        <v>0.04</v>
      </c>
      <c r="K165" s="35">
        <v>49</v>
      </c>
      <c r="L165" s="124">
        <v>0.88</v>
      </c>
    </row>
    <row r="166" spans="1:12" x14ac:dyDescent="0.35">
      <c r="A166" s="24" t="s">
        <v>277</v>
      </c>
      <c r="B166" s="83" t="s">
        <v>408</v>
      </c>
      <c r="C166" s="35">
        <v>1760</v>
      </c>
      <c r="D166" s="35">
        <v>1735</v>
      </c>
      <c r="E166" s="35">
        <v>850</v>
      </c>
      <c r="F166" s="35">
        <v>810</v>
      </c>
      <c r="G166" s="35">
        <v>80</v>
      </c>
      <c r="H166" s="29">
        <v>0.49</v>
      </c>
      <c r="I166" s="29">
        <v>0.47</v>
      </c>
      <c r="J166" s="29">
        <v>0.05</v>
      </c>
      <c r="K166" s="35">
        <v>42</v>
      </c>
      <c r="L166" s="124">
        <v>0.95</v>
      </c>
    </row>
    <row r="167" spans="1:12" x14ac:dyDescent="0.35">
      <c r="A167" s="126" t="s">
        <v>278</v>
      </c>
      <c r="B167" s="126" t="s">
        <v>404</v>
      </c>
      <c r="C167" s="34" t="s">
        <v>120</v>
      </c>
      <c r="D167" s="34">
        <v>0</v>
      </c>
      <c r="E167" s="34">
        <v>0</v>
      </c>
      <c r="F167" s="34">
        <v>0</v>
      </c>
      <c r="G167" s="34">
        <v>0</v>
      </c>
      <c r="H167" s="30" t="s">
        <v>64</v>
      </c>
      <c r="I167" s="30" t="s">
        <v>64</v>
      </c>
      <c r="J167" s="30" t="s">
        <v>64</v>
      </c>
      <c r="K167" s="34" t="s">
        <v>64</v>
      </c>
      <c r="L167" s="30" t="s">
        <v>64</v>
      </c>
    </row>
    <row r="168" spans="1:12" x14ac:dyDescent="0.35">
      <c r="A168" s="24" t="s">
        <v>278</v>
      </c>
      <c r="B168" s="83" t="s">
        <v>405</v>
      </c>
      <c r="C168" s="35">
        <v>280</v>
      </c>
      <c r="D168" s="35">
        <v>245</v>
      </c>
      <c r="E168" s="35">
        <v>20</v>
      </c>
      <c r="F168" s="35">
        <v>205</v>
      </c>
      <c r="G168" s="35">
        <v>20</v>
      </c>
      <c r="H168" s="29">
        <v>0.09</v>
      </c>
      <c r="I168" s="29">
        <v>0.83</v>
      </c>
      <c r="J168" s="29">
        <v>0.08</v>
      </c>
      <c r="K168" s="35">
        <v>36</v>
      </c>
      <c r="L168" s="124">
        <v>0.96</v>
      </c>
    </row>
    <row r="169" spans="1:12" x14ac:dyDescent="0.35">
      <c r="A169" s="24" t="s">
        <v>278</v>
      </c>
      <c r="B169" s="83" t="s">
        <v>406</v>
      </c>
      <c r="C169" s="35">
        <v>580</v>
      </c>
      <c r="D169" s="35">
        <v>560</v>
      </c>
      <c r="E169" s="35">
        <v>170</v>
      </c>
      <c r="F169" s="35">
        <v>345</v>
      </c>
      <c r="G169" s="35">
        <v>40</v>
      </c>
      <c r="H169" s="29">
        <v>0.3</v>
      </c>
      <c r="I169" s="29">
        <v>0.62</v>
      </c>
      <c r="J169" s="29">
        <v>0.08</v>
      </c>
      <c r="K169" s="35">
        <v>48</v>
      </c>
      <c r="L169" s="124">
        <v>0.87</v>
      </c>
    </row>
    <row r="170" spans="1:12" x14ac:dyDescent="0.35">
      <c r="A170" s="24" t="s">
        <v>278</v>
      </c>
      <c r="B170" s="83" t="s">
        <v>407</v>
      </c>
      <c r="C170" s="35">
        <v>565</v>
      </c>
      <c r="D170" s="35">
        <v>520</v>
      </c>
      <c r="E170" s="35">
        <v>300</v>
      </c>
      <c r="F170" s="35">
        <v>190</v>
      </c>
      <c r="G170" s="35">
        <v>30</v>
      </c>
      <c r="H170" s="29">
        <v>0.57999999999999996</v>
      </c>
      <c r="I170" s="29">
        <v>0.37</v>
      </c>
      <c r="J170" s="29">
        <v>0.05</v>
      </c>
      <c r="K170" s="35">
        <v>44</v>
      </c>
      <c r="L170" s="124">
        <v>0.91</v>
      </c>
    </row>
    <row r="171" spans="1:12" x14ac:dyDescent="0.35">
      <c r="A171" s="24" t="s">
        <v>278</v>
      </c>
      <c r="B171" s="83" t="s">
        <v>408</v>
      </c>
      <c r="C171" s="35">
        <v>370</v>
      </c>
      <c r="D171" s="35">
        <v>405</v>
      </c>
      <c r="E171" s="35">
        <v>200</v>
      </c>
      <c r="F171" s="35">
        <v>170</v>
      </c>
      <c r="G171" s="35">
        <v>35</v>
      </c>
      <c r="H171" s="29">
        <v>0.49</v>
      </c>
      <c r="I171" s="29">
        <v>0.42</v>
      </c>
      <c r="J171" s="29">
        <v>0.08</v>
      </c>
      <c r="K171" s="35">
        <v>44</v>
      </c>
      <c r="L171" s="124">
        <v>0.95</v>
      </c>
    </row>
    <row r="172" spans="1:12" x14ac:dyDescent="0.35">
      <c r="A172" t="s">
        <v>29</v>
      </c>
      <c r="B172" t="s">
        <v>424</v>
      </c>
    </row>
    <row r="173" spans="1:12" x14ac:dyDescent="0.35">
      <c r="A173" t="s">
        <v>30</v>
      </c>
      <c r="B173" t="s">
        <v>426</v>
      </c>
    </row>
    <row r="174" spans="1:12" x14ac:dyDescent="0.35">
      <c r="A174" t="s">
        <v>31</v>
      </c>
      <c r="B174" t="s">
        <v>425</v>
      </c>
    </row>
    <row r="175" spans="1:12" x14ac:dyDescent="0.35">
      <c r="A175" t="s">
        <v>32</v>
      </c>
      <c r="B175" t="s">
        <v>482</v>
      </c>
    </row>
    <row r="176" spans="1:12" x14ac:dyDescent="0.35">
      <c r="A176" t="s">
        <v>33</v>
      </c>
      <c r="B176" s="4" t="s">
        <v>533</v>
      </c>
    </row>
    <row r="177" spans="1:2" x14ac:dyDescent="0.35">
      <c r="A177" t="s">
        <v>34</v>
      </c>
      <c r="B177" s="4" t="s">
        <v>538</v>
      </c>
    </row>
    <row r="178" spans="1:2" x14ac:dyDescent="0.35">
      <c r="A178" t="s">
        <v>35</v>
      </c>
      <c r="B178" s="4" t="s">
        <v>539</v>
      </c>
    </row>
    <row r="179" spans="1:2" x14ac:dyDescent="0.35">
      <c r="A179" t="s">
        <v>36</v>
      </c>
      <c r="B179" t="s">
        <v>483</v>
      </c>
    </row>
    <row r="180" spans="1:2" x14ac:dyDescent="0.35">
      <c r="A180" t="s">
        <v>37</v>
      </c>
      <c r="B180" t="s">
        <v>484</v>
      </c>
    </row>
    <row r="181" spans="1:2" x14ac:dyDescent="0.35">
      <c r="A181" t="s">
        <v>38</v>
      </c>
      <c r="B181" t="s">
        <v>485</v>
      </c>
    </row>
    <row r="182" spans="1:2" x14ac:dyDescent="0.35">
      <c r="A182" t="s">
        <v>39</v>
      </c>
      <c r="B182" t="s">
        <v>486</v>
      </c>
    </row>
    <row r="183" spans="1:2" x14ac:dyDescent="0.35">
      <c r="A183" t="s">
        <v>40</v>
      </c>
      <c r="B183" t="s">
        <v>487</v>
      </c>
    </row>
    <row r="184" spans="1:2" x14ac:dyDescent="0.35">
      <c r="A184" t="s">
        <v>41</v>
      </c>
      <c r="B184" t="s">
        <v>488</v>
      </c>
    </row>
    <row r="185" spans="1:2" x14ac:dyDescent="0.35">
      <c r="A185" t="s">
        <v>42</v>
      </c>
      <c r="B185" t="s">
        <v>489</v>
      </c>
    </row>
    <row r="186" spans="1:2" x14ac:dyDescent="0.35">
      <c r="A186" t="s">
        <v>43</v>
      </c>
      <c r="B186" s="53" t="s">
        <v>490</v>
      </c>
    </row>
    <row r="187" spans="1:2" x14ac:dyDescent="0.35">
      <c r="A187" t="s">
        <v>44</v>
      </c>
      <c r="B187" t="s">
        <v>491</v>
      </c>
    </row>
    <row r="188" spans="1:2" x14ac:dyDescent="0.35">
      <c r="A188" t="s">
        <v>261</v>
      </c>
      <c r="B188" t="s">
        <v>492</v>
      </c>
    </row>
  </sheetData>
  <conditionalFormatting sqref="H7:J171 L7:L171">
    <cfRule type="dataBar" priority="1">
      <dataBar>
        <cfvo type="num" val="0"/>
        <cfvo type="num" val="1"/>
        <color theme="7" tint="0.39997558519241921"/>
      </dataBar>
      <extLst>
        <ext xmlns:x14="http://schemas.microsoft.com/office/spreadsheetml/2009/9/main" uri="{B025F937-C7B1-47D3-B67F-A62EFF666E3E}">
          <x14:id>{0A94B74E-F0F7-4BCC-A35D-C12CB2A60FDA}</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0A94B74E-F0F7-4BCC-A35D-C12CB2A60FDA}">
            <x14:dataBar minLength="0" maxLength="100" gradient="0">
              <x14:cfvo type="num">
                <xm:f>0</xm:f>
              </x14:cfvo>
              <x14:cfvo type="num">
                <xm:f>1</xm:f>
              </x14:cfvo>
              <x14:negativeFillColor rgb="FFFF0000"/>
              <x14:axisColor rgb="FF000000"/>
            </x14:dataBar>
          </x14:cfRule>
          <xm:sqref>H7:J171 L7:L171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3"/>
  <sheetViews>
    <sheetView showGridLines="0" workbookViewId="0"/>
  </sheetViews>
  <sheetFormatPr defaultColWidth="10.6640625" defaultRowHeight="15.5" x14ac:dyDescent="0.35"/>
  <cols>
    <col min="1" max="1" width="20.6640625" customWidth="1"/>
    <col min="2" max="2" width="22.9140625" customWidth="1"/>
    <col min="3" max="8" width="20.6640625" customWidth="1"/>
  </cols>
  <sheetData>
    <row r="1" spans="1:8" ht="19.5" x14ac:dyDescent="0.45">
      <c r="A1" s="1" t="s">
        <v>505</v>
      </c>
    </row>
    <row r="2" spans="1:8" x14ac:dyDescent="0.35">
      <c r="A2" t="s">
        <v>46</v>
      </c>
    </row>
    <row r="3" spans="1:8" x14ac:dyDescent="0.35">
      <c r="A3" t="s">
        <v>47</v>
      </c>
    </row>
    <row r="4" spans="1:8" x14ac:dyDescent="0.35">
      <c r="A4" t="s">
        <v>409</v>
      </c>
    </row>
    <row r="5" spans="1:8" x14ac:dyDescent="0.35">
      <c r="A5" t="s">
        <v>49</v>
      </c>
    </row>
    <row r="6" spans="1:8" s="182" customFormat="1" ht="46.5" x14ac:dyDescent="0.35">
      <c r="A6" s="196" t="s">
        <v>264</v>
      </c>
      <c r="B6" s="197" t="s">
        <v>410</v>
      </c>
      <c r="C6" s="197" t="s">
        <v>411</v>
      </c>
      <c r="D6" s="197" t="s">
        <v>412</v>
      </c>
      <c r="E6" s="197" t="s">
        <v>413</v>
      </c>
      <c r="F6" s="197" t="s">
        <v>414</v>
      </c>
      <c r="G6" s="197" t="s">
        <v>415</v>
      </c>
      <c r="H6" s="198" t="s">
        <v>416</v>
      </c>
    </row>
    <row r="7" spans="1:8" x14ac:dyDescent="0.35">
      <c r="A7" s="129" t="s">
        <v>276</v>
      </c>
      <c r="B7" s="129" t="s">
        <v>62</v>
      </c>
      <c r="C7" s="47">
        <v>1225</v>
      </c>
      <c r="D7" s="47">
        <v>505</v>
      </c>
      <c r="E7" s="47">
        <v>300</v>
      </c>
      <c r="F7" s="47">
        <v>205</v>
      </c>
      <c r="G7" s="130">
        <v>0.59</v>
      </c>
      <c r="H7" s="130">
        <v>0.41</v>
      </c>
    </row>
    <row r="8" spans="1:8" x14ac:dyDescent="0.35">
      <c r="A8" s="22" t="s">
        <v>276</v>
      </c>
      <c r="B8" s="81" t="s">
        <v>71</v>
      </c>
      <c r="C8" s="33" t="s">
        <v>120</v>
      </c>
      <c r="D8" s="33">
        <v>0</v>
      </c>
      <c r="E8" s="33">
        <v>0</v>
      </c>
      <c r="F8" s="33">
        <v>0</v>
      </c>
      <c r="G8" s="28" t="s">
        <v>64</v>
      </c>
      <c r="H8" s="68" t="s">
        <v>64</v>
      </c>
    </row>
    <row r="9" spans="1:8" x14ac:dyDescent="0.35">
      <c r="A9" s="22" t="s">
        <v>276</v>
      </c>
      <c r="B9" s="81" t="s">
        <v>72</v>
      </c>
      <c r="C9" s="33" t="s">
        <v>120</v>
      </c>
      <c r="D9" s="33">
        <v>0</v>
      </c>
      <c r="E9" s="33">
        <v>0</v>
      </c>
      <c r="F9" s="33">
        <v>0</v>
      </c>
      <c r="G9" s="28" t="s">
        <v>64</v>
      </c>
      <c r="H9" s="68" t="s">
        <v>64</v>
      </c>
    </row>
    <row r="10" spans="1:8" x14ac:dyDescent="0.35">
      <c r="A10" s="22" t="s">
        <v>276</v>
      </c>
      <c r="B10" s="81" t="s">
        <v>74</v>
      </c>
      <c r="C10" s="33" t="s">
        <v>120</v>
      </c>
      <c r="D10" s="33" t="s">
        <v>120</v>
      </c>
      <c r="E10" s="33" t="s">
        <v>120</v>
      </c>
      <c r="F10" s="33">
        <v>0</v>
      </c>
      <c r="G10" s="28" t="s">
        <v>120</v>
      </c>
      <c r="H10" s="68" t="s">
        <v>120</v>
      </c>
    </row>
    <row r="11" spans="1:8" x14ac:dyDescent="0.35">
      <c r="A11" s="22" t="s">
        <v>276</v>
      </c>
      <c r="B11" s="81" t="s">
        <v>75</v>
      </c>
      <c r="C11" s="33">
        <v>5</v>
      </c>
      <c r="D11" s="33">
        <v>0</v>
      </c>
      <c r="E11" s="33">
        <v>0</v>
      </c>
      <c r="F11" s="33">
        <v>0</v>
      </c>
      <c r="G11" s="28" t="s">
        <v>64</v>
      </c>
      <c r="H11" s="68" t="s">
        <v>64</v>
      </c>
    </row>
    <row r="12" spans="1:8" x14ac:dyDescent="0.35">
      <c r="A12" s="22" t="s">
        <v>276</v>
      </c>
      <c r="B12" s="81" t="s">
        <v>76</v>
      </c>
      <c r="C12" s="33">
        <v>5</v>
      </c>
      <c r="D12" s="33">
        <v>0</v>
      </c>
      <c r="E12" s="33">
        <v>0</v>
      </c>
      <c r="F12" s="33">
        <v>0</v>
      </c>
      <c r="G12" s="28" t="s">
        <v>64</v>
      </c>
      <c r="H12" s="68" t="s">
        <v>64</v>
      </c>
    </row>
    <row r="13" spans="1:8" x14ac:dyDescent="0.35">
      <c r="A13" s="22" t="s">
        <v>276</v>
      </c>
      <c r="B13" s="81" t="s">
        <v>77</v>
      </c>
      <c r="C13" s="33" t="s">
        <v>120</v>
      </c>
      <c r="D13" s="33" t="s">
        <v>120</v>
      </c>
      <c r="E13" s="33">
        <v>0</v>
      </c>
      <c r="F13" s="33" t="s">
        <v>120</v>
      </c>
      <c r="G13" s="28" t="s">
        <v>120</v>
      </c>
      <c r="H13" s="68" t="s">
        <v>120</v>
      </c>
    </row>
    <row r="14" spans="1:8" x14ac:dyDescent="0.35">
      <c r="A14" s="22" t="s">
        <v>276</v>
      </c>
      <c r="B14" s="81" t="s">
        <v>78</v>
      </c>
      <c r="C14" s="33">
        <v>5</v>
      </c>
      <c r="D14" s="33" t="s">
        <v>120</v>
      </c>
      <c r="E14" s="33" t="s">
        <v>120</v>
      </c>
      <c r="F14" s="33">
        <v>0</v>
      </c>
      <c r="G14" s="28" t="s">
        <v>120</v>
      </c>
      <c r="H14" s="68" t="s">
        <v>120</v>
      </c>
    </row>
    <row r="15" spans="1:8" x14ac:dyDescent="0.35">
      <c r="A15" s="22" t="s">
        <v>276</v>
      </c>
      <c r="B15" s="81" t="s">
        <v>79</v>
      </c>
      <c r="C15" s="33" t="s">
        <v>120</v>
      </c>
      <c r="D15" s="33">
        <v>5</v>
      </c>
      <c r="E15" s="33">
        <v>5</v>
      </c>
      <c r="F15" s="33" t="s">
        <v>120</v>
      </c>
      <c r="G15" s="28" t="s">
        <v>120</v>
      </c>
      <c r="H15" s="68" t="s">
        <v>120</v>
      </c>
    </row>
    <row r="16" spans="1:8" x14ac:dyDescent="0.35">
      <c r="A16" s="22" t="s">
        <v>276</v>
      </c>
      <c r="B16" s="81" t="s">
        <v>80</v>
      </c>
      <c r="C16" s="33">
        <v>5</v>
      </c>
      <c r="D16" s="33" t="s">
        <v>120</v>
      </c>
      <c r="E16" s="33" t="s">
        <v>120</v>
      </c>
      <c r="F16" s="33">
        <v>0</v>
      </c>
      <c r="G16" s="28" t="s">
        <v>120</v>
      </c>
      <c r="H16" s="68" t="s">
        <v>120</v>
      </c>
    </row>
    <row r="17" spans="1:8" x14ac:dyDescent="0.35">
      <c r="A17" s="22" t="s">
        <v>276</v>
      </c>
      <c r="B17" s="81" t="s">
        <v>81</v>
      </c>
      <c r="C17" s="33">
        <v>5</v>
      </c>
      <c r="D17" s="33" t="s">
        <v>120</v>
      </c>
      <c r="E17" s="33" t="s">
        <v>120</v>
      </c>
      <c r="F17" s="33">
        <v>0</v>
      </c>
      <c r="G17" s="28" t="s">
        <v>120</v>
      </c>
      <c r="H17" s="68" t="s">
        <v>120</v>
      </c>
    </row>
    <row r="18" spans="1:8" x14ac:dyDescent="0.35">
      <c r="A18" s="22" t="s">
        <v>276</v>
      </c>
      <c r="B18" s="81" t="s">
        <v>82</v>
      </c>
      <c r="C18" s="33">
        <v>10</v>
      </c>
      <c r="D18" s="33" t="s">
        <v>120</v>
      </c>
      <c r="E18" s="33" t="s">
        <v>120</v>
      </c>
      <c r="F18" s="33">
        <v>0</v>
      </c>
      <c r="G18" s="28" t="s">
        <v>120</v>
      </c>
      <c r="H18" s="68" t="s">
        <v>120</v>
      </c>
    </row>
    <row r="19" spans="1:8" x14ac:dyDescent="0.35">
      <c r="A19" s="22" t="s">
        <v>276</v>
      </c>
      <c r="B19" s="81" t="s">
        <v>83</v>
      </c>
      <c r="C19" s="33">
        <v>5</v>
      </c>
      <c r="D19" s="33" t="s">
        <v>120</v>
      </c>
      <c r="E19" s="33">
        <v>0</v>
      </c>
      <c r="F19" s="33" t="s">
        <v>120</v>
      </c>
      <c r="G19" s="28" t="s">
        <v>120</v>
      </c>
      <c r="H19" s="68" t="s">
        <v>120</v>
      </c>
    </row>
    <row r="20" spans="1:8" x14ac:dyDescent="0.35">
      <c r="A20" s="22" t="s">
        <v>276</v>
      </c>
      <c r="B20" s="81" t="s">
        <v>84</v>
      </c>
      <c r="C20" s="33">
        <v>5</v>
      </c>
      <c r="D20" s="33">
        <v>5</v>
      </c>
      <c r="E20" s="33">
        <v>5</v>
      </c>
      <c r="F20" s="33">
        <v>0</v>
      </c>
      <c r="G20" s="28">
        <v>1</v>
      </c>
      <c r="H20" s="68">
        <v>0</v>
      </c>
    </row>
    <row r="21" spans="1:8" x14ac:dyDescent="0.35">
      <c r="A21" s="22" t="s">
        <v>276</v>
      </c>
      <c r="B21" s="81" t="s">
        <v>85</v>
      </c>
      <c r="C21" s="33">
        <v>5</v>
      </c>
      <c r="D21" s="33">
        <v>5</v>
      </c>
      <c r="E21" s="33">
        <v>5</v>
      </c>
      <c r="F21" s="33" t="s">
        <v>120</v>
      </c>
      <c r="G21" s="28" t="s">
        <v>120</v>
      </c>
      <c r="H21" s="68" t="s">
        <v>120</v>
      </c>
    </row>
    <row r="22" spans="1:8" x14ac:dyDescent="0.35">
      <c r="A22" s="22" t="s">
        <v>276</v>
      </c>
      <c r="B22" s="81" t="s">
        <v>86</v>
      </c>
      <c r="C22" s="33">
        <v>5</v>
      </c>
      <c r="D22" s="33" t="s">
        <v>120</v>
      </c>
      <c r="E22" s="33" t="s">
        <v>120</v>
      </c>
      <c r="F22" s="33">
        <v>0</v>
      </c>
      <c r="G22" s="28" t="s">
        <v>120</v>
      </c>
      <c r="H22" s="68" t="s">
        <v>120</v>
      </c>
    </row>
    <row r="23" spans="1:8" x14ac:dyDescent="0.35">
      <c r="A23" s="22" t="s">
        <v>276</v>
      </c>
      <c r="B23" s="81" t="s">
        <v>87</v>
      </c>
      <c r="C23" s="33">
        <v>5</v>
      </c>
      <c r="D23" s="33">
        <v>0</v>
      </c>
      <c r="E23" s="33">
        <v>0</v>
      </c>
      <c r="F23" s="33">
        <v>0</v>
      </c>
      <c r="G23" s="28" t="s">
        <v>64</v>
      </c>
      <c r="H23" s="68" t="s">
        <v>64</v>
      </c>
    </row>
    <row r="24" spans="1:8" x14ac:dyDescent="0.35">
      <c r="A24" s="22" t="s">
        <v>276</v>
      </c>
      <c r="B24" s="81" t="s">
        <v>88</v>
      </c>
      <c r="C24" s="33">
        <v>10</v>
      </c>
      <c r="D24" s="33" t="s">
        <v>120</v>
      </c>
      <c r="E24" s="33" t="s">
        <v>120</v>
      </c>
      <c r="F24" s="33">
        <v>0</v>
      </c>
      <c r="G24" s="28" t="s">
        <v>120</v>
      </c>
      <c r="H24" s="68" t="s">
        <v>120</v>
      </c>
    </row>
    <row r="25" spans="1:8" x14ac:dyDescent="0.35">
      <c r="A25" s="22" t="s">
        <v>276</v>
      </c>
      <c r="B25" s="81" t="s">
        <v>89</v>
      </c>
      <c r="C25" s="33">
        <v>15</v>
      </c>
      <c r="D25" s="33">
        <v>5</v>
      </c>
      <c r="E25" s="33">
        <v>5</v>
      </c>
      <c r="F25" s="33" t="s">
        <v>120</v>
      </c>
      <c r="G25" s="28" t="s">
        <v>120</v>
      </c>
      <c r="H25" s="68" t="s">
        <v>120</v>
      </c>
    </row>
    <row r="26" spans="1:8" x14ac:dyDescent="0.35">
      <c r="A26" s="22" t="s">
        <v>276</v>
      </c>
      <c r="B26" s="81" t="s">
        <v>90</v>
      </c>
      <c r="C26" s="33">
        <v>20</v>
      </c>
      <c r="D26" s="33">
        <v>5</v>
      </c>
      <c r="E26" s="33">
        <v>5</v>
      </c>
      <c r="F26" s="33">
        <v>0</v>
      </c>
      <c r="G26" s="28">
        <v>1</v>
      </c>
      <c r="H26" s="68">
        <v>0</v>
      </c>
    </row>
    <row r="27" spans="1:8" x14ac:dyDescent="0.35">
      <c r="A27" s="22" t="s">
        <v>276</v>
      </c>
      <c r="B27" s="81" t="s">
        <v>91</v>
      </c>
      <c r="C27" s="33">
        <v>10</v>
      </c>
      <c r="D27" s="33">
        <v>5</v>
      </c>
      <c r="E27" s="33">
        <v>5</v>
      </c>
      <c r="F27" s="33" t="s">
        <v>120</v>
      </c>
      <c r="G27" s="28" t="s">
        <v>120</v>
      </c>
      <c r="H27" s="68" t="s">
        <v>120</v>
      </c>
    </row>
    <row r="28" spans="1:8" x14ac:dyDescent="0.35">
      <c r="A28" s="22" t="s">
        <v>276</v>
      </c>
      <c r="B28" s="81" t="s">
        <v>92</v>
      </c>
      <c r="C28" s="33">
        <v>30</v>
      </c>
      <c r="D28" s="33">
        <v>5</v>
      </c>
      <c r="E28" s="33" t="s">
        <v>120</v>
      </c>
      <c r="F28" s="33" t="s">
        <v>120</v>
      </c>
      <c r="G28" s="28" t="s">
        <v>120</v>
      </c>
      <c r="H28" s="68" t="s">
        <v>120</v>
      </c>
    </row>
    <row r="29" spans="1:8" x14ac:dyDescent="0.35">
      <c r="A29" s="22" t="s">
        <v>276</v>
      </c>
      <c r="B29" s="81" t="s">
        <v>93</v>
      </c>
      <c r="C29" s="33">
        <v>20</v>
      </c>
      <c r="D29" s="33">
        <v>10</v>
      </c>
      <c r="E29" s="33">
        <v>5</v>
      </c>
      <c r="F29" s="33">
        <v>5</v>
      </c>
      <c r="G29" s="28">
        <v>0.44</v>
      </c>
      <c r="H29" s="68">
        <v>0.56000000000000005</v>
      </c>
    </row>
    <row r="30" spans="1:8" x14ac:dyDescent="0.35">
      <c r="A30" s="22" t="s">
        <v>276</v>
      </c>
      <c r="B30" s="81" t="s">
        <v>94</v>
      </c>
      <c r="C30" s="33">
        <v>20</v>
      </c>
      <c r="D30" s="33">
        <v>5</v>
      </c>
      <c r="E30" s="33" t="s">
        <v>120</v>
      </c>
      <c r="F30" s="33">
        <v>5</v>
      </c>
      <c r="G30" s="28" t="s">
        <v>120</v>
      </c>
      <c r="H30" s="68" t="s">
        <v>120</v>
      </c>
    </row>
    <row r="31" spans="1:8" x14ac:dyDescent="0.35">
      <c r="A31" s="22" t="s">
        <v>276</v>
      </c>
      <c r="B31" s="81" t="s">
        <v>95</v>
      </c>
      <c r="C31" s="33">
        <v>40</v>
      </c>
      <c r="D31" s="33">
        <v>5</v>
      </c>
      <c r="E31" s="33">
        <v>5</v>
      </c>
      <c r="F31" s="33">
        <v>0</v>
      </c>
      <c r="G31" s="28">
        <v>1</v>
      </c>
      <c r="H31" s="68">
        <v>0</v>
      </c>
    </row>
    <row r="32" spans="1:8" x14ac:dyDescent="0.35">
      <c r="A32" s="22" t="s">
        <v>276</v>
      </c>
      <c r="B32" s="81" t="s">
        <v>96</v>
      </c>
      <c r="C32" s="33">
        <v>25</v>
      </c>
      <c r="D32" s="33">
        <v>15</v>
      </c>
      <c r="E32" s="33">
        <v>10</v>
      </c>
      <c r="F32" s="33">
        <v>5</v>
      </c>
      <c r="G32" s="28">
        <v>0.62</v>
      </c>
      <c r="H32" s="68">
        <v>0.38</v>
      </c>
    </row>
    <row r="33" spans="1:8" x14ac:dyDescent="0.35">
      <c r="A33" s="22" t="s">
        <v>276</v>
      </c>
      <c r="B33" s="81" t="s">
        <v>97</v>
      </c>
      <c r="C33" s="33">
        <v>45</v>
      </c>
      <c r="D33" s="33">
        <v>5</v>
      </c>
      <c r="E33" s="33">
        <v>5</v>
      </c>
      <c r="F33" s="33">
        <v>0</v>
      </c>
      <c r="G33" s="28">
        <v>1</v>
      </c>
      <c r="H33" s="68">
        <v>0</v>
      </c>
    </row>
    <row r="34" spans="1:8" x14ac:dyDescent="0.35">
      <c r="A34" s="22" t="s">
        <v>276</v>
      </c>
      <c r="B34" s="81" t="s">
        <v>98</v>
      </c>
      <c r="C34" s="33">
        <v>40</v>
      </c>
      <c r="D34" s="33">
        <v>10</v>
      </c>
      <c r="E34" s="33">
        <v>5</v>
      </c>
      <c r="F34" s="33" t="s">
        <v>120</v>
      </c>
      <c r="G34" s="28" t="s">
        <v>120</v>
      </c>
      <c r="H34" s="68" t="s">
        <v>120</v>
      </c>
    </row>
    <row r="35" spans="1:8" x14ac:dyDescent="0.35">
      <c r="A35" s="22" t="s">
        <v>276</v>
      </c>
      <c r="B35" s="81" t="s">
        <v>99</v>
      </c>
      <c r="C35" s="33">
        <v>60</v>
      </c>
      <c r="D35" s="33">
        <v>10</v>
      </c>
      <c r="E35" s="33">
        <v>10</v>
      </c>
      <c r="F35" s="33">
        <v>5</v>
      </c>
      <c r="G35" s="28">
        <v>0.67</v>
      </c>
      <c r="H35" s="68">
        <v>0.33</v>
      </c>
    </row>
    <row r="36" spans="1:8" x14ac:dyDescent="0.35">
      <c r="A36" s="22" t="s">
        <v>276</v>
      </c>
      <c r="B36" s="81" t="s">
        <v>100</v>
      </c>
      <c r="C36" s="33">
        <v>75</v>
      </c>
      <c r="D36" s="33">
        <v>25</v>
      </c>
      <c r="E36" s="33">
        <v>10</v>
      </c>
      <c r="F36" s="33">
        <v>15</v>
      </c>
      <c r="G36" s="28">
        <v>0.42</v>
      </c>
      <c r="H36" s="68">
        <v>0.57999999999999996</v>
      </c>
    </row>
    <row r="37" spans="1:8" x14ac:dyDescent="0.35">
      <c r="A37" s="22" t="s">
        <v>276</v>
      </c>
      <c r="B37" s="81" t="s">
        <v>101</v>
      </c>
      <c r="C37" s="33">
        <v>55</v>
      </c>
      <c r="D37" s="33">
        <v>20</v>
      </c>
      <c r="E37" s="33">
        <v>10</v>
      </c>
      <c r="F37" s="33">
        <v>10</v>
      </c>
      <c r="G37" s="28">
        <v>0.55000000000000004</v>
      </c>
      <c r="H37" s="68">
        <v>0.45</v>
      </c>
    </row>
    <row r="38" spans="1:8" x14ac:dyDescent="0.35">
      <c r="A38" s="22" t="s">
        <v>276</v>
      </c>
      <c r="B38" s="81" t="s">
        <v>102</v>
      </c>
      <c r="C38" s="33">
        <v>55</v>
      </c>
      <c r="D38" s="33">
        <v>10</v>
      </c>
      <c r="E38" s="33">
        <v>5</v>
      </c>
      <c r="F38" s="33">
        <v>5</v>
      </c>
      <c r="G38" s="28">
        <v>0.45</v>
      </c>
      <c r="H38" s="68">
        <v>0.55000000000000004</v>
      </c>
    </row>
    <row r="39" spans="1:8" x14ac:dyDescent="0.35">
      <c r="A39" s="22" t="s">
        <v>276</v>
      </c>
      <c r="B39" s="81" t="s">
        <v>103</v>
      </c>
      <c r="C39" s="33">
        <v>60</v>
      </c>
      <c r="D39" s="33">
        <v>20</v>
      </c>
      <c r="E39" s="33">
        <v>10</v>
      </c>
      <c r="F39" s="33">
        <v>10</v>
      </c>
      <c r="G39" s="28">
        <v>0.45</v>
      </c>
      <c r="H39" s="68">
        <v>0.55000000000000004</v>
      </c>
    </row>
    <row r="40" spans="1:8" x14ac:dyDescent="0.35">
      <c r="A40" s="22" t="s">
        <v>276</v>
      </c>
      <c r="B40" s="81" t="s">
        <v>104</v>
      </c>
      <c r="C40" s="33">
        <v>40</v>
      </c>
      <c r="D40" s="33">
        <v>25</v>
      </c>
      <c r="E40" s="33">
        <v>15</v>
      </c>
      <c r="F40" s="33">
        <v>10</v>
      </c>
      <c r="G40" s="28">
        <v>0.56999999999999995</v>
      </c>
      <c r="H40" s="68">
        <v>0.43</v>
      </c>
    </row>
    <row r="41" spans="1:8" x14ac:dyDescent="0.35">
      <c r="A41" s="22" t="s">
        <v>276</v>
      </c>
      <c r="B41" s="81" t="s">
        <v>105</v>
      </c>
      <c r="C41" s="33">
        <v>35</v>
      </c>
      <c r="D41" s="33">
        <v>25</v>
      </c>
      <c r="E41" s="33">
        <v>15</v>
      </c>
      <c r="F41" s="33">
        <v>10</v>
      </c>
      <c r="G41" s="28">
        <v>0.54</v>
      </c>
      <c r="H41" s="68">
        <v>0.46</v>
      </c>
    </row>
    <row r="42" spans="1:8" x14ac:dyDescent="0.35">
      <c r="A42" s="22" t="s">
        <v>276</v>
      </c>
      <c r="B42" s="81" t="s">
        <v>106</v>
      </c>
      <c r="C42" s="33">
        <v>45</v>
      </c>
      <c r="D42" s="33">
        <v>40</v>
      </c>
      <c r="E42" s="33">
        <v>15</v>
      </c>
      <c r="F42" s="33">
        <v>20</v>
      </c>
      <c r="G42" s="28">
        <v>0.45</v>
      </c>
      <c r="H42" s="68">
        <v>0.55000000000000004</v>
      </c>
    </row>
    <row r="43" spans="1:8" x14ac:dyDescent="0.35">
      <c r="A43" s="22" t="s">
        <v>276</v>
      </c>
      <c r="B43" s="81" t="s">
        <v>107</v>
      </c>
      <c r="C43" s="33">
        <v>35</v>
      </c>
      <c r="D43" s="33">
        <v>45</v>
      </c>
      <c r="E43" s="33">
        <v>20</v>
      </c>
      <c r="F43" s="33">
        <v>20</v>
      </c>
      <c r="G43" s="28">
        <v>0.5</v>
      </c>
      <c r="H43" s="68">
        <v>0.5</v>
      </c>
    </row>
    <row r="44" spans="1:8" x14ac:dyDescent="0.35">
      <c r="A44" s="22" t="s">
        <v>276</v>
      </c>
      <c r="B44" s="81" t="s">
        <v>108</v>
      </c>
      <c r="C44" s="33">
        <v>35</v>
      </c>
      <c r="D44" s="33">
        <v>50</v>
      </c>
      <c r="E44" s="33">
        <v>30</v>
      </c>
      <c r="F44" s="33">
        <v>15</v>
      </c>
      <c r="G44" s="28">
        <v>0.65</v>
      </c>
      <c r="H44" s="68">
        <v>0.35</v>
      </c>
    </row>
    <row r="45" spans="1:8" x14ac:dyDescent="0.35">
      <c r="A45" s="22" t="s">
        <v>276</v>
      </c>
      <c r="B45" s="81" t="s">
        <v>109</v>
      </c>
      <c r="C45" s="33">
        <v>45</v>
      </c>
      <c r="D45" s="33">
        <v>35</v>
      </c>
      <c r="E45" s="33">
        <v>20</v>
      </c>
      <c r="F45" s="33">
        <v>10</v>
      </c>
      <c r="G45" s="28">
        <v>0.67</v>
      </c>
      <c r="H45" s="68">
        <v>0.33</v>
      </c>
    </row>
    <row r="46" spans="1:8" x14ac:dyDescent="0.35">
      <c r="A46" s="22" t="s">
        <v>276</v>
      </c>
      <c r="B46" s="81" t="s">
        <v>110</v>
      </c>
      <c r="C46" s="33">
        <v>70</v>
      </c>
      <c r="D46" s="33">
        <v>25</v>
      </c>
      <c r="E46" s="33">
        <v>10</v>
      </c>
      <c r="F46" s="33">
        <v>15</v>
      </c>
      <c r="G46" s="28">
        <v>0.46</v>
      </c>
      <c r="H46" s="68">
        <v>0.54</v>
      </c>
    </row>
    <row r="47" spans="1:8" x14ac:dyDescent="0.35">
      <c r="A47" s="22" t="s">
        <v>276</v>
      </c>
      <c r="B47" s="81" t="s">
        <v>111</v>
      </c>
      <c r="C47" s="33">
        <v>85</v>
      </c>
      <c r="D47" s="33">
        <v>25</v>
      </c>
      <c r="E47" s="33">
        <v>15</v>
      </c>
      <c r="F47" s="33">
        <v>10</v>
      </c>
      <c r="G47" s="28">
        <v>0.68</v>
      </c>
      <c r="H47" s="68">
        <v>0.32</v>
      </c>
    </row>
    <row r="48" spans="1:8" x14ac:dyDescent="0.35">
      <c r="A48" s="22" t="s">
        <v>276</v>
      </c>
      <c r="B48" s="81" t="s">
        <v>112</v>
      </c>
      <c r="C48" s="33">
        <v>70</v>
      </c>
      <c r="D48" s="33">
        <v>25</v>
      </c>
      <c r="E48" s="33">
        <v>20</v>
      </c>
      <c r="F48" s="33">
        <v>5</v>
      </c>
      <c r="G48" s="28">
        <v>0.78</v>
      </c>
      <c r="H48" s="68">
        <v>0.22</v>
      </c>
    </row>
    <row r="49" spans="1:8" x14ac:dyDescent="0.35">
      <c r="A49" s="22" t="s">
        <v>276</v>
      </c>
      <c r="B49" s="81" t="s">
        <v>113</v>
      </c>
      <c r="C49" s="33">
        <v>60</v>
      </c>
      <c r="D49" s="33">
        <v>20</v>
      </c>
      <c r="E49" s="33">
        <v>10</v>
      </c>
      <c r="F49" s="33">
        <v>10</v>
      </c>
      <c r="G49" s="28">
        <v>0.55000000000000004</v>
      </c>
      <c r="H49" s="68">
        <v>0.45</v>
      </c>
    </row>
    <row r="50" spans="1:8" x14ac:dyDescent="0.35">
      <c r="A50" s="22" t="s">
        <v>276</v>
      </c>
      <c r="B50" s="81" t="s">
        <v>114</v>
      </c>
      <c r="C50" s="33">
        <v>70</v>
      </c>
      <c r="D50" s="33">
        <v>25</v>
      </c>
      <c r="E50" s="33">
        <v>15</v>
      </c>
      <c r="F50" s="33">
        <v>10</v>
      </c>
      <c r="G50" s="28">
        <v>0.64</v>
      </c>
      <c r="H50" s="68">
        <v>0.36</v>
      </c>
    </row>
    <row r="51" spans="1:8" x14ac:dyDescent="0.35">
      <c r="A51" s="129" t="s">
        <v>277</v>
      </c>
      <c r="B51" s="129" t="s">
        <v>62</v>
      </c>
      <c r="C51" s="47">
        <v>980</v>
      </c>
      <c r="D51" s="47">
        <v>415</v>
      </c>
      <c r="E51" s="47">
        <v>240</v>
      </c>
      <c r="F51" s="47">
        <v>175</v>
      </c>
      <c r="G51" s="130">
        <v>0.57999999999999996</v>
      </c>
      <c r="H51" s="130">
        <v>0.42</v>
      </c>
    </row>
    <row r="52" spans="1:8" x14ac:dyDescent="0.35">
      <c r="A52" s="22" t="s">
        <v>277</v>
      </c>
      <c r="B52" s="81" t="s">
        <v>71</v>
      </c>
      <c r="C52" s="33" t="s">
        <v>120</v>
      </c>
      <c r="D52" s="33">
        <v>0</v>
      </c>
      <c r="E52" s="33">
        <v>0</v>
      </c>
      <c r="F52" s="33">
        <v>0</v>
      </c>
      <c r="G52" s="28" t="s">
        <v>64</v>
      </c>
      <c r="H52" s="68" t="s">
        <v>64</v>
      </c>
    </row>
    <row r="53" spans="1:8" x14ac:dyDescent="0.35">
      <c r="A53" s="22" t="s">
        <v>277</v>
      </c>
      <c r="B53" s="81" t="s">
        <v>72</v>
      </c>
      <c r="C53" s="33" t="s">
        <v>120</v>
      </c>
      <c r="D53" s="33">
        <v>0</v>
      </c>
      <c r="E53" s="33">
        <v>0</v>
      </c>
      <c r="F53" s="33">
        <v>0</v>
      </c>
      <c r="G53" s="28" t="s">
        <v>64</v>
      </c>
      <c r="H53" s="68" t="s">
        <v>64</v>
      </c>
    </row>
    <row r="54" spans="1:8" x14ac:dyDescent="0.35">
      <c r="A54" s="22" t="s">
        <v>277</v>
      </c>
      <c r="B54" s="81" t="s">
        <v>74</v>
      </c>
      <c r="C54" s="33" t="s">
        <v>120</v>
      </c>
      <c r="D54" s="33" t="s">
        <v>120</v>
      </c>
      <c r="E54" s="33" t="s">
        <v>120</v>
      </c>
      <c r="F54" s="33">
        <v>0</v>
      </c>
      <c r="G54" s="28" t="s">
        <v>120</v>
      </c>
      <c r="H54" s="68" t="s">
        <v>120</v>
      </c>
    </row>
    <row r="55" spans="1:8" x14ac:dyDescent="0.35">
      <c r="A55" s="22" t="s">
        <v>277</v>
      </c>
      <c r="B55" s="81" t="s">
        <v>75</v>
      </c>
      <c r="C55" s="33">
        <v>5</v>
      </c>
      <c r="D55" s="33">
        <v>0</v>
      </c>
      <c r="E55" s="33">
        <v>0</v>
      </c>
      <c r="F55" s="33">
        <v>0</v>
      </c>
      <c r="G55" s="28" t="s">
        <v>64</v>
      </c>
      <c r="H55" s="68" t="s">
        <v>64</v>
      </c>
    </row>
    <row r="56" spans="1:8" x14ac:dyDescent="0.35">
      <c r="A56" s="22" t="s">
        <v>277</v>
      </c>
      <c r="B56" s="81" t="s">
        <v>76</v>
      </c>
      <c r="C56" s="33">
        <v>5</v>
      </c>
      <c r="D56" s="33">
        <v>0</v>
      </c>
      <c r="E56" s="33">
        <v>0</v>
      </c>
      <c r="F56" s="33">
        <v>0</v>
      </c>
      <c r="G56" s="28" t="s">
        <v>64</v>
      </c>
      <c r="H56" s="68" t="s">
        <v>64</v>
      </c>
    </row>
    <row r="57" spans="1:8" x14ac:dyDescent="0.35">
      <c r="A57" s="22" t="s">
        <v>277</v>
      </c>
      <c r="B57" s="81" t="s">
        <v>77</v>
      </c>
      <c r="C57" s="33" t="s">
        <v>120</v>
      </c>
      <c r="D57" s="33" t="s">
        <v>120</v>
      </c>
      <c r="E57" s="33">
        <v>0</v>
      </c>
      <c r="F57" s="33" t="s">
        <v>120</v>
      </c>
      <c r="G57" s="28" t="s">
        <v>120</v>
      </c>
      <c r="H57" s="68" t="s">
        <v>120</v>
      </c>
    </row>
    <row r="58" spans="1:8" x14ac:dyDescent="0.35">
      <c r="A58" s="22" t="s">
        <v>277</v>
      </c>
      <c r="B58" s="81" t="s">
        <v>78</v>
      </c>
      <c r="C58" s="33" t="s">
        <v>120</v>
      </c>
      <c r="D58" s="33" t="s">
        <v>120</v>
      </c>
      <c r="E58" s="33" t="s">
        <v>120</v>
      </c>
      <c r="F58" s="33">
        <v>0</v>
      </c>
      <c r="G58" s="28" t="s">
        <v>120</v>
      </c>
      <c r="H58" s="68" t="s">
        <v>120</v>
      </c>
    </row>
    <row r="59" spans="1:8" x14ac:dyDescent="0.35">
      <c r="A59" s="22" t="s">
        <v>277</v>
      </c>
      <c r="B59" s="81" t="s">
        <v>79</v>
      </c>
      <c r="C59" s="33" t="s">
        <v>120</v>
      </c>
      <c r="D59" s="33">
        <v>5</v>
      </c>
      <c r="E59" s="33">
        <v>5</v>
      </c>
      <c r="F59" s="33" t="s">
        <v>120</v>
      </c>
      <c r="G59" s="28" t="s">
        <v>120</v>
      </c>
      <c r="H59" s="68" t="s">
        <v>120</v>
      </c>
    </row>
    <row r="60" spans="1:8" x14ac:dyDescent="0.35">
      <c r="A60" s="22" t="s">
        <v>277</v>
      </c>
      <c r="B60" s="81" t="s">
        <v>80</v>
      </c>
      <c r="C60" s="33">
        <v>0</v>
      </c>
      <c r="D60" s="33" t="s">
        <v>120</v>
      </c>
      <c r="E60" s="33" t="s">
        <v>120</v>
      </c>
      <c r="F60" s="33">
        <v>0</v>
      </c>
      <c r="G60" s="28" t="s">
        <v>120</v>
      </c>
      <c r="H60" s="68" t="s">
        <v>120</v>
      </c>
    </row>
    <row r="61" spans="1:8" x14ac:dyDescent="0.35">
      <c r="A61" s="22" t="s">
        <v>277</v>
      </c>
      <c r="B61" s="81" t="s">
        <v>81</v>
      </c>
      <c r="C61" s="33">
        <v>5</v>
      </c>
      <c r="D61" s="33" t="s">
        <v>120</v>
      </c>
      <c r="E61" s="33" t="s">
        <v>120</v>
      </c>
      <c r="F61" s="33">
        <v>0</v>
      </c>
      <c r="G61" s="28" t="s">
        <v>120</v>
      </c>
      <c r="H61" s="68" t="s">
        <v>120</v>
      </c>
    </row>
    <row r="62" spans="1:8" x14ac:dyDescent="0.35">
      <c r="A62" s="22" t="s">
        <v>277</v>
      </c>
      <c r="B62" s="81" t="s">
        <v>82</v>
      </c>
      <c r="C62" s="33">
        <v>5</v>
      </c>
      <c r="D62" s="33">
        <v>0</v>
      </c>
      <c r="E62" s="33">
        <v>0</v>
      </c>
      <c r="F62" s="33">
        <v>0</v>
      </c>
      <c r="G62" s="28" t="s">
        <v>64</v>
      </c>
      <c r="H62" s="68" t="s">
        <v>64</v>
      </c>
    </row>
    <row r="63" spans="1:8" x14ac:dyDescent="0.35">
      <c r="A63" s="22" t="s">
        <v>277</v>
      </c>
      <c r="B63" s="81" t="s">
        <v>83</v>
      </c>
      <c r="C63" s="33">
        <v>5</v>
      </c>
      <c r="D63" s="33" t="s">
        <v>120</v>
      </c>
      <c r="E63" s="33">
        <v>0</v>
      </c>
      <c r="F63" s="33" t="s">
        <v>120</v>
      </c>
      <c r="G63" s="28" t="s">
        <v>120</v>
      </c>
      <c r="H63" s="68" t="s">
        <v>120</v>
      </c>
    </row>
    <row r="64" spans="1:8" x14ac:dyDescent="0.35">
      <c r="A64" s="22" t="s">
        <v>277</v>
      </c>
      <c r="B64" s="81" t="s">
        <v>84</v>
      </c>
      <c r="C64" s="33">
        <v>5</v>
      </c>
      <c r="D64" s="33">
        <v>5</v>
      </c>
      <c r="E64" s="33">
        <v>5</v>
      </c>
      <c r="F64" s="33">
        <v>0</v>
      </c>
      <c r="G64" s="28">
        <v>1</v>
      </c>
      <c r="H64" s="68">
        <v>0</v>
      </c>
    </row>
    <row r="65" spans="1:8" x14ac:dyDescent="0.35">
      <c r="A65" s="22" t="s">
        <v>277</v>
      </c>
      <c r="B65" s="81" t="s">
        <v>85</v>
      </c>
      <c r="C65" s="33">
        <v>5</v>
      </c>
      <c r="D65" s="33">
        <v>5</v>
      </c>
      <c r="E65" s="33" t="s">
        <v>120</v>
      </c>
      <c r="F65" s="33" t="s">
        <v>120</v>
      </c>
      <c r="G65" s="28" t="s">
        <v>120</v>
      </c>
      <c r="H65" s="68" t="s">
        <v>120</v>
      </c>
    </row>
    <row r="66" spans="1:8" x14ac:dyDescent="0.35">
      <c r="A66" s="22" t="s">
        <v>277</v>
      </c>
      <c r="B66" s="81" t="s">
        <v>86</v>
      </c>
      <c r="C66" s="33">
        <v>5</v>
      </c>
      <c r="D66" s="33" t="s">
        <v>120</v>
      </c>
      <c r="E66" s="33" t="s">
        <v>120</v>
      </c>
      <c r="F66" s="33">
        <v>0</v>
      </c>
      <c r="G66" s="28" t="s">
        <v>120</v>
      </c>
      <c r="H66" s="68" t="s">
        <v>120</v>
      </c>
    </row>
    <row r="67" spans="1:8" x14ac:dyDescent="0.35">
      <c r="A67" s="22" t="s">
        <v>277</v>
      </c>
      <c r="B67" s="81" t="s">
        <v>87</v>
      </c>
      <c r="C67" s="33">
        <v>5</v>
      </c>
      <c r="D67" s="33">
        <v>0</v>
      </c>
      <c r="E67" s="33">
        <v>0</v>
      </c>
      <c r="F67" s="33">
        <v>0</v>
      </c>
      <c r="G67" s="28" t="s">
        <v>64</v>
      </c>
      <c r="H67" s="68" t="s">
        <v>64</v>
      </c>
    </row>
    <row r="68" spans="1:8" x14ac:dyDescent="0.35">
      <c r="A68" s="22" t="s">
        <v>277</v>
      </c>
      <c r="B68" s="81" t="s">
        <v>88</v>
      </c>
      <c r="C68" s="33">
        <v>5</v>
      </c>
      <c r="D68" s="33" t="s">
        <v>120</v>
      </c>
      <c r="E68" s="33" t="s">
        <v>120</v>
      </c>
      <c r="F68" s="33">
        <v>0</v>
      </c>
      <c r="G68" s="28" t="s">
        <v>120</v>
      </c>
      <c r="H68" s="68" t="s">
        <v>120</v>
      </c>
    </row>
    <row r="69" spans="1:8" x14ac:dyDescent="0.35">
      <c r="A69" s="22" t="s">
        <v>277</v>
      </c>
      <c r="B69" s="81" t="s">
        <v>89</v>
      </c>
      <c r="C69" s="33">
        <v>5</v>
      </c>
      <c r="D69" s="33">
        <v>5</v>
      </c>
      <c r="E69" s="33" t="s">
        <v>120</v>
      </c>
      <c r="F69" s="33" t="s">
        <v>120</v>
      </c>
      <c r="G69" s="28" t="s">
        <v>120</v>
      </c>
      <c r="H69" s="68" t="s">
        <v>120</v>
      </c>
    </row>
    <row r="70" spans="1:8" x14ac:dyDescent="0.35">
      <c r="A70" s="22" t="s">
        <v>277</v>
      </c>
      <c r="B70" s="81" t="s">
        <v>90</v>
      </c>
      <c r="C70" s="33">
        <v>15</v>
      </c>
      <c r="D70" s="33" t="s">
        <v>120</v>
      </c>
      <c r="E70" s="33" t="s">
        <v>120</v>
      </c>
      <c r="F70" s="33">
        <v>0</v>
      </c>
      <c r="G70" s="28" t="s">
        <v>120</v>
      </c>
      <c r="H70" s="68" t="s">
        <v>120</v>
      </c>
    </row>
    <row r="71" spans="1:8" x14ac:dyDescent="0.35">
      <c r="A71" s="22" t="s">
        <v>277</v>
      </c>
      <c r="B71" s="81" t="s">
        <v>91</v>
      </c>
      <c r="C71" s="33">
        <v>5</v>
      </c>
      <c r="D71" s="33">
        <v>5</v>
      </c>
      <c r="E71" s="33" t="s">
        <v>120</v>
      </c>
      <c r="F71" s="33" t="s">
        <v>120</v>
      </c>
      <c r="G71" s="28" t="s">
        <v>120</v>
      </c>
      <c r="H71" s="68" t="s">
        <v>120</v>
      </c>
    </row>
    <row r="72" spans="1:8" x14ac:dyDescent="0.35">
      <c r="A72" s="22" t="s">
        <v>277</v>
      </c>
      <c r="B72" s="81" t="s">
        <v>92</v>
      </c>
      <c r="C72" s="33">
        <v>20</v>
      </c>
      <c r="D72" s="33" t="s">
        <v>120</v>
      </c>
      <c r="E72" s="33" t="s">
        <v>120</v>
      </c>
      <c r="F72" s="33" t="s">
        <v>120</v>
      </c>
      <c r="G72" s="28" t="s">
        <v>120</v>
      </c>
      <c r="H72" s="68" t="s">
        <v>120</v>
      </c>
    </row>
    <row r="73" spans="1:8" x14ac:dyDescent="0.35">
      <c r="A73" s="22" t="s">
        <v>277</v>
      </c>
      <c r="B73" s="81" t="s">
        <v>93</v>
      </c>
      <c r="C73" s="33">
        <v>15</v>
      </c>
      <c r="D73" s="33">
        <v>5</v>
      </c>
      <c r="E73" s="33">
        <v>5</v>
      </c>
      <c r="F73" s="33" t="s">
        <v>120</v>
      </c>
      <c r="G73" s="28" t="s">
        <v>120</v>
      </c>
      <c r="H73" s="68" t="s">
        <v>120</v>
      </c>
    </row>
    <row r="74" spans="1:8" x14ac:dyDescent="0.35">
      <c r="A74" s="22" t="s">
        <v>277</v>
      </c>
      <c r="B74" s="81" t="s">
        <v>94</v>
      </c>
      <c r="C74" s="33">
        <v>15</v>
      </c>
      <c r="D74" s="33">
        <v>5</v>
      </c>
      <c r="E74" s="33" t="s">
        <v>120</v>
      </c>
      <c r="F74" s="33">
        <v>5</v>
      </c>
      <c r="G74" s="28" t="s">
        <v>120</v>
      </c>
      <c r="H74" s="68" t="s">
        <v>120</v>
      </c>
    </row>
    <row r="75" spans="1:8" x14ac:dyDescent="0.35">
      <c r="A75" s="22" t="s">
        <v>277</v>
      </c>
      <c r="B75" s="81" t="s">
        <v>95</v>
      </c>
      <c r="C75" s="33">
        <v>30</v>
      </c>
      <c r="D75" s="33">
        <v>5</v>
      </c>
      <c r="E75" s="33">
        <v>5</v>
      </c>
      <c r="F75" s="33">
        <v>0</v>
      </c>
      <c r="G75" s="28">
        <v>1</v>
      </c>
      <c r="H75" s="68">
        <v>0</v>
      </c>
    </row>
    <row r="76" spans="1:8" x14ac:dyDescent="0.35">
      <c r="A76" s="22" t="s">
        <v>277</v>
      </c>
      <c r="B76" s="81" t="s">
        <v>96</v>
      </c>
      <c r="C76" s="33">
        <v>20</v>
      </c>
      <c r="D76" s="33">
        <v>10</v>
      </c>
      <c r="E76" s="33">
        <v>5</v>
      </c>
      <c r="F76" s="33">
        <v>5</v>
      </c>
      <c r="G76" s="28">
        <v>0.6</v>
      </c>
      <c r="H76" s="68">
        <v>0.4</v>
      </c>
    </row>
    <row r="77" spans="1:8" x14ac:dyDescent="0.35">
      <c r="A77" s="22" t="s">
        <v>277</v>
      </c>
      <c r="B77" s="81" t="s">
        <v>97</v>
      </c>
      <c r="C77" s="33">
        <v>40</v>
      </c>
      <c r="D77" s="33">
        <v>5</v>
      </c>
      <c r="E77" s="33">
        <v>5</v>
      </c>
      <c r="F77" s="33">
        <v>0</v>
      </c>
      <c r="G77" s="28">
        <v>1</v>
      </c>
      <c r="H77" s="68">
        <v>0</v>
      </c>
    </row>
    <row r="78" spans="1:8" x14ac:dyDescent="0.35">
      <c r="A78" s="22" t="s">
        <v>277</v>
      </c>
      <c r="B78" s="81" t="s">
        <v>98</v>
      </c>
      <c r="C78" s="33">
        <v>40</v>
      </c>
      <c r="D78" s="33">
        <v>5</v>
      </c>
      <c r="E78" s="33">
        <v>5</v>
      </c>
      <c r="F78" s="33">
        <v>0</v>
      </c>
      <c r="G78" s="28">
        <v>1</v>
      </c>
      <c r="H78" s="68">
        <v>0</v>
      </c>
    </row>
    <row r="79" spans="1:8" x14ac:dyDescent="0.35">
      <c r="A79" s="22" t="s">
        <v>277</v>
      </c>
      <c r="B79" s="81" t="s">
        <v>99</v>
      </c>
      <c r="C79" s="33">
        <v>55</v>
      </c>
      <c r="D79" s="33">
        <v>10</v>
      </c>
      <c r="E79" s="33">
        <v>5</v>
      </c>
      <c r="F79" s="33">
        <v>5</v>
      </c>
      <c r="G79" s="28">
        <v>0.67</v>
      </c>
      <c r="H79" s="68">
        <v>0.33</v>
      </c>
    </row>
    <row r="80" spans="1:8" x14ac:dyDescent="0.35">
      <c r="A80" s="22" t="s">
        <v>277</v>
      </c>
      <c r="B80" s="81" t="s">
        <v>100</v>
      </c>
      <c r="C80" s="33">
        <v>65</v>
      </c>
      <c r="D80" s="33">
        <v>20</v>
      </c>
      <c r="E80" s="33">
        <v>10</v>
      </c>
      <c r="F80" s="33">
        <v>10</v>
      </c>
      <c r="G80" s="28">
        <v>0.42</v>
      </c>
      <c r="H80" s="68">
        <v>0.57999999999999996</v>
      </c>
    </row>
    <row r="81" spans="1:8" x14ac:dyDescent="0.35">
      <c r="A81" s="22" t="s">
        <v>277</v>
      </c>
      <c r="B81" s="81" t="s">
        <v>101</v>
      </c>
      <c r="C81" s="33">
        <v>45</v>
      </c>
      <c r="D81" s="33">
        <v>10</v>
      </c>
      <c r="E81" s="33">
        <v>5</v>
      </c>
      <c r="F81" s="33">
        <v>5</v>
      </c>
      <c r="G81" s="28">
        <v>0.55000000000000004</v>
      </c>
      <c r="H81" s="68">
        <v>0.45</v>
      </c>
    </row>
    <row r="82" spans="1:8" x14ac:dyDescent="0.35">
      <c r="A82" s="22" t="s">
        <v>277</v>
      </c>
      <c r="B82" s="81" t="s">
        <v>102</v>
      </c>
      <c r="C82" s="33">
        <v>50</v>
      </c>
      <c r="D82" s="33">
        <v>5</v>
      </c>
      <c r="E82" s="33">
        <v>5</v>
      </c>
      <c r="F82" s="33">
        <v>5</v>
      </c>
      <c r="G82" s="28">
        <v>0.56999999999999995</v>
      </c>
      <c r="H82" s="68">
        <v>0.43</v>
      </c>
    </row>
    <row r="83" spans="1:8" x14ac:dyDescent="0.35">
      <c r="A83" s="22" t="s">
        <v>277</v>
      </c>
      <c r="B83" s="81" t="s">
        <v>103</v>
      </c>
      <c r="C83" s="33">
        <v>45</v>
      </c>
      <c r="D83" s="33">
        <v>20</v>
      </c>
      <c r="E83" s="33">
        <v>10</v>
      </c>
      <c r="F83" s="33">
        <v>10</v>
      </c>
      <c r="G83" s="28">
        <v>0.48</v>
      </c>
      <c r="H83" s="68">
        <v>0.52</v>
      </c>
    </row>
    <row r="84" spans="1:8" x14ac:dyDescent="0.35">
      <c r="A84" s="22" t="s">
        <v>277</v>
      </c>
      <c r="B84" s="81" t="s">
        <v>104</v>
      </c>
      <c r="C84" s="33">
        <v>35</v>
      </c>
      <c r="D84" s="33">
        <v>20</v>
      </c>
      <c r="E84" s="33">
        <v>10</v>
      </c>
      <c r="F84" s="33">
        <v>10</v>
      </c>
      <c r="G84" s="28">
        <v>0.6</v>
      </c>
      <c r="H84" s="68">
        <v>0.4</v>
      </c>
    </row>
    <row r="85" spans="1:8" x14ac:dyDescent="0.35">
      <c r="A85" s="22" t="s">
        <v>277</v>
      </c>
      <c r="B85" s="81" t="s">
        <v>105</v>
      </c>
      <c r="C85" s="33">
        <v>25</v>
      </c>
      <c r="D85" s="33">
        <v>20</v>
      </c>
      <c r="E85" s="33">
        <v>10</v>
      </c>
      <c r="F85" s="33">
        <v>10</v>
      </c>
      <c r="G85" s="28">
        <v>0.55000000000000004</v>
      </c>
      <c r="H85" s="68">
        <v>0.45</v>
      </c>
    </row>
    <row r="86" spans="1:8" x14ac:dyDescent="0.35">
      <c r="A86" s="22" t="s">
        <v>277</v>
      </c>
      <c r="B86" s="81" t="s">
        <v>106</v>
      </c>
      <c r="C86" s="33">
        <v>30</v>
      </c>
      <c r="D86" s="33">
        <v>35</v>
      </c>
      <c r="E86" s="33">
        <v>15</v>
      </c>
      <c r="F86" s="33">
        <v>20</v>
      </c>
      <c r="G86" s="28">
        <v>0.45</v>
      </c>
      <c r="H86" s="68">
        <v>0.55000000000000004</v>
      </c>
    </row>
    <row r="87" spans="1:8" x14ac:dyDescent="0.35">
      <c r="A87" s="22" t="s">
        <v>277</v>
      </c>
      <c r="B87" s="81" t="s">
        <v>107</v>
      </c>
      <c r="C87" s="33">
        <v>30</v>
      </c>
      <c r="D87" s="33">
        <v>40</v>
      </c>
      <c r="E87" s="33">
        <v>20</v>
      </c>
      <c r="F87" s="33">
        <v>20</v>
      </c>
      <c r="G87" s="28">
        <v>0.53</v>
      </c>
      <c r="H87" s="68">
        <v>0.48</v>
      </c>
    </row>
    <row r="88" spans="1:8" x14ac:dyDescent="0.35">
      <c r="A88" s="22" t="s">
        <v>277</v>
      </c>
      <c r="B88" s="81" t="s">
        <v>108</v>
      </c>
      <c r="C88" s="33">
        <v>25</v>
      </c>
      <c r="D88" s="33">
        <v>45</v>
      </c>
      <c r="E88" s="33">
        <v>30</v>
      </c>
      <c r="F88" s="33">
        <v>15</v>
      </c>
      <c r="G88" s="28">
        <v>0.62</v>
      </c>
      <c r="H88" s="68">
        <v>0.38</v>
      </c>
    </row>
    <row r="89" spans="1:8" x14ac:dyDescent="0.35">
      <c r="A89" s="22" t="s">
        <v>277</v>
      </c>
      <c r="B89" s="81" t="s">
        <v>109</v>
      </c>
      <c r="C89" s="33">
        <v>30</v>
      </c>
      <c r="D89" s="33">
        <v>25</v>
      </c>
      <c r="E89" s="33">
        <v>15</v>
      </c>
      <c r="F89" s="33">
        <v>10</v>
      </c>
      <c r="G89" s="28">
        <v>0.63</v>
      </c>
      <c r="H89" s="68">
        <v>0.37</v>
      </c>
    </row>
    <row r="90" spans="1:8" x14ac:dyDescent="0.35">
      <c r="A90" s="22" t="s">
        <v>277</v>
      </c>
      <c r="B90" s="81" t="s">
        <v>110</v>
      </c>
      <c r="C90" s="33">
        <v>45</v>
      </c>
      <c r="D90" s="33">
        <v>20</v>
      </c>
      <c r="E90" s="33">
        <v>10</v>
      </c>
      <c r="F90" s="33">
        <v>15</v>
      </c>
      <c r="G90" s="28">
        <v>0.41</v>
      </c>
      <c r="H90" s="68">
        <v>0.59</v>
      </c>
    </row>
    <row r="91" spans="1:8" x14ac:dyDescent="0.35">
      <c r="A91" s="22" t="s">
        <v>277</v>
      </c>
      <c r="B91" s="81" t="s">
        <v>111</v>
      </c>
      <c r="C91" s="33">
        <v>70</v>
      </c>
      <c r="D91" s="33">
        <v>25</v>
      </c>
      <c r="E91" s="33">
        <v>15</v>
      </c>
      <c r="F91" s="33">
        <v>10</v>
      </c>
      <c r="G91" s="28">
        <v>0.67</v>
      </c>
      <c r="H91" s="68">
        <v>0.33</v>
      </c>
    </row>
    <row r="92" spans="1:8" x14ac:dyDescent="0.35">
      <c r="A92" s="22" t="s">
        <v>277</v>
      </c>
      <c r="B92" s="81" t="s">
        <v>112</v>
      </c>
      <c r="C92" s="33">
        <v>60</v>
      </c>
      <c r="D92" s="33">
        <v>20</v>
      </c>
      <c r="E92" s="33">
        <v>15</v>
      </c>
      <c r="F92" s="33">
        <v>5</v>
      </c>
      <c r="G92" s="28">
        <v>0.72</v>
      </c>
      <c r="H92" s="68">
        <v>0.28000000000000003</v>
      </c>
    </row>
    <row r="93" spans="1:8" x14ac:dyDescent="0.35">
      <c r="A93" s="22" t="s">
        <v>277</v>
      </c>
      <c r="B93" s="81" t="s">
        <v>113</v>
      </c>
      <c r="C93" s="33">
        <v>50</v>
      </c>
      <c r="D93" s="33">
        <v>20</v>
      </c>
      <c r="E93" s="33">
        <v>10</v>
      </c>
      <c r="F93" s="33">
        <v>10</v>
      </c>
      <c r="G93" s="28">
        <v>0.53</v>
      </c>
      <c r="H93" s="68">
        <v>0.47</v>
      </c>
    </row>
    <row r="94" spans="1:8" x14ac:dyDescent="0.35">
      <c r="A94" s="22" t="s">
        <v>277</v>
      </c>
      <c r="B94" s="81" t="s">
        <v>114</v>
      </c>
      <c r="C94" s="33">
        <v>60</v>
      </c>
      <c r="D94" s="33">
        <v>20</v>
      </c>
      <c r="E94" s="33">
        <v>15</v>
      </c>
      <c r="F94" s="33">
        <v>5</v>
      </c>
      <c r="G94" s="28">
        <v>0.68</v>
      </c>
      <c r="H94" s="68">
        <v>0.32</v>
      </c>
    </row>
    <row r="95" spans="1:8" x14ac:dyDescent="0.35">
      <c r="A95" s="129" t="s">
        <v>278</v>
      </c>
      <c r="B95" s="129" t="s">
        <v>62</v>
      </c>
      <c r="C95" s="47">
        <v>245</v>
      </c>
      <c r="D95" s="47">
        <v>90</v>
      </c>
      <c r="E95" s="47">
        <v>55</v>
      </c>
      <c r="F95" s="47">
        <v>35</v>
      </c>
      <c r="G95" s="130">
        <v>0.63</v>
      </c>
      <c r="H95" s="130">
        <v>0.37</v>
      </c>
    </row>
    <row r="96" spans="1:8" x14ac:dyDescent="0.35">
      <c r="A96" s="22" t="s">
        <v>278</v>
      </c>
      <c r="B96" s="81" t="s">
        <v>71</v>
      </c>
      <c r="C96" s="33">
        <v>0</v>
      </c>
      <c r="D96" s="33">
        <v>0</v>
      </c>
      <c r="E96" s="33">
        <v>0</v>
      </c>
      <c r="F96" s="33">
        <v>0</v>
      </c>
      <c r="G96" s="28" t="s">
        <v>64</v>
      </c>
      <c r="H96" s="68" t="s">
        <v>64</v>
      </c>
    </row>
    <row r="97" spans="1:8" x14ac:dyDescent="0.35">
      <c r="A97" s="22" t="s">
        <v>278</v>
      </c>
      <c r="B97" s="81" t="s">
        <v>72</v>
      </c>
      <c r="C97" s="33">
        <v>0</v>
      </c>
      <c r="D97" s="33">
        <v>0</v>
      </c>
      <c r="E97" s="33">
        <v>0</v>
      </c>
      <c r="F97" s="33">
        <v>0</v>
      </c>
      <c r="G97" s="28" t="s">
        <v>64</v>
      </c>
      <c r="H97" s="68" t="s">
        <v>64</v>
      </c>
    </row>
    <row r="98" spans="1:8" x14ac:dyDescent="0.35">
      <c r="A98" s="22" t="s">
        <v>278</v>
      </c>
      <c r="B98" s="81" t="s">
        <v>74</v>
      </c>
      <c r="C98" s="33">
        <v>0</v>
      </c>
      <c r="D98" s="33">
        <v>0</v>
      </c>
      <c r="E98" s="33">
        <v>0</v>
      </c>
      <c r="F98" s="33">
        <v>0</v>
      </c>
      <c r="G98" s="28" t="s">
        <v>64</v>
      </c>
      <c r="H98" s="68" t="s">
        <v>64</v>
      </c>
    </row>
    <row r="99" spans="1:8" x14ac:dyDescent="0.35">
      <c r="A99" s="22" t="s">
        <v>278</v>
      </c>
      <c r="B99" s="81" t="s">
        <v>75</v>
      </c>
      <c r="C99" s="33">
        <v>0</v>
      </c>
      <c r="D99" s="33">
        <v>0</v>
      </c>
      <c r="E99" s="33">
        <v>0</v>
      </c>
      <c r="F99" s="33">
        <v>0</v>
      </c>
      <c r="G99" s="28" t="s">
        <v>64</v>
      </c>
      <c r="H99" s="68" t="s">
        <v>64</v>
      </c>
    </row>
    <row r="100" spans="1:8" x14ac:dyDescent="0.35">
      <c r="A100" s="22" t="s">
        <v>278</v>
      </c>
      <c r="B100" s="81" t="s">
        <v>76</v>
      </c>
      <c r="C100" s="33">
        <v>0</v>
      </c>
      <c r="D100" s="33">
        <v>0</v>
      </c>
      <c r="E100" s="33">
        <v>0</v>
      </c>
      <c r="F100" s="33">
        <v>0</v>
      </c>
      <c r="G100" s="28" t="s">
        <v>64</v>
      </c>
      <c r="H100" s="68" t="s">
        <v>64</v>
      </c>
    </row>
    <row r="101" spans="1:8" x14ac:dyDescent="0.35">
      <c r="A101" s="22" t="s">
        <v>278</v>
      </c>
      <c r="B101" s="81" t="s">
        <v>77</v>
      </c>
      <c r="C101" s="33">
        <v>0</v>
      </c>
      <c r="D101" s="33">
        <v>0</v>
      </c>
      <c r="E101" s="33">
        <v>0</v>
      </c>
      <c r="F101" s="33">
        <v>0</v>
      </c>
      <c r="G101" s="28" t="s">
        <v>64</v>
      </c>
      <c r="H101" s="68" t="s">
        <v>64</v>
      </c>
    </row>
    <row r="102" spans="1:8" x14ac:dyDescent="0.35">
      <c r="A102" s="22" t="s">
        <v>278</v>
      </c>
      <c r="B102" s="81" t="s">
        <v>78</v>
      </c>
      <c r="C102" s="33" t="s">
        <v>120</v>
      </c>
      <c r="D102" s="33">
        <v>0</v>
      </c>
      <c r="E102" s="33">
        <v>0</v>
      </c>
      <c r="F102" s="33">
        <v>0</v>
      </c>
      <c r="G102" s="28" t="s">
        <v>64</v>
      </c>
      <c r="H102" s="68" t="s">
        <v>64</v>
      </c>
    </row>
    <row r="103" spans="1:8" x14ac:dyDescent="0.35">
      <c r="A103" s="22" t="s">
        <v>278</v>
      </c>
      <c r="B103" s="81" t="s">
        <v>79</v>
      </c>
      <c r="C103" s="33">
        <v>0</v>
      </c>
      <c r="D103" s="33">
        <v>0</v>
      </c>
      <c r="E103" s="33">
        <v>0</v>
      </c>
      <c r="F103" s="33">
        <v>0</v>
      </c>
      <c r="G103" s="28" t="s">
        <v>64</v>
      </c>
      <c r="H103" s="68" t="s">
        <v>64</v>
      </c>
    </row>
    <row r="104" spans="1:8" x14ac:dyDescent="0.35">
      <c r="A104" s="22" t="s">
        <v>278</v>
      </c>
      <c r="B104" s="81" t="s">
        <v>80</v>
      </c>
      <c r="C104" s="33">
        <v>5</v>
      </c>
      <c r="D104" s="33">
        <v>0</v>
      </c>
      <c r="E104" s="33">
        <v>0</v>
      </c>
      <c r="F104" s="33">
        <v>0</v>
      </c>
      <c r="G104" s="28" t="s">
        <v>64</v>
      </c>
      <c r="H104" s="68" t="s">
        <v>64</v>
      </c>
    </row>
    <row r="105" spans="1:8" x14ac:dyDescent="0.35">
      <c r="A105" s="22" t="s">
        <v>278</v>
      </c>
      <c r="B105" s="81" t="s">
        <v>81</v>
      </c>
      <c r="C105" s="33">
        <v>0</v>
      </c>
      <c r="D105" s="33">
        <v>0</v>
      </c>
      <c r="E105" s="33">
        <v>0</v>
      </c>
      <c r="F105" s="33">
        <v>0</v>
      </c>
      <c r="G105" s="28" t="s">
        <v>64</v>
      </c>
      <c r="H105" s="68" t="s">
        <v>64</v>
      </c>
    </row>
    <row r="106" spans="1:8" x14ac:dyDescent="0.35">
      <c r="A106" s="22" t="s">
        <v>278</v>
      </c>
      <c r="B106" s="81" t="s">
        <v>82</v>
      </c>
      <c r="C106" s="33">
        <v>5</v>
      </c>
      <c r="D106" s="33" t="s">
        <v>120</v>
      </c>
      <c r="E106" s="33" t="s">
        <v>120</v>
      </c>
      <c r="F106" s="33">
        <v>0</v>
      </c>
      <c r="G106" s="28" t="s">
        <v>120</v>
      </c>
      <c r="H106" s="68" t="s">
        <v>120</v>
      </c>
    </row>
    <row r="107" spans="1:8" x14ac:dyDescent="0.35">
      <c r="A107" s="22" t="s">
        <v>278</v>
      </c>
      <c r="B107" s="81" t="s">
        <v>83</v>
      </c>
      <c r="C107" s="33" t="s">
        <v>120</v>
      </c>
      <c r="D107" s="33">
        <v>0</v>
      </c>
      <c r="E107" s="33">
        <v>0</v>
      </c>
      <c r="F107" s="33">
        <v>0</v>
      </c>
      <c r="G107" s="28" t="s">
        <v>64</v>
      </c>
      <c r="H107" s="68" t="s">
        <v>64</v>
      </c>
    </row>
    <row r="108" spans="1:8" x14ac:dyDescent="0.35">
      <c r="A108" s="22" t="s">
        <v>278</v>
      </c>
      <c r="B108" s="81" t="s">
        <v>84</v>
      </c>
      <c r="C108" s="33">
        <v>0</v>
      </c>
      <c r="D108" s="33" t="s">
        <v>120</v>
      </c>
      <c r="E108" s="33" t="s">
        <v>120</v>
      </c>
      <c r="F108" s="33">
        <v>0</v>
      </c>
      <c r="G108" s="28" t="s">
        <v>120</v>
      </c>
      <c r="H108" s="68" t="s">
        <v>120</v>
      </c>
    </row>
    <row r="109" spans="1:8" x14ac:dyDescent="0.35">
      <c r="A109" s="22" t="s">
        <v>278</v>
      </c>
      <c r="B109" s="81" t="s">
        <v>85</v>
      </c>
      <c r="C109" s="33">
        <v>5</v>
      </c>
      <c r="D109" s="33" t="s">
        <v>120</v>
      </c>
      <c r="E109" s="33" t="s">
        <v>120</v>
      </c>
      <c r="F109" s="33">
        <v>0</v>
      </c>
      <c r="G109" s="28" t="s">
        <v>120</v>
      </c>
      <c r="H109" s="68" t="s">
        <v>120</v>
      </c>
    </row>
    <row r="110" spans="1:8" x14ac:dyDescent="0.35">
      <c r="A110" s="22" t="s">
        <v>278</v>
      </c>
      <c r="B110" s="81" t="s">
        <v>86</v>
      </c>
      <c r="C110" s="33">
        <v>0</v>
      </c>
      <c r="D110" s="33">
        <v>0</v>
      </c>
      <c r="E110" s="33">
        <v>0</v>
      </c>
      <c r="F110" s="33">
        <v>0</v>
      </c>
      <c r="G110" s="28" t="s">
        <v>64</v>
      </c>
      <c r="H110" s="68" t="s">
        <v>64</v>
      </c>
    </row>
    <row r="111" spans="1:8" x14ac:dyDescent="0.35">
      <c r="A111" s="22" t="s">
        <v>278</v>
      </c>
      <c r="B111" s="81" t="s">
        <v>87</v>
      </c>
      <c r="C111" s="33" t="s">
        <v>120</v>
      </c>
      <c r="D111" s="33">
        <v>0</v>
      </c>
      <c r="E111" s="33">
        <v>0</v>
      </c>
      <c r="F111" s="33">
        <v>0</v>
      </c>
      <c r="G111" s="28" t="s">
        <v>64</v>
      </c>
      <c r="H111" s="68" t="s">
        <v>64</v>
      </c>
    </row>
    <row r="112" spans="1:8" x14ac:dyDescent="0.35">
      <c r="A112" s="22" t="s">
        <v>278</v>
      </c>
      <c r="B112" s="81" t="s">
        <v>88</v>
      </c>
      <c r="C112" s="33">
        <v>5</v>
      </c>
      <c r="D112" s="33">
        <v>0</v>
      </c>
      <c r="E112" s="33">
        <v>0</v>
      </c>
      <c r="F112" s="33">
        <v>0</v>
      </c>
      <c r="G112" s="28" t="s">
        <v>64</v>
      </c>
      <c r="H112" s="68" t="s">
        <v>64</v>
      </c>
    </row>
    <row r="113" spans="1:8" x14ac:dyDescent="0.35">
      <c r="A113" s="22" t="s">
        <v>278</v>
      </c>
      <c r="B113" s="81" t="s">
        <v>89</v>
      </c>
      <c r="C113" s="33">
        <v>10</v>
      </c>
      <c r="D113" s="33" t="s">
        <v>120</v>
      </c>
      <c r="E113" s="33" t="s">
        <v>120</v>
      </c>
      <c r="F113" s="33">
        <v>0</v>
      </c>
      <c r="G113" s="28" t="s">
        <v>120</v>
      </c>
      <c r="H113" s="68" t="s">
        <v>120</v>
      </c>
    </row>
    <row r="114" spans="1:8" x14ac:dyDescent="0.35">
      <c r="A114" s="22" t="s">
        <v>278</v>
      </c>
      <c r="B114" s="81" t="s">
        <v>90</v>
      </c>
      <c r="C114" s="33">
        <v>5</v>
      </c>
      <c r="D114" s="33" t="s">
        <v>120</v>
      </c>
      <c r="E114" s="33" t="s">
        <v>120</v>
      </c>
      <c r="F114" s="33">
        <v>0</v>
      </c>
      <c r="G114" s="28" t="s">
        <v>120</v>
      </c>
      <c r="H114" s="68" t="s">
        <v>120</v>
      </c>
    </row>
    <row r="115" spans="1:8" x14ac:dyDescent="0.35">
      <c r="A115" s="22" t="s">
        <v>278</v>
      </c>
      <c r="B115" s="81" t="s">
        <v>91</v>
      </c>
      <c r="C115" s="33">
        <v>5</v>
      </c>
      <c r="D115" s="33" t="s">
        <v>120</v>
      </c>
      <c r="E115" s="33" t="s">
        <v>120</v>
      </c>
      <c r="F115" s="33">
        <v>0</v>
      </c>
      <c r="G115" s="28" t="s">
        <v>120</v>
      </c>
      <c r="H115" s="68" t="s">
        <v>120</v>
      </c>
    </row>
    <row r="116" spans="1:8" x14ac:dyDescent="0.35">
      <c r="A116" s="22" t="s">
        <v>278</v>
      </c>
      <c r="B116" s="81" t="s">
        <v>92</v>
      </c>
      <c r="C116" s="33">
        <v>10</v>
      </c>
      <c r="D116" s="33" t="s">
        <v>120</v>
      </c>
      <c r="E116" s="33" t="s">
        <v>120</v>
      </c>
      <c r="F116" s="33">
        <v>0</v>
      </c>
      <c r="G116" s="28" t="s">
        <v>120</v>
      </c>
      <c r="H116" s="68" t="s">
        <v>120</v>
      </c>
    </row>
    <row r="117" spans="1:8" x14ac:dyDescent="0.35">
      <c r="A117" s="22" t="s">
        <v>278</v>
      </c>
      <c r="B117" s="81" t="s">
        <v>93</v>
      </c>
      <c r="C117" s="33">
        <v>5</v>
      </c>
      <c r="D117" s="33">
        <v>5</v>
      </c>
      <c r="E117" s="33" t="s">
        <v>120</v>
      </c>
      <c r="F117" s="33">
        <v>5</v>
      </c>
      <c r="G117" s="28" t="s">
        <v>120</v>
      </c>
      <c r="H117" s="68" t="s">
        <v>120</v>
      </c>
    </row>
    <row r="118" spans="1:8" x14ac:dyDescent="0.35">
      <c r="A118" s="22" t="s">
        <v>278</v>
      </c>
      <c r="B118" s="81" t="s">
        <v>94</v>
      </c>
      <c r="C118" s="33">
        <v>10</v>
      </c>
      <c r="D118" s="33" t="s">
        <v>120</v>
      </c>
      <c r="E118" s="33">
        <v>0</v>
      </c>
      <c r="F118" s="33" t="s">
        <v>120</v>
      </c>
      <c r="G118" s="28" t="s">
        <v>120</v>
      </c>
      <c r="H118" s="68" t="s">
        <v>120</v>
      </c>
    </row>
    <row r="119" spans="1:8" x14ac:dyDescent="0.35">
      <c r="A119" s="22" t="s">
        <v>278</v>
      </c>
      <c r="B119" s="81" t="s">
        <v>95</v>
      </c>
      <c r="C119" s="33">
        <v>5</v>
      </c>
      <c r="D119" s="33" t="s">
        <v>120</v>
      </c>
      <c r="E119" s="33" t="s">
        <v>120</v>
      </c>
      <c r="F119" s="33">
        <v>0</v>
      </c>
      <c r="G119" s="28" t="s">
        <v>120</v>
      </c>
      <c r="H119" s="68" t="s">
        <v>120</v>
      </c>
    </row>
    <row r="120" spans="1:8" x14ac:dyDescent="0.35">
      <c r="A120" s="22" t="s">
        <v>278</v>
      </c>
      <c r="B120" s="81" t="s">
        <v>96</v>
      </c>
      <c r="C120" s="33">
        <v>5</v>
      </c>
      <c r="D120" s="33">
        <v>5</v>
      </c>
      <c r="E120" s="33" t="s">
        <v>120</v>
      </c>
      <c r="F120" s="33" t="s">
        <v>120</v>
      </c>
      <c r="G120" s="28" t="s">
        <v>120</v>
      </c>
      <c r="H120" s="68" t="s">
        <v>120</v>
      </c>
    </row>
    <row r="121" spans="1:8" x14ac:dyDescent="0.35">
      <c r="A121" s="22" t="s">
        <v>278</v>
      </c>
      <c r="B121" s="81" t="s">
        <v>97</v>
      </c>
      <c r="C121" s="33">
        <v>5</v>
      </c>
      <c r="D121" s="33">
        <v>5</v>
      </c>
      <c r="E121" s="33">
        <v>5</v>
      </c>
      <c r="F121" s="33">
        <v>0</v>
      </c>
      <c r="G121" s="28">
        <v>1</v>
      </c>
      <c r="H121" s="68">
        <v>0</v>
      </c>
    </row>
    <row r="122" spans="1:8" x14ac:dyDescent="0.35">
      <c r="A122" s="22" t="s">
        <v>278</v>
      </c>
      <c r="B122" s="81" t="s">
        <v>98</v>
      </c>
      <c r="C122" s="33">
        <v>5</v>
      </c>
      <c r="D122" s="33" t="s">
        <v>120</v>
      </c>
      <c r="E122" s="33" t="s">
        <v>120</v>
      </c>
      <c r="F122" s="33" t="s">
        <v>120</v>
      </c>
      <c r="G122" s="28" t="s">
        <v>120</v>
      </c>
      <c r="H122" s="68" t="s">
        <v>120</v>
      </c>
    </row>
    <row r="123" spans="1:8" x14ac:dyDescent="0.35">
      <c r="A123" s="22" t="s">
        <v>278</v>
      </c>
      <c r="B123" s="81" t="s">
        <v>99</v>
      </c>
      <c r="C123" s="33">
        <v>5</v>
      </c>
      <c r="D123" s="33">
        <v>5</v>
      </c>
      <c r="E123" s="33" t="s">
        <v>120</v>
      </c>
      <c r="F123" s="33" t="s">
        <v>120</v>
      </c>
      <c r="G123" s="28" t="s">
        <v>120</v>
      </c>
      <c r="H123" s="68" t="s">
        <v>120</v>
      </c>
    </row>
    <row r="124" spans="1:8" x14ac:dyDescent="0.35">
      <c r="A124" s="22" t="s">
        <v>278</v>
      </c>
      <c r="B124" s="81" t="s">
        <v>100</v>
      </c>
      <c r="C124" s="33">
        <v>10</v>
      </c>
      <c r="D124" s="33">
        <v>5</v>
      </c>
      <c r="E124" s="33" t="s">
        <v>120</v>
      </c>
      <c r="F124" s="33">
        <v>5</v>
      </c>
      <c r="G124" s="28" t="s">
        <v>120</v>
      </c>
      <c r="H124" s="68" t="s">
        <v>120</v>
      </c>
    </row>
    <row r="125" spans="1:8" x14ac:dyDescent="0.35">
      <c r="A125" s="22" t="s">
        <v>278</v>
      </c>
      <c r="B125" s="81" t="s">
        <v>101</v>
      </c>
      <c r="C125" s="33">
        <v>10</v>
      </c>
      <c r="D125" s="33">
        <v>10</v>
      </c>
      <c r="E125" s="33">
        <v>5</v>
      </c>
      <c r="F125" s="33">
        <v>5</v>
      </c>
      <c r="G125" s="28">
        <v>0.56000000000000005</v>
      </c>
      <c r="H125" s="68">
        <v>0.44</v>
      </c>
    </row>
    <row r="126" spans="1:8" x14ac:dyDescent="0.35">
      <c r="A126" s="22" t="s">
        <v>278</v>
      </c>
      <c r="B126" s="81" t="s">
        <v>102</v>
      </c>
      <c r="C126" s="33">
        <v>5</v>
      </c>
      <c r="D126" s="33">
        <v>5</v>
      </c>
      <c r="E126" s="33" t="s">
        <v>120</v>
      </c>
      <c r="F126" s="33">
        <v>5</v>
      </c>
      <c r="G126" s="28" t="s">
        <v>120</v>
      </c>
      <c r="H126" s="68" t="s">
        <v>120</v>
      </c>
    </row>
    <row r="127" spans="1:8" x14ac:dyDescent="0.35">
      <c r="A127" s="22" t="s">
        <v>278</v>
      </c>
      <c r="B127" s="81" t="s">
        <v>103</v>
      </c>
      <c r="C127" s="33">
        <v>15</v>
      </c>
      <c r="D127" s="33" t="s">
        <v>120</v>
      </c>
      <c r="E127" s="33">
        <v>0</v>
      </c>
      <c r="F127" s="33" t="s">
        <v>120</v>
      </c>
      <c r="G127" s="28" t="s">
        <v>120</v>
      </c>
      <c r="H127" s="68" t="s">
        <v>120</v>
      </c>
    </row>
    <row r="128" spans="1:8" x14ac:dyDescent="0.35">
      <c r="A128" s="22" t="s">
        <v>278</v>
      </c>
      <c r="B128" s="81" t="s">
        <v>104</v>
      </c>
      <c r="C128" s="33">
        <v>5</v>
      </c>
      <c r="D128" s="33">
        <v>5</v>
      </c>
      <c r="E128" s="33" t="s">
        <v>120</v>
      </c>
      <c r="F128" s="33" t="s">
        <v>120</v>
      </c>
      <c r="G128" s="28" t="s">
        <v>120</v>
      </c>
      <c r="H128" s="68" t="s">
        <v>120</v>
      </c>
    </row>
    <row r="129" spans="1:8" x14ac:dyDescent="0.35">
      <c r="A129" s="22" t="s">
        <v>278</v>
      </c>
      <c r="B129" s="81" t="s">
        <v>105</v>
      </c>
      <c r="C129" s="33">
        <v>10</v>
      </c>
      <c r="D129" s="33">
        <v>5</v>
      </c>
      <c r="E129" s="33" t="s">
        <v>120</v>
      </c>
      <c r="F129" s="33" t="s">
        <v>120</v>
      </c>
      <c r="G129" s="28" t="s">
        <v>120</v>
      </c>
      <c r="H129" s="68" t="s">
        <v>120</v>
      </c>
    </row>
    <row r="130" spans="1:8" x14ac:dyDescent="0.35">
      <c r="A130" s="22" t="s">
        <v>278</v>
      </c>
      <c r="B130" s="81" t="s">
        <v>106</v>
      </c>
      <c r="C130" s="33">
        <v>10</v>
      </c>
      <c r="D130" s="33">
        <v>5</v>
      </c>
      <c r="E130" s="33" t="s">
        <v>120</v>
      </c>
      <c r="F130" s="33">
        <v>5</v>
      </c>
      <c r="G130" s="28" t="s">
        <v>120</v>
      </c>
      <c r="H130" s="68" t="s">
        <v>120</v>
      </c>
    </row>
    <row r="131" spans="1:8" x14ac:dyDescent="0.35">
      <c r="A131" s="22" t="s">
        <v>278</v>
      </c>
      <c r="B131" s="81" t="s">
        <v>107</v>
      </c>
      <c r="C131" s="33">
        <v>5</v>
      </c>
      <c r="D131" s="33">
        <v>5</v>
      </c>
      <c r="E131" s="33" t="s">
        <v>120</v>
      </c>
      <c r="F131" s="33">
        <v>5</v>
      </c>
      <c r="G131" s="28" t="s">
        <v>120</v>
      </c>
      <c r="H131" s="68" t="s">
        <v>120</v>
      </c>
    </row>
    <row r="132" spans="1:8" x14ac:dyDescent="0.35">
      <c r="A132" s="22" t="s">
        <v>278</v>
      </c>
      <c r="B132" s="81" t="s">
        <v>108</v>
      </c>
      <c r="C132" s="33">
        <v>10</v>
      </c>
      <c r="D132" s="33">
        <v>5</v>
      </c>
      <c r="E132" s="33">
        <v>5</v>
      </c>
      <c r="F132" s="33">
        <v>0</v>
      </c>
      <c r="G132" s="28">
        <v>1</v>
      </c>
      <c r="H132" s="68">
        <v>0</v>
      </c>
    </row>
    <row r="133" spans="1:8" x14ac:dyDescent="0.35">
      <c r="A133" s="22" t="s">
        <v>278</v>
      </c>
      <c r="B133" s="81" t="s">
        <v>109</v>
      </c>
      <c r="C133" s="33">
        <v>15</v>
      </c>
      <c r="D133" s="33">
        <v>5</v>
      </c>
      <c r="E133" s="33">
        <v>5</v>
      </c>
      <c r="F133" s="33" t="s">
        <v>120</v>
      </c>
      <c r="G133" s="28" t="s">
        <v>120</v>
      </c>
      <c r="H133" s="68" t="s">
        <v>120</v>
      </c>
    </row>
    <row r="134" spans="1:8" x14ac:dyDescent="0.35">
      <c r="A134" s="22" t="s">
        <v>278</v>
      </c>
      <c r="B134" s="81" t="s">
        <v>110</v>
      </c>
      <c r="C134" s="33">
        <v>20</v>
      </c>
      <c r="D134" s="33" t="s">
        <v>120</v>
      </c>
      <c r="E134" s="33" t="s">
        <v>120</v>
      </c>
      <c r="F134" s="33">
        <v>0</v>
      </c>
      <c r="G134" s="28" t="s">
        <v>120</v>
      </c>
      <c r="H134" s="68" t="s">
        <v>120</v>
      </c>
    </row>
    <row r="135" spans="1:8" x14ac:dyDescent="0.35">
      <c r="A135" s="22" t="s">
        <v>278</v>
      </c>
      <c r="B135" s="81" t="s">
        <v>111</v>
      </c>
      <c r="C135" s="33">
        <v>20</v>
      </c>
      <c r="D135" s="33" t="s">
        <v>120</v>
      </c>
      <c r="E135" s="33" t="s">
        <v>120</v>
      </c>
      <c r="F135" s="33">
        <v>0</v>
      </c>
      <c r="G135" s="28" t="s">
        <v>120</v>
      </c>
      <c r="H135" s="68" t="s">
        <v>120</v>
      </c>
    </row>
    <row r="136" spans="1:8" x14ac:dyDescent="0.35">
      <c r="A136" s="22" t="s">
        <v>278</v>
      </c>
      <c r="B136" s="81" t="s">
        <v>112</v>
      </c>
      <c r="C136" s="33">
        <v>10</v>
      </c>
      <c r="D136" s="33">
        <v>5</v>
      </c>
      <c r="E136" s="33">
        <v>5</v>
      </c>
      <c r="F136" s="33">
        <v>0</v>
      </c>
      <c r="G136" s="28">
        <v>1</v>
      </c>
      <c r="H136" s="68">
        <v>0</v>
      </c>
    </row>
    <row r="137" spans="1:8" x14ac:dyDescent="0.35">
      <c r="A137" s="22" t="s">
        <v>278</v>
      </c>
      <c r="B137" s="81" t="s">
        <v>113</v>
      </c>
      <c r="C137" s="33">
        <v>10</v>
      </c>
      <c r="D137" s="33">
        <v>5</v>
      </c>
      <c r="E137" s="33" t="s">
        <v>120</v>
      </c>
      <c r="F137" s="33" t="s">
        <v>120</v>
      </c>
      <c r="G137" s="28" t="s">
        <v>120</v>
      </c>
      <c r="H137" s="68" t="s">
        <v>120</v>
      </c>
    </row>
    <row r="138" spans="1:8" x14ac:dyDescent="0.35">
      <c r="A138" s="22" t="s">
        <v>278</v>
      </c>
      <c r="B138" s="81" t="s">
        <v>114</v>
      </c>
      <c r="C138" s="33">
        <v>10</v>
      </c>
      <c r="D138" s="33">
        <v>5</v>
      </c>
      <c r="E138" s="33">
        <v>5</v>
      </c>
      <c r="F138" s="33">
        <v>5</v>
      </c>
      <c r="G138" s="28">
        <v>0.5</v>
      </c>
      <c r="H138" s="68">
        <v>0.5</v>
      </c>
    </row>
    <row r="139" spans="1:8" x14ac:dyDescent="0.35">
      <c r="A139" s="126" t="s">
        <v>276</v>
      </c>
      <c r="B139" s="126" t="s">
        <v>404</v>
      </c>
      <c r="C139" s="34" t="s">
        <v>120</v>
      </c>
      <c r="D139" s="34">
        <v>0</v>
      </c>
      <c r="E139" s="34">
        <v>0</v>
      </c>
      <c r="F139" s="34">
        <v>0</v>
      </c>
      <c r="G139" s="30" t="s">
        <v>64</v>
      </c>
      <c r="H139" s="30" t="s">
        <v>64</v>
      </c>
    </row>
    <row r="140" spans="1:8" x14ac:dyDescent="0.35">
      <c r="A140" s="24" t="s">
        <v>276</v>
      </c>
      <c r="B140" s="83" t="s">
        <v>405</v>
      </c>
      <c r="C140" s="35">
        <v>40</v>
      </c>
      <c r="D140" s="35">
        <v>15</v>
      </c>
      <c r="E140" s="35">
        <v>10</v>
      </c>
      <c r="F140" s="35">
        <v>5</v>
      </c>
      <c r="G140" s="29">
        <v>0.75</v>
      </c>
      <c r="H140" s="124">
        <v>0.25</v>
      </c>
    </row>
    <row r="141" spans="1:8" x14ac:dyDescent="0.35">
      <c r="A141" s="24" t="s">
        <v>276</v>
      </c>
      <c r="B141" s="83" t="s">
        <v>406</v>
      </c>
      <c r="C141" s="35">
        <v>205</v>
      </c>
      <c r="D141" s="35">
        <v>55</v>
      </c>
      <c r="E141" s="35">
        <v>35</v>
      </c>
      <c r="F141" s="35">
        <v>20</v>
      </c>
      <c r="G141" s="29">
        <v>0.65</v>
      </c>
      <c r="H141" s="124">
        <v>0.35</v>
      </c>
    </row>
    <row r="142" spans="1:8" x14ac:dyDescent="0.35">
      <c r="A142" s="24" t="s">
        <v>276</v>
      </c>
      <c r="B142" s="83" t="s">
        <v>407</v>
      </c>
      <c r="C142" s="35">
        <v>580</v>
      </c>
      <c r="D142" s="35">
        <v>280</v>
      </c>
      <c r="E142" s="35">
        <v>155</v>
      </c>
      <c r="F142" s="35">
        <v>125</v>
      </c>
      <c r="G142" s="29">
        <v>0.55000000000000004</v>
      </c>
      <c r="H142" s="124">
        <v>0.45</v>
      </c>
    </row>
    <row r="143" spans="1:8" x14ac:dyDescent="0.35">
      <c r="A143" s="24" t="s">
        <v>276</v>
      </c>
      <c r="B143" s="83" t="s">
        <v>408</v>
      </c>
      <c r="C143" s="35">
        <v>400</v>
      </c>
      <c r="D143" s="35">
        <v>150</v>
      </c>
      <c r="E143" s="35">
        <v>95</v>
      </c>
      <c r="F143" s="35">
        <v>55</v>
      </c>
      <c r="G143" s="29">
        <v>0.63</v>
      </c>
      <c r="H143" s="124">
        <v>0.37</v>
      </c>
    </row>
    <row r="144" spans="1:8" x14ac:dyDescent="0.35">
      <c r="A144" s="126" t="s">
        <v>277</v>
      </c>
      <c r="B144" s="126" t="s">
        <v>404</v>
      </c>
      <c r="C144" s="34" t="s">
        <v>120</v>
      </c>
      <c r="D144" s="34">
        <v>0</v>
      </c>
      <c r="E144" s="34">
        <v>0</v>
      </c>
      <c r="F144" s="34">
        <v>0</v>
      </c>
      <c r="G144" s="30" t="s">
        <v>64</v>
      </c>
      <c r="H144" s="30" t="s">
        <v>64</v>
      </c>
    </row>
    <row r="145" spans="1:8" x14ac:dyDescent="0.35">
      <c r="A145" s="24" t="s">
        <v>277</v>
      </c>
      <c r="B145" s="83" t="s">
        <v>405</v>
      </c>
      <c r="C145" s="35">
        <v>30</v>
      </c>
      <c r="D145" s="35">
        <v>15</v>
      </c>
      <c r="E145" s="35">
        <v>10</v>
      </c>
      <c r="F145" s="35">
        <v>5</v>
      </c>
      <c r="G145" s="29">
        <v>0.71</v>
      </c>
      <c r="H145" s="124">
        <v>0.28999999999999998</v>
      </c>
    </row>
    <row r="146" spans="1:8" x14ac:dyDescent="0.35">
      <c r="A146" s="24" t="s">
        <v>277</v>
      </c>
      <c r="B146" s="83" t="s">
        <v>406</v>
      </c>
      <c r="C146" s="35">
        <v>150</v>
      </c>
      <c r="D146" s="35">
        <v>35</v>
      </c>
      <c r="E146" s="35">
        <v>25</v>
      </c>
      <c r="F146" s="35">
        <v>15</v>
      </c>
      <c r="G146" s="29">
        <v>0.62</v>
      </c>
      <c r="H146" s="124">
        <v>0.38</v>
      </c>
    </row>
    <row r="147" spans="1:8" x14ac:dyDescent="0.35">
      <c r="A147" s="24" t="s">
        <v>277</v>
      </c>
      <c r="B147" s="83" t="s">
        <v>407</v>
      </c>
      <c r="C147" s="35">
        <v>485</v>
      </c>
      <c r="D147" s="35">
        <v>235</v>
      </c>
      <c r="E147" s="35">
        <v>130</v>
      </c>
      <c r="F147" s="35">
        <v>105</v>
      </c>
      <c r="G147" s="29">
        <v>0.56000000000000005</v>
      </c>
      <c r="H147" s="124">
        <v>0.44</v>
      </c>
    </row>
    <row r="148" spans="1:8" x14ac:dyDescent="0.35">
      <c r="A148" s="24" t="s">
        <v>277</v>
      </c>
      <c r="B148" s="83" t="s">
        <v>408</v>
      </c>
      <c r="C148" s="35">
        <v>315</v>
      </c>
      <c r="D148" s="35">
        <v>130</v>
      </c>
      <c r="E148" s="35">
        <v>80</v>
      </c>
      <c r="F148" s="35">
        <v>50</v>
      </c>
      <c r="G148" s="29">
        <v>0.6</v>
      </c>
      <c r="H148" s="124">
        <v>0.4</v>
      </c>
    </row>
    <row r="149" spans="1:8" x14ac:dyDescent="0.35">
      <c r="A149" s="126" t="s">
        <v>278</v>
      </c>
      <c r="B149" s="126" t="s">
        <v>404</v>
      </c>
      <c r="C149" s="34">
        <v>0</v>
      </c>
      <c r="D149" s="34">
        <v>0</v>
      </c>
      <c r="E149" s="34">
        <v>0</v>
      </c>
      <c r="F149" s="34">
        <v>0</v>
      </c>
      <c r="G149" s="30" t="s">
        <v>64</v>
      </c>
      <c r="H149" s="30" t="s">
        <v>64</v>
      </c>
    </row>
    <row r="150" spans="1:8" x14ac:dyDescent="0.35">
      <c r="A150" s="24" t="s">
        <v>278</v>
      </c>
      <c r="B150" s="83" t="s">
        <v>405</v>
      </c>
      <c r="C150" s="35">
        <v>10</v>
      </c>
      <c r="D150" s="35" t="s">
        <v>120</v>
      </c>
      <c r="E150" s="35" t="s">
        <v>120</v>
      </c>
      <c r="F150" s="35">
        <v>0</v>
      </c>
      <c r="G150" s="29" t="s">
        <v>120</v>
      </c>
      <c r="H150" s="124" t="s">
        <v>120</v>
      </c>
    </row>
    <row r="151" spans="1:8" x14ac:dyDescent="0.35">
      <c r="A151" s="24" t="s">
        <v>278</v>
      </c>
      <c r="B151" s="83" t="s">
        <v>406</v>
      </c>
      <c r="C151" s="35">
        <v>55</v>
      </c>
      <c r="D151" s="35">
        <v>15</v>
      </c>
      <c r="E151" s="35">
        <v>10</v>
      </c>
      <c r="F151" s="35">
        <v>5</v>
      </c>
      <c r="G151" s="29">
        <v>0.71</v>
      </c>
      <c r="H151" s="124">
        <v>0.28999999999999998</v>
      </c>
    </row>
    <row r="152" spans="1:8" x14ac:dyDescent="0.35">
      <c r="A152" s="24" t="s">
        <v>278</v>
      </c>
      <c r="B152" s="83" t="s">
        <v>407</v>
      </c>
      <c r="C152" s="35">
        <v>95</v>
      </c>
      <c r="D152" s="35">
        <v>50</v>
      </c>
      <c r="E152" s="35">
        <v>25</v>
      </c>
      <c r="F152" s="35">
        <v>25</v>
      </c>
      <c r="G152" s="29">
        <v>0.52</v>
      </c>
      <c r="H152" s="124">
        <v>0.48</v>
      </c>
    </row>
    <row r="153" spans="1:8" x14ac:dyDescent="0.35">
      <c r="A153" s="24" t="s">
        <v>278</v>
      </c>
      <c r="B153" s="83" t="s">
        <v>408</v>
      </c>
      <c r="C153" s="35">
        <v>85</v>
      </c>
      <c r="D153" s="35">
        <v>25</v>
      </c>
      <c r="E153" s="35">
        <v>20</v>
      </c>
      <c r="F153" s="35">
        <v>5</v>
      </c>
      <c r="G153" s="29">
        <v>0.78</v>
      </c>
      <c r="H153" s="124">
        <v>0.22</v>
      </c>
    </row>
    <row r="154" spans="1:8" x14ac:dyDescent="0.35">
      <c r="A154" t="s">
        <v>29</v>
      </c>
      <c r="B154" t="s">
        <v>424</v>
      </c>
    </row>
    <row r="155" spans="1:8" x14ac:dyDescent="0.35">
      <c r="A155" t="s">
        <v>30</v>
      </c>
      <c r="B155" t="s">
        <v>426</v>
      </c>
    </row>
    <row r="156" spans="1:8" x14ac:dyDescent="0.35">
      <c r="A156" t="s">
        <v>31</v>
      </c>
      <c r="B156" t="s">
        <v>425</v>
      </c>
    </row>
    <row r="157" spans="1:8" x14ac:dyDescent="0.35">
      <c r="A157" t="s">
        <v>32</v>
      </c>
      <c r="B157" t="s">
        <v>500</v>
      </c>
    </row>
    <row r="158" spans="1:8" x14ac:dyDescent="0.35">
      <c r="A158" t="s">
        <v>33</v>
      </c>
      <c r="B158" s="4" t="s">
        <v>533</v>
      </c>
    </row>
    <row r="159" spans="1:8" x14ac:dyDescent="0.35">
      <c r="A159" t="s">
        <v>34</v>
      </c>
      <c r="B159" s="4" t="s">
        <v>540</v>
      </c>
    </row>
    <row r="160" spans="1:8" x14ac:dyDescent="0.35">
      <c r="A160" t="s">
        <v>35</v>
      </c>
      <c r="B160" t="s">
        <v>501</v>
      </c>
    </row>
    <row r="161" spans="1:2" x14ac:dyDescent="0.35">
      <c r="A161" t="s">
        <v>36</v>
      </c>
      <c r="B161" t="s">
        <v>502</v>
      </c>
    </row>
    <row r="162" spans="1:2" x14ac:dyDescent="0.35">
      <c r="A162" t="s">
        <v>37</v>
      </c>
      <c r="B162" t="s">
        <v>503</v>
      </c>
    </row>
    <row r="163" spans="1:2" x14ac:dyDescent="0.35">
      <c r="A163" t="s">
        <v>38</v>
      </c>
      <c r="B163" t="s">
        <v>504</v>
      </c>
    </row>
  </sheetData>
  <conditionalFormatting sqref="G7:H153">
    <cfRule type="dataBar" priority="1">
      <dataBar>
        <cfvo type="num" val="0"/>
        <cfvo type="num" val="1"/>
        <color theme="7" tint="0.39997558519241921"/>
      </dataBar>
      <extLst>
        <ext xmlns:x14="http://schemas.microsoft.com/office/spreadsheetml/2009/9/main" uri="{B025F937-C7B1-47D3-B67F-A62EFF666E3E}">
          <x14:id>{36EAD8D0-3DD0-4193-A90D-70DABB217FE7}</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6EAD8D0-3DD0-4193-A90D-70DABB217FE7}">
            <x14:dataBar minLength="0" maxLength="100" gradient="0">
              <x14:cfvo type="num">
                <xm:f>0</xm:f>
              </x14:cfvo>
              <x14:cfvo type="num">
                <xm:f>1</xm:f>
              </x14:cfvo>
              <x14:negativeFillColor rgb="FFFF0000"/>
              <x14:axisColor rgb="FF000000"/>
            </x14:dataBar>
          </x14:cfRule>
          <xm:sqref>G7:H153</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5"/>
  <sheetViews>
    <sheetView showGridLines="0" workbookViewId="0"/>
  </sheetViews>
  <sheetFormatPr defaultColWidth="10.6640625" defaultRowHeight="15.5" x14ac:dyDescent="0.35"/>
  <cols>
    <col min="1" max="11" width="20.6640625" customWidth="1"/>
  </cols>
  <sheetData>
    <row r="1" spans="1:11" ht="19.5" x14ac:dyDescent="0.45">
      <c r="A1" s="1" t="s">
        <v>555</v>
      </c>
    </row>
    <row r="2" spans="1:11" x14ac:dyDescent="0.35">
      <c r="A2" t="s">
        <v>46</v>
      </c>
    </row>
    <row r="3" spans="1:11" x14ac:dyDescent="0.35">
      <c r="A3" t="s">
        <v>47</v>
      </c>
    </row>
    <row r="4" spans="1:11" x14ac:dyDescent="0.35">
      <c r="A4" t="s">
        <v>417</v>
      </c>
    </row>
    <row r="5" spans="1:11" x14ac:dyDescent="0.35">
      <c r="A5" t="s">
        <v>49</v>
      </c>
    </row>
    <row r="6" spans="1:11" s="182" customFormat="1" ht="62" x14ac:dyDescent="0.35">
      <c r="A6" s="218" t="s">
        <v>380</v>
      </c>
      <c r="B6" s="197" t="s">
        <v>522</v>
      </c>
      <c r="C6" s="197" t="s">
        <v>523</v>
      </c>
      <c r="D6" s="217" t="s">
        <v>527</v>
      </c>
      <c r="E6" s="217" t="s">
        <v>528</v>
      </c>
      <c r="F6" s="217" t="s">
        <v>529</v>
      </c>
      <c r="G6" s="197" t="s">
        <v>554</v>
      </c>
      <c r="H6" s="197" t="s">
        <v>553</v>
      </c>
      <c r="I6" s="197" t="s">
        <v>552</v>
      </c>
      <c r="J6" s="217" t="s">
        <v>550</v>
      </c>
      <c r="K6" s="219" t="s">
        <v>551</v>
      </c>
    </row>
    <row r="7" spans="1:11" x14ac:dyDescent="0.35">
      <c r="A7" s="129" t="s">
        <v>276</v>
      </c>
      <c r="B7" s="129" t="s">
        <v>62</v>
      </c>
      <c r="C7" s="47">
        <v>38505</v>
      </c>
      <c r="D7" s="47">
        <v>1475</v>
      </c>
      <c r="E7" s="47">
        <v>12755</v>
      </c>
      <c r="F7" s="47">
        <v>24280</v>
      </c>
      <c r="G7" s="130">
        <v>0.04</v>
      </c>
      <c r="H7" s="130">
        <v>0.33</v>
      </c>
      <c r="I7" s="130">
        <v>0.63</v>
      </c>
      <c r="J7" s="47">
        <v>345</v>
      </c>
      <c r="K7" s="130">
        <v>0.23</v>
      </c>
    </row>
    <row r="8" spans="1:11" x14ac:dyDescent="0.35">
      <c r="A8" s="22" t="s">
        <v>276</v>
      </c>
      <c r="B8" s="81" t="s">
        <v>68</v>
      </c>
      <c r="C8" s="33" t="s">
        <v>120</v>
      </c>
      <c r="D8" s="33">
        <v>0</v>
      </c>
      <c r="E8" s="33" t="s">
        <v>120</v>
      </c>
      <c r="F8" s="33">
        <v>0</v>
      </c>
      <c r="G8" s="28">
        <v>0</v>
      </c>
      <c r="H8" s="28" t="s">
        <v>120</v>
      </c>
      <c r="I8" s="28">
        <v>0</v>
      </c>
      <c r="J8" s="33">
        <v>0</v>
      </c>
      <c r="K8" s="68" t="s">
        <v>64</v>
      </c>
    </row>
    <row r="9" spans="1:11" x14ac:dyDescent="0.35">
      <c r="A9" s="22" t="s">
        <v>276</v>
      </c>
      <c r="B9" s="81" t="s">
        <v>69</v>
      </c>
      <c r="C9" s="33" t="s">
        <v>120</v>
      </c>
      <c r="D9" s="33">
        <v>0</v>
      </c>
      <c r="E9" s="33" t="s">
        <v>120</v>
      </c>
      <c r="F9" s="33">
        <v>0</v>
      </c>
      <c r="G9" s="28">
        <v>0</v>
      </c>
      <c r="H9" s="28" t="s">
        <v>120</v>
      </c>
      <c r="I9" s="28">
        <v>0</v>
      </c>
      <c r="J9" s="33">
        <v>0</v>
      </c>
      <c r="K9" s="68" t="s">
        <v>64</v>
      </c>
    </row>
    <row r="10" spans="1:11" x14ac:dyDescent="0.35">
      <c r="A10" s="22" t="s">
        <v>276</v>
      </c>
      <c r="B10" s="81" t="s">
        <v>70</v>
      </c>
      <c r="C10" s="33">
        <v>5</v>
      </c>
      <c r="D10" s="33">
        <v>0</v>
      </c>
      <c r="E10" s="33">
        <v>5</v>
      </c>
      <c r="F10" s="33" t="s">
        <v>120</v>
      </c>
      <c r="G10" s="28">
        <v>0</v>
      </c>
      <c r="H10" s="28" t="s">
        <v>120</v>
      </c>
      <c r="I10" s="28" t="s">
        <v>120</v>
      </c>
      <c r="J10" s="33">
        <v>0</v>
      </c>
      <c r="K10" s="68" t="s">
        <v>64</v>
      </c>
    </row>
    <row r="11" spans="1:11" x14ac:dyDescent="0.35">
      <c r="A11" s="22" t="s">
        <v>276</v>
      </c>
      <c r="B11" s="81" t="s">
        <v>71</v>
      </c>
      <c r="C11" s="33">
        <v>10</v>
      </c>
      <c r="D11" s="33">
        <v>0</v>
      </c>
      <c r="E11" s="33" t="s">
        <v>120</v>
      </c>
      <c r="F11" s="33">
        <v>5</v>
      </c>
      <c r="G11" s="28">
        <v>0</v>
      </c>
      <c r="H11" s="28" t="s">
        <v>120</v>
      </c>
      <c r="I11" s="28" t="s">
        <v>120</v>
      </c>
      <c r="J11" s="33">
        <v>0</v>
      </c>
      <c r="K11" s="68" t="s">
        <v>64</v>
      </c>
    </row>
    <row r="12" spans="1:11" x14ac:dyDescent="0.35">
      <c r="A12" s="22" t="s">
        <v>276</v>
      </c>
      <c r="B12" s="81" t="s">
        <v>72</v>
      </c>
      <c r="C12" s="33">
        <v>10</v>
      </c>
      <c r="D12" s="33">
        <v>0</v>
      </c>
      <c r="E12" s="33">
        <v>5</v>
      </c>
      <c r="F12" s="33" t="s">
        <v>120</v>
      </c>
      <c r="G12" s="28">
        <v>0</v>
      </c>
      <c r="H12" s="28" t="s">
        <v>120</v>
      </c>
      <c r="I12" s="28" t="s">
        <v>120</v>
      </c>
      <c r="J12" s="33">
        <v>0</v>
      </c>
      <c r="K12" s="68" t="s">
        <v>64</v>
      </c>
    </row>
    <row r="13" spans="1:11" x14ac:dyDescent="0.35">
      <c r="A13" s="22" t="s">
        <v>276</v>
      </c>
      <c r="B13" s="81" t="s">
        <v>73</v>
      </c>
      <c r="C13" s="33">
        <v>15</v>
      </c>
      <c r="D13" s="33" t="s">
        <v>120</v>
      </c>
      <c r="E13" s="33">
        <v>10</v>
      </c>
      <c r="F13" s="33">
        <v>5</v>
      </c>
      <c r="G13" s="28" t="s">
        <v>120</v>
      </c>
      <c r="H13" s="28">
        <v>0.59</v>
      </c>
      <c r="I13" s="28" t="s">
        <v>120</v>
      </c>
      <c r="J13" s="33" t="s">
        <v>120</v>
      </c>
      <c r="K13" s="68" t="s">
        <v>120</v>
      </c>
    </row>
    <row r="14" spans="1:11" x14ac:dyDescent="0.35">
      <c r="A14" s="22" t="s">
        <v>276</v>
      </c>
      <c r="B14" s="81" t="s">
        <v>74</v>
      </c>
      <c r="C14" s="33">
        <v>35</v>
      </c>
      <c r="D14" s="33">
        <v>5</v>
      </c>
      <c r="E14" s="33">
        <v>20</v>
      </c>
      <c r="F14" s="33">
        <v>10</v>
      </c>
      <c r="G14" s="28">
        <v>0.08</v>
      </c>
      <c r="H14" s="28">
        <v>0.57999999999999996</v>
      </c>
      <c r="I14" s="28">
        <v>0.33</v>
      </c>
      <c r="J14" s="33">
        <v>5</v>
      </c>
      <c r="K14" s="68">
        <v>1</v>
      </c>
    </row>
    <row r="15" spans="1:11" x14ac:dyDescent="0.35">
      <c r="A15" s="22" t="s">
        <v>276</v>
      </c>
      <c r="B15" s="81" t="s">
        <v>75</v>
      </c>
      <c r="C15" s="33">
        <v>40</v>
      </c>
      <c r="D15" s="33">
        <v>5</v>
      </c>
      <c r="E15" s="33">
        <v>25</v>
      </c>
      <c r="F15" s="33">
        <v>15</v>
      </c>
      <c r="G15" s="28" t="s">
        <v>120</v>
      </c>
      <c r="H15" s="28">
        <v>0.59</v>
      </c>
      <c r="I15" s="28">
        <v>0.32</v>
      </c>
      <c r="J15" s="33" t="s">
        <v>120</v>
      </c>
      <c r="K15" s="68" t="s">
        <v>120</v>
      </c>
    </row>
    <row r="16" spans="1:11" x14ac:dyDescent="0.35">
      <c r="A16" s="22" t="s">
        <v>276</v>
      </c>
      <c r="B16" s="81" t="s">
        <v>76</v>
      </c>
      <c r="C16" s="33">
        <v>50</v>
      </c>
      <c r="D16" s="33">
        <v>5</v>
      </c>
      <c r="E16" s="33">
        <v>30</v>
      </c>
      <c r="F16" s="33">
        <v>15</v>
      </c>
      <c r="G16" s="28" t="s">
        <v>120</v>
      </c>
      <c r="H16" s="28">
        <v>0.6</v>
      </c>
      <c r="I16" s="28">
        <v>0.31</v>
      </c>
      <c r="J16" s="33" t="s">
        <v>120</v>
      </c>
      <c r="K16" s="68" t="s">
        <v>120</v>
      </c>
    </row>
    <row r="17" spans="1:11" x14ac:dyDescent="0.35">
      <c r="A17" s="22" t="s">
        <v>276</v>
      </c>
      <c r="B17" s="81" t="s">
        <v>77</v>
      </c>
      <c r="C17" s="33">
        <v>65</v>
      </c>
      <c r="D17" s="33" t="s">
        <v>120</v>
      </c>
      <c r="E17" s="33">
        <v>40</v>
      </c>
      <c r="F17" s="33">
        <v>25</v>
      </c>
      <c r="G17" s="28" t="s">
        <v>120</v>
      </c>
      <c r="H17" s="28">
        <v>0.6</v>
      </c>
      <c r="I17" s="28" t="s">
        <v>120</v>
      </c>
      <c r="J17" s="33" t="s">
        <v>120</v>
      </c>
      <c r="K17" s="68" t="s">
        <v>120</v>
      </c>
    </row>
    <row r="18" spans="1:11" x14ac:dyDescent="0.35">
      <c r="A18" s="22" t="s">
        <v>276</v>
      </c>
      <c r="B18" s="81" t="s">
        <v>78</v>
      </c>
      <c r="C18" s="33">
        <v>90</v>
      </c>
      <c r="D18" s="33" t="s">
        <v>120</v>
      </c>
      <c r="E18" s="33">
        <v>60</v>
      </c>
      <c r="F18" s="33">
        <v>30</v>
      </c>
      <c r="G18" s="28" t="s">
        <v>120</v>
      </c>
      <c r="H18" s="28">
        <v>0.66</v>
      </c>
      <c r="I18" s="28" t="s">
        <v>120</v>
      </c>
      <c r="J18" s="33" t="s">
        <v>120</v>
      </c>
      <c r="K18" s="68" t="s">
        <v>120</v>
      </c>
    </row>
    <row r="19" spans="1:11" x14ac:dyDescent="0.35">
      <c r="A19" s="22" t="s">
        <v>276</v>
      </c>
      <c r="B19" s="81" t="s">
        <v>79</v>
      </c>
      <c r="C19" s="33">
        <v>85</v>
      </c>
      <c r="D19" s="33">
        <v>5</v>
      </c>
      <c r="E19" s="33">
        <v>65</v>
      </c>
      <c r="F19" s="33">
        <v>20</v>
      </c>
      <c r="G19" s="28">
        <v>0.05</v>
      </c>
      <c r="H19" s="28">
        <v>0.74</v>
      </c>
      <c r="I19" s="28">
        <v>0.22</v>
      </c>
      <c r="J19" s="33">
        <v>5</v>
      </c>
      <c r="K19" s="68">
        <v>1</v>
      </c>
    </row>
    <row r="20" spans="1:11" x14ac:dyDescent="0.35">
      <c r="A20" s="22" t="s">
        <v>276</v>
      </c>
      <c r="B20" s="81" t="s">
        <v>80</v>
      </c>
      <c r="C20" s="33">
        <v>100</v>
      </c>
      <c r="D20" s="33">
        <v>5</v>
      </c>
      <c r="E20" s="33">
        <v>70</v>
      </c>
      <c r="F20" s="33">
        <v>30</v>
      </c>
      <c r="G20" s="28">
        <v>0.03</v>
      </c>
      <c r="H20" s="28">
        <v>0.68</v>
      </c>
      <c r="I20" s="28">
        <v>0.28999999999999998</v>
      </c>
      <c r="J20" s="33">
        <v>0</v>
      </c>
      <c r="K20" s="68">
        <v>0</v>
      </c>
    </row>
    <row r="21" spans="1:11" x14ac:dyDescent="0.35">
      <c r="A21" s="22" t="s">
        <v>276</v>
      </c>
      <c r="B21" s="81" t="s">
        <v>81</v>
      </c>
      <c r="C21" s="33">
        <v>75</v>
      </c>
      <c r="D21" s="33" t="s">
        <v>120</v>
      </c>
      <c r="E21" s="33">
        <v>45</v>
      </c>
      <c r="F21" s="33">
        <v>30</v>
      </c>
      <c r="G21" s="28" t="s">
        <v>120</v>
      </c>
      <c r="H21" s="28">
        <v>0.59</v>
      </c>
      <c r="I21" s="28" t="s">
        <v>120</v>
      </c>
      <c r="J21" s="33" t="s">
        <v>120</v>
      </c>
      <c r="K21" s="68" t="s">
        <v>120</v>
      </c>
    </row>
    <row r="22" spans="1:11" x14ac:dyDescent="0.35">
      <c r="A22" s="22" t="s">
        <v>276</v>
      </c>
      <c r="B22" s="81" t="s">
        <v>82</v>
      </c>
      <c r="C22" s="33">
        <v>135</v>
      </c>
      <c r="D22" s="33" t="s">
        <v>120</v>
      </c>
      <c r="E22" s="33">
        <v>95</v>
      </c>
      <c r="F22" s="33">
        <v>40</v>
      </c>
      <c r="G22" s="28" t="s">
        <v>120</v>
      </c>
      <c r="H22" s="28">
        <v>0.7</v>
      </c>
      <c r="I22" s="28" t="s">
        <v>120</v>
      </c>
      <c r="J22" s="33">
        <v>0</v>
      </c>
      <c r="K22" s="68">
        <v>0</v>
      </c>
    </row>
    <row r="23" spans="1:11" x14ac:dyDescent="0.35">
      <c r="A23" s="22" t="s">
        <v>276</v>
      </c>
      <c r="B23" s="81" t="s">
        <v>83</v>
      </c>
      <c r="C23" s="33">
        <v>155</v>
      </c>
      <c r="D23" s="33">
        <v>5</v>
      </c>
      <c r="E23" s="33">
        <v>100</v>
      </c>
      <c r="F23" s="33">
        <v>50</v>
      </c>
      <c r="G23" s="28" t="s">
        <v>120</v>
      </c>
      <c r="H23" s="28">
        <v>0.65</v>
      </c>
      <c r="I23" s="28">
        <v>0.31</v>
      </c>
      <c r="J23" s="33" t="s">
        <v>120</v>
      </c>
      <c r="K23" s="68" t="s">
        <v>120</v>
      </c>
    </row>
    <row r="24" spans="1:11" x14ac:dyDescent="0.35">
      <c r="A24" s="22" t="s">
        <v>276</v>
      </c>
      <c r="B24" s="81" t="s">
        <v>84</v>
      </c>
      <c r="C24" s="33">
        <v>275</v>
      </c>
      <c r="D24" s="33">
        <v>5</v>
      </c>
      <c r="E24" s="33">
        <v>175</v>
      </c>
      <c r="F24" s="33">
        <v>95</v>
      </c>
      <c r="G24" s="28" t="s">
        <v>120</v>
      </c>
      <c r="H24" s="28">
        <v>0.64</v>
      </c>
      <c r="I24" s="28">
        <v>0.34</v>
      </c>
      <c r="J24" s="33" t="s">
        <v>120</v>
      </c>
      <c r="K24" s="68" t="s">
        <v>120</v>
      </c>
    </row>
    <row r="25" spans="1:11" x14ac:dyDescent="0.35">
      <c r="A25" s="22" t="s">
        <v>276</v>
      </c>
      <c r="B25" s="81" t="s">
        <v>85</v>
      </c>
      <c r="C25" s="33">
        <v>250</v>
      </c>
      <c r="D25" s="33">
        <v>5</v>
      </c>
      <c r="E25" s="33">
        <v>130</v>
      </c>
      <c r="F25" s="33">
        <v>120</v>
      </c>
      <c r="G25" s="28" t="s">
        <v>120</v>
      </c>
      <c r="H25" s="28">
        <v>0.51</v>
      </c>
      <c r="I25" s="28">
        <v>0.47</v>
      </c>
      <c r="J25" s="33" t="s">
        <v>120</v>
      </c>
      <c r="K25" s="68" t="s">
        <v>120</v>
      </c>
    </row>
    <row r="26" spans="1:11" x14ac:dyDescent="0.35">
      <c r="A26" s="22" t="s">
        <v>276</v>
      </c>
      <c r="B26" s="81" t="s">
        <v>86</v>
      </c>
      <c r="C26" s="33">
        <v>410</v>
      </c>
      <c r="D26" s="33">
        <v>10</v>
      </c>
      <c r="E26" s="33">
        <v>245</v>
      </c>
      <c r="F26" s="33">
        <v>155</v>
      </c>
      <c r="G26" s="28">
        <v>0.02</v>
      </c>
      <c r="H26" s="28">
        <v>0.6</v>
      </c>
      <c r="I26" s="28">
        <v>0.38</v>
      </c>
      <c r="J26" s="33">
        <v>5</v>
      </c>
      <c r="K26" s="68">
        <v>0.3</v>
      </c>
    </row>
    <row r="27" spans="1:11" x14ac:dyDescent="0.35">
      <c r="A27" s="22" t="s">
        <v>276</v>
      </c>
      <c r="B27" s="81" t="s">
        <v>87</v>
      </c>
      <c r="C27" s="33">
        <v>530</v>
      </c>
      <c r="D27" s="33">
        <v>5</v>
      </c>
      <c r="E27" s="33">
        <v>260</v>
      </c>
      <c r="F27" s="33">
        <v>265</v>
      </c>
      <c r="G27" s="28" t="s">
        <v>120</v>
      </c>
      <c r="H27" s="28">
        <v>0.49</v>
      </c>
      <c r="I27" s="28">
        <v>0.5</v>
      </c>
      <c r="J27" s="33" t="s">
        <v>120</v>
      </c>
      <c r="K27" s="68" t="s">
        <v>120</v>
      </c>
    </row>
    <row r="28" spans="1:11" x14ac:dyDescent="0.35">
      <c r="A28" s="22" t="s">
        <v>276</v>
      </c>
      <c r="B28" s="81" t="s">
        <v>88</v>
      </c>
      <c r="C28" s="33">
        <v>485</v>
      </c>
      <c r="D28" s="33">
        <v>5</v>
      </c>
      <c r="E28" s="33">
        <v>225</v>
      </c>
      <c r="F28" s="33">
        <v>255</v>
      </c>
      <c r="G28" s="28" t="s">
        <v>120</v>
      </c>
      <c r="H28" s="28">
        <v>0.46</v>
      </c>
      <c r="I28" s="28">
        <v>0.53</v>
      </c>
      <c r="J28" s="33" t="s">
        <v>120</v>
      </c>
      <c r="K28" s="68" t="s">
        <v>120</v>
      </c>
    </row>
    <row r="29" spans="1:11" x14ac:dyDescent="0.35">
      <c r="A29" s="22" t="s">
        <v>276</v>
      </c>
      <c r="B29" s="81" t="s">
        <v>89</v>
      </c>
      <c r="C29" s="33">
        <v>415</v>
      </c>
      <c r="D29" s="33">
        <v>10</v>
      </c>
      <c r="E29" s="33">
        <v>245</v>
      </c>
      <c r="F29" s="33">
        <v>155</v>
      </c>
      <c r="G29" s="28">
        <v>0.02</v>
      </c>
      <c r="H29" s="28">
        <v>0.6</v>
      </c>
      <c r="I29" s="28">
        <v>0.38</v>
      </c>
      <c r="J29" s="33">
        <v>5</v>
      </c>
      <c r="K29" s="68">
        <v>0.4</v>
      </c>
    </row>
    <row r="30" spans="1:11" x14ac:dyDescent="0.35">
      <c r="A30" s="22" t="s">
        <v>276</v>
      </c>
      <c r="B30" s="81" t="s">
        <v>90</v>
      </c>
      <c r="C30" s="33">
        <v>505</v>
      </c>
      <c r="D30" s="33">
        <v>5</v>
      </c>
      <c r="E30" s="33">
        <v>290</v>
      </c>
      <c r="F30" s="33">
        <v>210</v>
      </c>
      <c r="G30" s="28">
        <v>0.01</v>
      </c>
      <c r="H30" s="28">
        <v>0.56999999999999995</v>
      </c>
      <c r="I30" s="28">
        <v>0.41</v>
      </c>
      <c r="J30" s="33">
        <v>0</v>
      </c>
      <c r="K30" s="68">
        <v>0</v>
      </c>
    </row>
    <row r="31" spans="1:11" x14ac:dyDescent="0.35">
      <c r="A31" s="22" t="s">
        <v>276</v>
      </c>
      <c r="B31" s="81" t="s">
        <v>91</v>
      </c>
      <c r="C31" s="33">
        <v>640</v>
      </c>
      <c r="D31" s="33">
        <v>15</v>
      </c>
      <c r="E31" s="33">
        <v>420</v>
      </c>
      <c r="F31" s="33">
        <v>205</v>
      </c>
      <c r="G31" s="28">
        <v>0.02</v>
      </c>
      <c r="H31" s="28">
        <v>0.66</v>
      </c>
      <c r="I31" s="28">
        <v>0.32</v>
      </c>
      <c r="J31" s="33">
        <v>5</v>
      </c>
      <c r="K31" s="68">
        <v>0.21</v>
      </c>
    </row>
    <row r="32" spans="1:11" x14ac:dyDescent="0.35">
      <c r="A32" s="22" t="s">
        <v>276</v>
      </c>
      <c r="B32" s="81" t="s">
        <v>92</v>
      </c>
      <c r="C32" s="33">
        <v>750</v>
      </c>
      <c r="D32" s="33">
        <v>20</v>
      </c>
      <c r="E32" s="33">
        <v>465</v>
      </c>
      <c r="F32" s="33">
        <v>265</v>
      </c>
      <c r="G32" s="28">
        <v>0.03</v>
      </c>
      <c r="H32" s="28">
        <v>0.62</v>
      </c>
      <c r="I32" s="28">
        <v>0.35</v>
      </c>
      <c r="J32" s="33">
        <v>10</v>
      </c>
      <c r="K32" s="68">
        <v>0.5</v>
      </c>
    </row>
    <row r="33" spans="1:11" x14ac:dyDescent="0.35">
      <c r="A33" s="22" t="s">
        <v>276</v>
      </c>
      <c r="B33" s="81" t="s">
        <v>93</v>
      </c>
      <c r="C33" s="33">
        <v>570</v>
      </c>
      <c r="D33" s="33">
        <v>10</v>
      </c>
      <c r="E33" s="33">
        <v>265</v>
      </c>
      <c r="F33" s="33">
        <v>290</v>
      </c>
      <c r="G33" s="28" t="s">
        <v>120</v>
      </c>
      <c r="H33" s="28">
        <v>0.47</v>
      </c>
      <c r="I33" s="28">
        <v>0.51</v>
      </c>
      <c r="J33" s="33" t="s">
        <v>120</v>
      </c>
      <c r="K33" s="68" t="s">
        <v>120</v>
      </c>
    </row>
    <row r="34" spans="1:11" x14ac:dyDescent="0.35">
      <c r="A34" s="22" t="s">
        <v>276</v>
      </c>
      <c r="B34" s="81" t="s">
        <v>94</v>
      </c>
      <c r="C34" s="33">
        <v>950</v>
      </c>
      <c r="D34" s="33">
        <v>15</v>
      </c>
      <c r="E34" s="33">
        <v>380</v>
      </c>
      <c r="F34" s="33">
        <v>555</v>
      </c>
      <c r="G34" s="28">
        <v>0.01</v>
      </c>
      <c r="H34" s="28">
        <v>0.4</v>
      </c>
      <c r="I34" s="28">
        <v>0.57999999999999996</v>
      </c>
      <c r="J34" s="33">
        <v>5</v>
      </c>
      <c r="K34" s="68">
        <v>0.28999999999999998</v>
      </c>
    </row>
    <row r="35" spans="1:11" x14ac:dyDescent="0.35">
      <c r="A35" s="22" t="s">
        <v>276</v>
      </c>
      <c r="B35" s="81" t="s">
        <v>95</v>
      </c>
      <c r="C35" s="33">
        <v>1065</v>
      </c>
      <c r="D35" s="33">
        <v>10</v>
      </c>
      <c r="E35" s="33">
        <v>270</v>
      </c>
      <c r="F35" s="33">
        <v>785</v>
      </c>
      <c r="G35" s="28">
        <v>0.01</v>
      </c>
      <c r="H35" s="28">
        <v>0.25</v>
      </c>
      <c r="I35" s="28">
        <v>0.74</v>
      </c>
      <c r="J35" s="33">
        <v>0</v>
      </c>
      <c r="K35" s="68">
        <v>0</v>
      </c>
    </row>
    <row r="36" spans="1:11" x14ac:dyDescent="0.35">
      <c r="A36" s="22" t="s">
        <v>276</v>
      </c>
      <c r="B36" s="81" t="s">
        <v>96</v>
      </c>
      <c r="C36" s="33">
        <v>885</v>
      </c>
      <c r="D36" s="33">
        <v>25</v>
      </c>
      <c r="E36" s="33">
        <v>250</v>
      </c>
      <c r="F36" s="33">
        <v>610</v>
      </c>
      <c r="G36" s="28">
        <v>0.03</v>
      </c>
      <c r="H36" s="28">
        <v>0.28000000000000003</v>
      </c>
      <c r="I36" s="28">
        <v>0.69</v>
      </c>
      <c r="J36" s="33">
        <v>5</v>
      </c>
      <c r="K36" s="68">
        <v>0.21</v>
      </c>
    </row>
    <row r="37" spans="1:11" x14ac:dyDescent="0.35">
      <c r="A37" s="22" t="s">
        <v>276</v>
      </c>
      <c r="B37" s="81" t="s">
        <v>97</v>
      </c>
      <c r="C37" s="33">
        <v>820</v>
      </c>
      <c r="D37" s="33">
        <v>10</v>
      </c>
      <c r="E37" s="33">
        <v>260</v>
      </c>
      <c r="F37" s="33">
        <v>555</v>
      </c>
      <c r="G37" s="28">
        <v>0.01</v>
      </c>
      <c r="H37" s="28">
        <v>0.32</v>
      </c>
      <c r="I37" s="28">
        <v>0.67</v>
      </c>
      <c r="J37" s="33">
        <v>5</v>
      </c>
      <c r="K37" s="68">
        <v>0.5</v>
      </c>
    </row>
    <row r="38" spans="1:11" x14ac:dyDescent="0.35">
      <c r="A38" s="22" t="s">
        <v>276</v>
      </c>
      <c r="B38" s="81" t="s">
        <v>98</v>
      </c>
      <c r="C38" s="33">
        <v>815</v>
      </c>
      <c r="D38" s="33">
        <v>20</v>
      </c>
      <c r="E38" s="33">
        <v>280</v>
      </c>
      <c r="F38" s="33">
        <v>510</v>
      </c>
      <c r="G38" s="28">
        <v>0.03</v>
      </c>
      <c r="H38" s="28">
        <v>0.35</v>
      </c>
      <c r="I38" s="28">
        <v>0.63</v>
      </c>
      <c r="J38" s="33">
        <v>5</v>
      </c>
      <c r="K38" s="68">
        <v>0.14000000000000001</v>
      </c>
    </row>
    <row r="39" spans="1:11" x14ac:dyDescent="0.35">
      <c r="A39" s="22" t="s">
        <v>276</v>
      </c>
      <c r="B39" s="81" t="s">
        <v>99</v>
      </c>
      <c r="C39" s="33">
        <v>900</v>
      </c>
      <c r="D39" s="33">
        <v>35</v>
      </c>
      <c r="E39" s="33">
        <v>270</v>
      </c>
      <c r="F39" s="33">
        <v>595</v>
      </c>
      <c r="G39" s="28">
        <v>0.04</v>
      </c>
      <c r="H39" s="28">
        <v>0.3</v>
      </c>
      <c r="I39" s="28">
        <v>0.66</v>
      </c>
      <c r="J39" s="33">
        <v>5</v>
      </c>
      <c r="K39" s="68">
        <v>0.18</v>
      </c>
    </row>
    <row r="40" spans="1:11" x14ac:dyDescent="0.35">
      <c r="A40" s="22" t="s">
        <v>276</v>
      </c>
      <c r="B40" s="81" t="s">
        <v>100</v>
      </c>
      <c r="C40" s="33">
        <v>950</v>
      </c>
      <c r="D40" s="33">
        <v>30</v>
      </c>
      <c r="E40" s="33">
        <v>295</v>
      </c>
      <c r="F40" s="33">
        <v>630</v>
      </c>
      <c r="G40" s="28">
        <v>0.03</v>
      </c>
      <c r="H40" s="28">
        <v>0.31</v>
      </c>
      <c r="I40" s="28">
        <v>0.66</v>
      </c>
      <c r="J40" s="33">
        <v>5</v>
      </c>
      <c r="K40" s="68">
        <v>0.1</v>
      </c>
    </row>
    <row r="41" spans="1:11" x14ac:dyDescent="0.35">
      <c r="A41" s="22" t="s">
        <v>276</v>
      </c>
      <c r="B41" s="81" t="s">
        <v>101</v>
      </c>
      <c r="C41" s="33">
        <v>1195</v>
      </c>
      <c r="D41" s="33">
        <v>45</v>
      </c>
      <c r="E41" s="33">
        <v>325</v>
      </c>
      <c r="F41" s="33">
        <v>825</v>
      </c>
      <c r="G41" s="28">
        <v>0.04</v>
      </c>
      <c r="H41" s="28">
        <v>0.27</v>
      </c>
      <c r="I41" s="28">
        <v>0.69</v>
      </c>
      <c r="J41" s="33">
        <v>10</v>
      </c>
      <c r="K41" s="68">
        <v>0.23</v>
      </c>
    </row>
    <row r="42" spans="1:11" x14ac:dyDescent="0.35">
      <c r="A42" s="22" t="s">
        <v>276</v>
      </c>
      <c r="B42" s="81" t="s">
        <v>102</v>
      </c>
      <c r="C42" s="33">
        <v>1435</v>
      </c>
      <c r="D42" s="33">
        <v>45</v>
      </c>
      <c r="E42" s="33">
        <v>255</v>
      </c>
      <c r="F42" s="33">
        <v>1135</v>
      </c>
      <c r="G42" s="28">
        <v>0.03</v>
      </c>
      <c r="H42" s="28">
        <v>0.18</v>
      </c>
      <c r="I42" s="28">
        <v>0.79</v>
      </c>
      <c r="J42" s="33">
        <v>5</v>
      </c>
      <c r="K42" s="68">
        <v>0.16</v>
      </c>
    </row>
    <row r="43" spans="1:11" x14ac:dyDescent="0.35">
      <c r="A43" s="22" t="s">
        <v>276</v>
      </c>
      <c r="B43" s="81" t="s">
        <v>103</v>
      </c>
      <c r="C43" s="33">
        <v>1480</v>
      </c>
      <c r="D43" s="33">
        <v>60</v>
      </c>
      <c r="E43" s="33">
        <v>425</v>
      </c>
      <c r="F43" s="33">
        <v>995</v>
      </c>
      <c r="G43" s="28">
        <v>0.04</v>
      </c>
      <c r="H43" s="28">
        <v>0.28999999999999998</v>
      </c>
      <c r="I43" s="28">
        <v>0.67</v>
      </c>
      <c r="J43" s="33">
        <v>10</v>
      </c>
      <c r="K43" s="68">
        <v>0.15</v>
      </c>
    </row>
    <row r="44" spans="1:11" x14ac:dyDescent="0.35">
      <c r="A44" s="22" t="s">
        <v>276</v>
      </c>
      <c r="B44" s="81" t="s">
        <v>104</v>
      </c>
      <c r="C44" s="33">
        <v>1650</v>
      </c>
      <c r="D44" s="33">
        <v>60</v>
      </c>
      <c r="E44" s="33">
        <v>445</v>
      </c>
      <c r="F44" s="33">
        <v>1150</v>
      </c>
      <c r="G44" s="28">
        <v>0.04</v>
      </c>
      <c r="H44" s="28">
        <v>0.27</v>
      </c>
      <c r="I44" s="28">
        <v>0.7</v>
      </c>
      <c r="J44" s="33">
        <v>10</v>
      </c>
      <c r="K44" s="68">
        <v>0.19</v>
      </c>
    </row>
    <row r="45" spans="1:11" x14ac:dyDescent="0.35">
      <c r="A45" s="22" t="s">
        <v>276</v>
      </c>
      <c r="B45" s="81" t="s">
        <v>105</v>
      </c>
      <c r="C45" s="33">
        <v>1545</v>
      </c>
      <c r="D45" s="33">
        <v>55</v>
      </c>
      <c r="E45" s="33">
        <v>475</v>
      </c>
      <c r="F45" s="33">
        <v>1020</v>
      </c>
      <c r="G45" s="28">
        <v>0.03</v>
      </c>
      <c r="H45" s="28">
        <v>0.31</v>
      </c>
      <c r="I45" s="28">
        <v>0.66</v>
      </c>
      <c r="J45" s="33">
        <v>5</v>
      </c>
      <c r="K45" s="68">
        <v>0.13</v>
      </c>
    </row>
    <row r="46" spans="1:11" x14ac:dyDescent="0.35">
      <c r="A46" s="22" t="s">
        <v>276</v>
      </c>
      <c r="B46" s="81" t="s">
        <v>106</v>
      </c>
      <c r="C46" s="33">
        <v>1935</v>
      </c>
      <c r="D46" s="33">
        <v>70</v>
      </c>
      <c r="E46" s="33">
        <v>575</v>
      </c>
      <c r="F46" s="33">
        <v>1290</v>
      </c>
      <c r="G46" s="28">
        <v>0.04</v>
      </c>
      <c r="H46" s="28">
        <v>0.3</v>
      </c>
      <c r="I46" s="28">
        <v>0.67</v>
      </c>
      <c r="J46" s="33">
        <v>10</v>
      </c>
      <c r="K46" s="68">
        <v>0.18</v>
      </c>
    </row>
    <row r="47" spans="1:11" x14ac:dyDescent="0.35">
      <c r="A47" s="22" t="s">
        <v>276</v>
      </c>
      <c r="B47" s="81" t="s">
        <v>107</v>
      </c>
      <c r="C47" s="33">
        <v>2080</v>
      </c>
      <c r="D47" s="33">
        <v>100</v>
      </c>
      <c r="E47" s="33">
        <v>580</v>
      </c>
      <c r="F47" s="33">
        <v>1395</v>
      </c>
      <c r="G47" s="28">
        <v>0.05</v>
      </c>
      <c r="H47" s="28">
        <v>0.28000000000000003</v>
      </c>
      <c r="I47" s="28">
        <v>0.67</v>
      </c>
      <c r="J47" s="33">
        <v>25</v>
      </c>
      <c r="K47" s="68">
        <v>0.24</v>
      </c>
    </row>
    <row r="48" spans="1:11" x14ac:dyDescent="0.35">
      <c r="A48" s="22" t="s">
        <v>276</v>
      </c>
      <c r="B48" s="81" t="s">
        <v>108</v>
      </c>
      <c r="C48" s="33">
        <v>2475</v>
      </c>
      <c r="D48" s="33">
        <v>95</v>
      </c>
      <c r="E48" s="33">
        <v>845</v>
      </c>
      <c r="F48" s="33">
        <v>1535</v>
      </c>
      <c r="G48" s="28">
        <v>0.04</v>
      </c>
      <c r="H48" s="28">
        <v>0.34</v>
      </c>
      <c r="I48" s="28">
        <v>0.62</v>
      </c>
      <c r="J48" s="33">
        <v>20</v>
      </c>
      <c r="K48" s="68">
        <v>0.21</v>
      </c>
    </row>
    <row r="49" spans="1:11" x14ac:dyDescent="0.35">
      <c r="A49" s="22" t="s">
        <v>276</v>
      </c>
      <c r="B49" s="81" t="s">
        <v>109</v>
      </c>
      <c r="C49" s="33">
        <v>2080</v>
      </c>
      <c r="D49" s="33">
        <v>105</v>
      </c>
      <c r="E49" s="33">
        <v>590</v>
      </c>
      <c r="F49" s="33">
        <v>1385</v>
      </c>
      <c r="G49" s="28">
        <v>0.05</v>
      </c>
      <c r="H49" s="28">
        <v>0.28000000000000003</v>
      </c>
      <c r="I49" s="28">
        <v>0.67</v>
      </c>
      <c r="J49" s="33">
        <v>25</v>
      </c>
      <c r="K49" s="68">
        <v>0.22</v>
      </c>
    </row>
    <row r="50" spans="1:11" x14ac:dyDescent="0.35">
      <c r="A50" s="22" t="s">
        <v>276</v>
      </c>
      <c r="B50" s="81" t="s">
        <v>110</v>
      </c>
      <c r="C50" s="33">
        <v>1945</v>
      </c>
      <c r="D50" s="33">
        <v>100</v>
      </c>
      <c r="E50" s="33">
        <v>610</v>
      </c>
      <c r="F50" s="33">
        <v>1235</v>
      </c>
      <c r="G50" s="28">
        <v>0.05</v>
      </c>
      <c r="H50" s="28">
        <v>0.31</v>
      </c>
      <c r="I50" s="28">
        <v>0.64</v>
      </c>
      <c r="J50" s="33">
        <v>25</v>
      </c>
      <c r="K50" s="68">
        <v>0.26</v>
      </c>
    </row>
    <row r="51" spans="1:11" x14ac:dyDescent="0.35">
      <c r="A51" s="22" t="s">
        <v>276</v>
      </c>
      <c r="B51" s="81" t="s">
        <v>111</v>
      </c>
      <c r="C51" s="33">
        <v>2270</v>
      </c>
      <c r="D51" s="33">
        <v>115</v>
      </c>
      <c r="E51" s="33">
        <v>640</v>
      </c>
      <c r="F51" s="33">
        <v>1515</v>
      </c>
      <c r="G51" s="28">
        <v>0.05</v>
      </c>
      <c r="H51" s="28">
        <v>0.28000000000000003</v>
      </c>
      <c r="I51" s="28">
        <v>0.67</v>
      </c>
      <c r="J51" s="33">
        <v>35</v>
      </c>
      <c r="K51" s="68">
        <v>0.3</v>
      </c>
    </row>
    <row r="52" spans="1:11" x14ac:dyDescent="0.35">
      <c r="A52" s="22" t="s">
        <v>276</v>
      </c>
      <c r="B52" s="81" t="s">
        <v>112</v>
      </c>
      <c r="C52" s="33">
        <v>2245</v>
      </c>
      <c r="D52" s="33">
        <v>105</v>
      </c>
      <c r="E52" s="33">
        <v>575</v>
      </c>
      <c r="F52" s="33">
        <v>1565</v>
      </c>
      <c r="G52" s="28">
        <v>0.05</v>
      </c>
      <c r="H52" s="28">
        <v>0.26</v>
      </c>
      <c r="I52" s="28">
        <v>0.7</v>
      </c>
      <c r="J52" s="33">
        <v>25</v>
      </c>
      <c r="K52" s="68">
        <v>0.22</v>
      </c>
    </row>
    <row r="53" spans="1:11" x14ac:dyDescent="0.35">
      <c r="A53" s="22" t="s">
        <v>276</v>
      </c>
      <c r="B53" s="81" t="s">
        <v>113</v>
      </c>
      <c r="C53" s="33">
        <v>2130</v>
      </c>
      <c r="D53" s="33">
        <v>120</v>
      </c>
      <c r="E53" s="33">
        <v>545</v>
      </c>
      <c r="F53" s="33">
        <v>1465</v>
      </c>
      <c r="G53" s="28">
        <v>0.06</v>
      </c>
      <c r="H53" s="28">
        <v>0.26</v>
      </c>
      <c r="I53" s="28">
        <v>0.69</v>
      </c>
      <c r="J53" s="33">
        <v>25</v>
      </c>
      <c r="K53" s="68">
        <v>0.22</v>
      </c>
    </row>
    <row r="54" spans="1:11" x14ac:dyDescent="0.35">
      <c r="A54" s="22" t="s">
        <v>276</v>
      </c>
      <c r="B54" s="81" t="s">
        <v>114</v>
      </c>
      <c r="C54" s="33">
        <v>1955</v>
      </c>
      <c r="D54" s="33">
        <v>125</v>
      </c>
      <c r="E54" s="33">
        <v>580</v>
      </c>
      <c r="F54" s="33">
        <v>1250</v>
      </c>
      <c r="G54" s="28">
        <v>0.06</v>
      </c>
      <c r="H54" s="28">
        <v>0.3</v>
      </c>
      <c r="I54" s="28">
        <v>0.64</v>
      </c>
      <c r="J54" s="33">
        <v>40</v>
      </c>
      <c r="K54" s="68">
        <v>0.31</v>
      </c>
    </row>
    <row r="55" spans="1:11" x14ac:dyDescent="0.35">
      <c r="A55" s="129" t="s">
        <v>277</v>
      </c>
      <c r="B55" s="129" t="s">
        <v>62</v>
      </c>
      <c r="C55" s="47">
        <v>21170</v>
      </c>
      <c r="D55" s="47">
        <v>810</v>
      </c>
      <c r="E55" s="47">
        <v>7410</v>
      </c>
      <c r="F55" s="47">
        <v>12945</v>
      </c>
      <c r="G55" s="130">
        <v>0.04</v>
      </c>
      <c r="H55" s="130">
        <v>0.35</v>
      </c>
      <c r="I55" s="130">
        <v>0.61</v>
      </c>
      <c r="J55" s="47">
        <v>230</v>
      </c>
      <c r="K55" s="130">
        <v>0.28999999999999998</v>
      </c>
    </row>
    <row r="56" spans="1:11" x14ac:dyDescent="0.35">
      <c r="A56" s="22" t="s">
        <v>277</v>
      </c>
      <c r="B56" s="81" t="s">
        <v>68</v>
      </c>
      <c r="C56" s="33" t="s">
        <v>120</v>
      </c>
      <c r="D56" s="33">
        <v>0</v>
      </c>
      <c r="E56" s="33" t="s">
        <v>120</v>
      </c>
      <c r="F56" s="33">
        <v>0</v>
      </c>
      <c r="G56" s="28">
        <v>0</v>
      </c>
      <c r="H56" s="28" t="s">
        <v>120</v>
      </c>
      <c r="I56" s="28">
        <v>0</v>
      </c>
      <c r="J56" s="33">
        <v>0</v>
      </c>
      <c r="K56" s="68" t="s">
        <v>64</v>
      </c>
    </row>
    <row r="57" spans="1:11" x14ac:dyDescent="0.35">
      <c r="A57" s="22" t="s">
        <v>277</v>
      </c>
      <c r="B57" s="81" t="s">
        <v>69</v>
      </c>
      <c r="C57" s="33" t="s">
        <v>120</v>
      </c>
      <c r="D57" s="33">
        <v>0</v>
      </c>
      <c r="E57" s="33" t="s">
        <v>120</v>
      </c>
      <c r="F57" s="33">
        <v>0</v>
      </c>
      <c r="G57" s="28">
        <v>0</v>
      </c>
      <c r="H57" s="28" t="s">
        <v>120</v>
      </c>
      <c r="I57" s="28">
        <v>0</v>
      </c>
      <c r="J57" s="33">
        <v>0</v>
      </c>
      <c r="K57" s="68" t="s">
        <v>64</v>
      </c>
    </row>
    <row r="58" spans="1:11" x14ac:dyDescent="0.35">
      <c r="A58" s="22" t="s">
        <v>277</v>
      </c>
      <c r="B58" s="81" t="s">
        <v>70</v>
      </c>
      <c r="C58" s="33">
        <v>5</v>
      </c>
      <c r="D58" s="33">
        <v>0</v>
      </c>
      <c r="E58" s="33">
        <v>5</v>
      </c>
      <c r="F58" s="33" t="s">
        <v>120</v>
      </c>
      <c r="G58" s="28">
        <v>0</v>
      </c>
      <c r="H58" s="28" t="s">
        <v>120</v>
      </c>
      <c r="I58" s="28" t="s">
        <v>120</v>
      </c>
      <c r="J58" s="33">
        <v>0</v>
      </c>
      <c r="K58" s="68" t="s">
        <v>64</v>
      </c>
    </row>
    <row r="59" spans="1:11" x14ac:dyDescent="0.35">
      <c r="A59" s="22" t="s">
        <v>277</v>
      </c>
      <c r="B59" s="81" t="s">
        <v>71</v>
      </c>
      <c r="C59" s="33">
        <v>10</v>
      </c>
      <c r="D59" s="33">
        <v>0</v>
      </c>
      <c r="E59" s="33" t="s">
        <v>120</v>
      </c>
      <c r="F59" s="33">
        <v>5</v>
      </c>
      <c r="G59" s="28">
        <v>0</v>
      </c>
      <c r="H59" s="28" t="s">
        <v>120</v>
      </c>
      <c r="I59" s="28" t="s">
        <v>120</v>
      </c>
      <c r="J59" s="33">
        <v>0</v>
      </c>
      <c r="K59" s="68" t="s">
        <v>64</v>
      </c>
    </row>
    <row r="60" spans="1:11" x14ac:dyDescent="0.35">
      <c r="A60" s="22" t="s">
        <v>277</v>
      </c>
      <c r="B60" s="81" t="s">
        <v>72</v>
      </c>
      <c r="C60" s="33">
        <v>5</v>
      </c>
      <c r="D60" s="33">
        <v>0</v>
      </c>
      <c r="E60" s="33">
        <v>5</v>
      </c>
      <c r="F60" s="33" t="s">
        <v>120</v>
      </c>
      <c r="G60" s="28">
        <v>0</v>
      </c>
      <c r="H60" s="28" t="s">
        <v>120</v>
      </c>
      <c r="I60" s="28" t="s">
        <v>120</v>
      </c>
      <c r="J60" s="33">
        <v>0</v>
      </c>
      <c r="K60" s="68" t="s">
        <v>64</v>
      </c>
    </row>
    <row r="61" spans="1:11" x14ac:dyDescent="0.35">
      <c r="A61" s="22" t="s">
        <v>277</v>
      </c>
      <c r="B61" s="81" t="s">
        <v>73</v>
      </c>
      <c r="C61" s="33">
        <v>15</v>
      </c>
      <c r="D61" s="33">
        <v>0</v>
      </c>
      <c r="E61" s="33">
        <v>10</v>
      </c>
      <c r="F61" s="33">
        <v>5</v>
      </c>
      <c r="G61" s="28">
        <v>0</v>
      </c>
      <c r="H61" s="28">
        <v>0.69</v>
      </c>
      <c r="I61" s="28">
        <v>0.31</v>
      </c>
      <c r="J61" s="33">
        <v>0</v>
      </c>
      <c r="K61" s="68" t="s">
        <v>64</v>
      </c>
    </row>
    <row r="62" spans="1:11" x14ac:dyDescent="0.35">
      <c r="A62" s="22" t="s">
        <v>277</v>
      </c>
      <c r="B62" s="81" t="s">
        <v>74</v>
      </c>
      <c r="C62" s="33">
        <v>25</v>
      </c>
      <c r="D62" s="33">
        <v>5</v>
      </c>
      <c r="E62" s="33">
        <v>15</v>
      </c>
      <c r="F62" s="33">
        <v>5</v>
      </c>
      <c r="G62" s="28">
        <v>0.13</v>
      </c>
      <c r="H62" s="28">
        <v>0.57999999999999996</v>
      </c>
      <c r="I62" s="28">
        <v>0.28999999999999998</v>
      </c>
      <c r="J62" s="33">
        <v>5</v>
      </c>
      <c r="K62" s="68">
        <v>1</v>
      </c>
    </row>
    <row r="63" spans="1:11" x14ac:dyDescent="0.35">
      <c r="A63" s="22" t="s">
        <v>277</v>
      </c>
      <c r="B63" s="81" t="s">
        <v>75</v>
      </c>
      <c r="C63" s="33">
        <v>25</v>
      </c>
      <c r="D63" s="33" t="s">
        <v>120</v>
      </c>
      <c r="E63" s="33">
        <v>15</v>
      </c>
      <c r="F63" s="33">
        <v>10</v>
      </c>
      <c r="G63" s="28" t="s">
        <v>120</v>
      </c>
      <c r="H63" s="28">
        <v>0.56000000000000005</v>
      </c>
      <c r="I63" s="28" t="s">
        <v>120</v>
      </c>
      <c r="J63" s="33" t="s">
        <v>120</v>
      </c>
      <c r="K63" s="68" t="s">
        <v>120</v>
      </c>
    </row>
    <row r="64" spans="1:11" x14ac:dyDescent="0.35">
      <c r="A64" s="22" t="s">
        <v>277</v>
      </c>
      <c r="B64" s="81" t="s">
        <v>76</v>
      </c>
      <c r="C64" s="33">
        <v>40</v>
      </c>
      <c r="D64" s="33" t="s">
        <v>120</v>
      </c>
      <c r="E64" s="33">
        <v>25</v>
      </c>
      <c r="F64" s="33">
        <v>15</v>
      </c>
      <c r="G64" s="28" t="s">
        <v>120</v>
      </c>
      <c r="H64" s="28">
        <v>0.61</v>
      </c>
      <c r="I64" s="28" t="s">
        <v>120</v>
      </c>
      <c r="J64" s="33" t="s">
        <v>120</v>
      </c>
      <c r="K64" s="68" t="s">
        <v>120</v>
      </c>
    </row>
    <row r="65" spans="1:11" x14ac:dyDescent="0.35">
      <c r="A65" s="22" t="s">
        <v>277</v>
      </c>
      <c r="B65" s="81" t="s">
        <v>77</v>
      </c>
      <c r="C65" s="33">
        <v>35</v>
      </c>
      <c r="D65" s="33">
        <v>0</v>
      </c>
      <c r="E65" s="33">
        <v>20</v>
      </c>
      <c r="F65" s="33">
        <v>15</v>
      </c>
      <c r="G65" s="28">
        <v>0</v>
      </c>
      <c r="H65" s="28">
        <v>0.62</v>
      </c>
      <c r="I65" s="28">
        <v>0.38</v>
      </c>
      <c r="J65" s="33">
        <v>0</v>
      </c>
      <c r="K65" s="68" t="s">
        <v>64</v>
      </c>
    </row>
    <row r="66" spans="1:11" x14ac:dyDescent="0.35">
      <c r="A66" s="22" t="s">
        <v>277</v>
      </c>
      <c r="B66" s="81" t="s">
        <v>78</v>
      </c>
      <c r="C66" s="33">
        <v>65</v>
      </c>
      <c r="D66" s="33">
        <v>0</v>
      </c>
      <c r="E66" s="33">
        <v>45</v>
      </c>
      <c r="F66" s="33">
        <v>25</v>
      </c>
      <c r="G66" s="28">
        <v>0</v>
      </c>
      <c r="H66" s="28">
        <v>0.66</v>
      </c>
      <c r="I66" s="28">
        <v>0.34</v>
      </c>
      <c r="J66" s="33">
        <v>0</v>
      </c>
      <c r="K66" s="68" t="s">
        <v>64</v>
      </c>
    </row>
    <row r="67" spans="1:11" x14ac:dyDescent="0.35">
      <c r="A67" s="22" t="s">
        <v>277</v>
      </c>
      <c r="B67" s="81" t="s">
        <v>79</v>
      </c>
      <c r="C67" s="33">
        <v>65</v>
      </c>
      <c r="D67" s="33" t="s">
        <v>120</v>
      </c>
      <c r="E67" s="33">
        <v>45</v>
      </c>
      <c r="F67" s="33">
        <v>15</v>
      </c>
      <c r="G67" s="28" t="s">
        <v>120</v>
      </c>
      <c r="H67" s="28">
        <v>0.73</v>
      </c>
      <c r="I67" s="28" t="s">
        <v>120</v>
      </c>
      <c r="J67" s="33" t="s">
        <v>120</v>
      </c>
      <c r="K67" s="68" t="s">
        <v>120</v>
      </c>
    </row>
    <row r="68" spans="1:11" x14ac:dyDescent="0.35">
      <c r="A68" s="22" t="s">
        <v>277</v>
      </c>
      <c r="B68" s="81" t="s">
        <v>80</v>
      </c>
      <c r="C68" s="33">
        <v>60</v>
      </c>
      <c r="D68" s="33">
        <v>0</v>
      </c>
      <c r="E68" s="33">
        <v>40</v>
      </c>
      <c r="F68" s="33">
        <v>20</v>
      </c>
      <c r="G68" s="28">
        <v>0</v>
      </c>
      <c r="H68" s="28">
        <v>0.69</v>
      </c>
      <c r="I68" s="28">
        <v>0.31</v>
      </c>
      <c r="J68" s="33">
        <v>0</v>
      </c>
      <c r="K68" s="68" t="s">
        <v>64</v>
      </c>
    </row>
    <row r="69" spans="1:11" x14ac:dyDescent="0.35">
      <c r="A69" s="22" t="s">
        <v>277</v>
      </c>
      <c r="B69" s="81" t="s">
        <v>81</v>
      </c>
      <c r="C69" s="33">
        <v>45</v>
      </c>
      <c r="D69" s="33" t="s">
        <v>120</v>
      </c>
      <c r="E69" s="33">
        <v>25</v>
      </c>
      <c r="F69" s="33">
        <v>20</v>
      </c>
      <c r="G69" s="28" t="s">
        <v>120</v>
      </c>
      <c r="H69" s="28">
        <v>0.51</v>
      </c>
      <c r="I69" s="28" t="s">
        <v>120</v>
      </c>
      <c r="J69" s="33" t="s">
        <v>120</v>
      </c>
      <c r="K69" s="68" t="s">
        <v>120</v>
      </c>
    </row>
    <row r="70" spans="1:11" x14ac:dyDescent="0.35">
      <c r="A70" s="22" t="s">
        <v>277</v>
      </c>
      <c r="B70" s="81" t="s">
        <v>82</v>
      </c>
      <c r="C70" s="33">
        <v>65</v>
      </c>
      <c r="D70" s="33" t="s">
        <v>120</v>
      </c>
      <c r="E70" s="33">
        <v>45</v>
      </c>
      <c r="F70" s="33">
        <v>15</v>
      </c>
      <c r="G70" s="28" t="s">
        <v>120</v>
      </c>
      <c r="H70" s="28">
        <v>0.71</v>
      </c>
      <c r="I70" s="28" t="s">
        <v>120</v>
      </c>
      <c r="J70" s="33">
        <v>0</v>
      </c>
      <c r="K70" s="68">
        <v>0</v>
      </c>
    </row>
    <row r="71" spans="1:11" x14ac:dyDescent="0.35">
      <c r="A71" s="22" t="s">
        <v>277</v>
      </c>
      <c r="B71" s="81" t="s">
        <v>83</v>
      </c>
      <c r="C71" s="33">
        <v>70</v>
      </c>
      <c r="D71" s="33" t="s">
        <v>120</v>
      </c>
      <c r="E71" s="33">
        <v>50</v>
      </c>
      <c r="F71" s="33">
        <v>20</v>
      </c>
      <c r="G71" s="28" t="s">
        <v>120</v>
      </c>
      <c r="H71" s="28">
        <v>0.68</v>
      </c>
      <c r="I71" s="28" t="s">
        <v>120</v>
      </c>
      <c r="J71" s="33" t="s">
        <v>120</v>
      </c>
      <c r="K71" s="68" t="s">
        <v>120</v>
      </c>
    </row>
    <row r="72" spans="1:11" x14ac:dyDescent="0.35">
      <c r="A72" s="22" t="s">
        <v>277</v>
      </c>
      <c r="B72" s="81" t="s">
        <v>84</v>
      </c>
      <c r="C72" s="33">
        <v>110</v>
      </c>
      <c r="D72" s="33" t="s">
        <v>120</v>
      </c>
      <c r="E72" s="33">
        <v>60</v>
      </c>
      <c r="F72" s="33">
        <v>50</v>
      </c>
      <c r="G72" s="28" t="s">
        <v>120</v>
      </c>
      <c r="H72" s="28">
        <v>0.55000000000000004</v>
      </c>
      <c r="I72" s="28" t="s">
        <v>120</v>
      </c>
      <c r="J72" s="33">
        <v>0</v>
      </c>
      <c r="K72" s="68">
        <v>0</v>
      </c>
    </row>
    <row r="73" spans="1:11" x14ac:dyDescent="0.35">
      <c r="A73" s="22" t="s">
        <v>277</v>
      </c>
      <c r="B73" s="81" t="s">
        <v>85</v>
      </c>
      <c r="C73" s="33">
        <v>140</v>
      </c>
      <c r="D73" s="33">
        <v>5</v>
      </c>
      <c r="E73" s="33">
        <v>60</v>
      </c>
      <c r="F73" s="33">
        <v>80</v>
      </c>
      <c r="G73" s="28" t="s">
        <v>120</v>
      </c>
      <c r="H73" s="28">
        <v>0.41</v>
      </c>
      <c r="I73" s="28">
        <v>0.56999999999999995</v>
      </c>
      <c r="J73" s="33" t="s">
        <v>120</v>
      </c>
      <c r="K73" s="68" t="s">
        <v>120</v>
      </c>
    </row>
    <row r="74" spans="1:11" x14ac:dyDescent="0.35">
      <c r="A74" s="22" t="s">
        <v>277</v>
      </c>
      <c r="B74" s="81" t="s">
        <v>86</v>
      </c>
      <c r="C74" s="33">
        <v>160</v>
      </c>
      <c r="D74" s="33">
        <v>5</v>
      </c>
      <c r="E74" s="33">
        <v>70</v>
      </c>
      <c r="F74" s="33">
        <v>90</v>
      </c>
      <c r="G74" s="28" t="s">
        <v>120</v>
      </c>
      <c r="H74" s="28">
        <v>0.43</v>
      </c>
      <c r="I74" s="28">
        <v>0.56000000000000005</v>
      </c>
      <c r="J74" s="33" t="s">
        <v>120</v>
      </c>
      <c r="K74" s="68" t="s">
        <v>120</v>
      </c>
    </row>
    <row r="75" spans="1:11" x14ac:dyDescent="0.35">
      <c r="A75" s="22" t="s">
        <v>277</v>
      </c>
      <c r="B75" s="81" t="s">
        <v>87</v>
      </c>
      <c r="C75" s="33">
        <v>300</v>
      </c>
      <c r="D75" s="33" t="s">
        <v>120</v>
      </c>
      <c r="E75" s="33">
        <v>85</v>
      </c>
      <c r="F75" s="33">
        <v>215</v>
      </c>
      <c r="G75" s="28" t="s">
        <v>120</v>
      </c>
      <c r="H75" s="28" t="s">
        <v>120</v>
      </c>
      <c r="I75" s="28">
        <v>0.72</v>
      </c>
      <c r="J75" s="33" t="s">
        <v>120</v>
      </c>
      <c r="K75" s="68" t="s">
        <v>120</v>
      </c>
    </row>
    <row r="76" spans="1:11" x14ac:dyDescent="0.35">
      <c r="A76" s="22" t="s">
        <v>277</v>
      </c>
      <c r="B76" s="81" t="s">
        <v>88</v>
      </c>
      <c r="C76" s="33">
        <v>275</v>
      </c>
      <c r="D76" s="33">
        <v>5</v>
      </c>
      <c r="E76" s="33">
        <v>75</v>
      </c>
      <c r="F76" s="33">
        <v>195</v>
      </c>
      <c r="G76" s="28" t="s">
        <v>120</v>
      </c>
      <c r="H76" s="28">
        <v>0.28000000000000003</v>
      </c>
      <c r="I76" s="28">
        <v>0.71</v>
      </c>
      <c r="J76" s="33" t="s">
        <v>120</v>
      </c>
      <c r="K76" s="68" t="s">
        <v>120</v>
      </c>
    </row>
    <row r="77" spans="1:11" x14ac:dyDescent="0.35">
      <c r="A77" s="22" t="s">
        <v>277</v>
      </c>
      <c r="B77" s="81" t="s">
        <v>89</v>
      </c>
      <c r="C77" s="33">
        <v>190</v>
      </c>
      <c r="D77" s="33">
        <v>5</v>
      </c>
      <c r="E77" s="33">
        <v>95</v>
      </c>
      <c r="F77" s="33">
        <v>90</v>
      </c>
      <c r="G77" s="28">
        <v>0.03</v>
      </c>
      <c r="H77" s="28">
        <v>0.5</v>
      </c>
      <c r="I77" s="28">
        <v>0.47</v>
      </c>
      <c r="J77" s="33">
        <v>5</v>
      </c>
      <c r="K77" s="68">
        <v>0.6</v>
      </c>
    </row>
    <row r="78" spans="1:11" x14ac:dyDescent="0.35">
      <c r="A78" s="22" t="s">
        <v>277</v>
      </c>
      <c r="B78" s="81" t="s">
        <v>90</v>
      </c>
      <c r="C78" s="33">
        <v>250</v>
      </c>
      <c r="D78" s="33" t="s">
        <v>120</v>
      </c>
      <c r="E78" s="33">
        <v>120</v>
      </c>
      <c r="F78" s="33">
        <v>130</v>
      </c>
      <c r="G78" s="28" t="s">
        <v>120</v>
      </c>
      <c r="H78" s="28" t="s">
        <v>120</v>
      </c>
      <c r="I78" s="28">
        <v>0.52</v>
      </c>
      <c r="J78" s="33">
        <v>0</v>
      </c>
      <c r="K78" s="68">
        <v>0</v>
      </c>
    </row>
    <row r="79" spans="1:11" x14ac:dyDescent="0.35">
      <c r="A79" s="22" t="s">
        <v>277</v>
      </c>
      <c r="B79" s="81" t="s">
        <v>91</v>
      </c>
      <c r="C79" s="33">
        <v>370</v>
      </c>
      <c r="D79" s="33">
        <v>10</v>
      </c>
      <c r="E79" s="33">
        <v>245</v>
      </c>
      <c r="F79" s="33">
        <v>115</v>
      </c>
      <c r="G79" s="28" t="s">
        <v>120</v>
      </c>
      <c r="H79" s="28">
        <v>0.67</v>
      </c>
      <c r="I79" s="28">
        <v>0.31</v>
      </c>
      <c r="J79" s="33" t="s">
        <v>120</v>
      </c>
      <c r="K79" s="68" t="s">
        <v>120</v>
      </c>
    </row>
    <row r="80" spans="1:11" x14ac:dyDescent="0.35">
      <c r="A80" s="22" t="s">
        <v>277</v>
      </c>
      <c r="B80" s="81" t="s">
        <v>92</v>
      </c>
      <c r="C80" s="33">
        <v>390</v>
      </c>
      <c r="D80" s="33">
        <v>10</v>
      </c>
      <c r="E80" s="33">
        <v>240</v>
      </c>
      <c r="F80" s="33">
        <v>140</v>
      </c>
      <c r="G80" s="28">
        <v>0.03</v>
      </c>
      <c r="H80" s="28">
        <v>0.61</v>
      </c>
      <c r="I80" s="28">
        <v>0.36</v>
      </c>
      <c r="J80" s="33">
        <v>5</v>
      </c>
      <c r="K80" s="68">
        <v>0.3</v>
      </c>
    </row>
    <row r="81" spans="1:11" x14ac:dyDescent="0.35">
      <c r="A81" s="22" t="s">
        <v>277</v>
      </c>
      <c r="B81" s="81" t="s">
        <v>93</v>
      </c>
      <c r="C81" s="33">
        <v>275</v>
      </c>
      <c r="D81" s="33">
        <v>5</v>
      </c>
      <c r="E81" s="33">
        <v>120</v>
      </c>
      <c r="F81" s="33">
        <v>150</v>
      </c>
      <c r="G81" s="28">
        <v>0.02</v>
      </c>
      <c r="H81" s="28">
        <v>0.44</v>
      </c>
      <c r="I81" s="28">
        <v>0.54</v>
      </c>
      <c r="J81" s="33">
        <v>0</v>
      </c>
      <c r="K81" s="68">
        <v>0</v>
      </c>
    </row>
    <row r="82" spans="1:11" x14ac:dyDescent="0.35">
      <c r="A82" s="22" t="s">
        <v>277</v>
      </c>
      <c r="B82" s="81" t="s">
        <v>94</v>
      </c>
      <c r="C82" s="33">
        <v>365</v>
      </c>
      <c r="D82" s="33">
        <v>10</v>
      </c>
      <c r="E82" s="33">
        <v>170</v>
      </c>
      <c r="F82" s="33">
        <v>185</v>
      </c>
      <c r="G82" s="28" t="s">
        <v>120</v>
      </c>
      <c r="H82" s="28">
        <v>0.47</v>
      </c>
      <c r="I82" s="28">
        <v>0.51</v>
      </c>
      <c r="J82" s="33" t="s">
        <v>120</v>
      </c>
      <c r="K82" s="68" t="s">
        <v>120</v>
      </c>
    </row>
    <row r="83" spans="1:11" x14ac:dyDescent="0.35">
      <c r="A83" s="22" t="s">
        <v>277</v>
      </c>
      <c r="B83" s="81" t="s">
        <v>95</v>
      </c>
      <c r="C83" s="33">
        <v>310</v>
      </c>
      <c r="D83" s="33">
        <v>5</v>
      </c>
      <c r="E83" s="33">
        <v>115</v>
      </c>
      <c r="F83" s="33">
        <v>195</v>
      </c>
      <c r="G83" s="28">
        <v>0.01</v>
      </c>
      <c r="H83" s="28">
        <v>0.37</v>
      </c>
      <c r="I83" s="28">
        <v>0.62</v>
      </c>
      <c r="J83" s="33">
        <v>0</v>
      </c>
      <c r="K83" s="68">
        <v>0</v>
      </c>
    </row>
    <row r="84" spans="1:11" x14ac:dyDescent="0.35">
      <c r="A84" s="22" t="s">
        <v>277</v>
      </c>
      <c r="B84" s="81" t="s">
        <v>96</v>
      </c>
      <c r="C84" s="33">
        <v>250</v>
      </c>
      <c r="D84" s="33">
        <v>10</v>
      </c>
      <c r="E84" s="33">
        <v>120</v>
      </c>
      <c r="F84" s="33">
        <v>120</v>
      </c>
      <c r="G84" s="28">
        <v>0.04</v>
      </c>
      <c r="H84" s="28">
        <v>0.48</v>
      </c>
      <c r="I84" s="28">
        <v>0.48</v>
      </c>
      <c r="J84" s="33">
        <v>5</v>
      </c>
      <c r="K84" s="68">
        <v>0.44</v>
      </c>
    </row>
    <row r="85" spans="1:11" x14ac:dyDescent="0.35">
      <c r="A85" s="22" t="s">
        <v>277</v>
      </c>
      <c r="B85" s="81" t="s">
        <v>97</v>
      </c>
      <c r="C85" s="33">
        <v>250</v>
      </c>
      <c r="D85" s="33">
        <v>5</v>
      </c>
      <c r="E85" s="33">
        <v>120</v>
      </c>
      <c r="F85" s="33">
        <v>125</v>
      </c>
      <c r="G85" s="28">
        <v>0.01</v>
      </c>
      <c r="H85" s="28">
        <v>0.48</v>
      </c>
      <c r="I85" s="28">
        <v>0.5</v>
      </c>
      <c r="J85" s="33">
        <v>5</v>
      </c>
      <c r="K85" s="68">
        <v>1</v>
      </c>
    </row>
    <row r="86" spans="1:11" x14ac:dyDescent="0.35">
      <c r="A86" s="22" t="s">
        <v>277</v>
      </c>
      <c r="B86" s="81" t="s">
        <v>98</v>
      </c>
      <c r="C86" s="33">
        <v>300</v>
      </c>
      <c r="D86" s="33">
        <v>10</v>
      </c>
      <c r="E86" s="33">
        <v>125</v>
      </c>
      <c r="F86" s="33">
        <v>165</v>
      </c>
      <c r="G86" s="28" t="s">
        <v>120</v>
      </c>
      <c r="H86" s="28">
        <v>0.42</v>
      </c>
      <c r="I86" s="28">
        <v>0.55000000000000004</v>
      </c>
      <c r="J86" s="33" t="s">
        <v>120</v>
      </c>
      <c r="K86" s="68" t="s">
        <v>120</v>
      </c>
    </row>
    <row r="87" spans="1:11" x14ac:dyDescent="0.35">
      <c r="A87" s="22" t="s">
        <v>277</v>
      </c>
      <c r="B87" s="81" t="s">
        <v>99</v>
      </c>
      <c r="C87" s="33">
        <v>355</v>
      </c>
      <c r="D87" s="33">
        <v>15</v>
      </c>
      <c r="E87" s="33">
        <v>110</v>
      </c>
      <c r="F87" s="33">
        <v>230</v>
      </c>
      <c r="G87" s="28">
        <v>0.04</v>
      </c>
      <c r="H87" s="28">
        <v>0.31</v>
      </c>
      <c r="I87" s="28">
        <v>0.65</v>
      </c>
      <c r="J87" s="33">
        <v>5</v>
      </c>
      <c r="K87" s="68">
        <v>0.36</v>
      </c>
    </row>
    <row r="88" spans="1:11" x14ac:dyDescent="0.35">
      <c r="A88" s="22" t="s">
        <v>277</v>
      </c>
      <c r="B88" s="81" t="s">
        <v>100</v>
      </c>
      <c r="C88" s="33">
        <v>390</v>
      </c>
      <c r="D88" s="33">
        <v>10</v>
      </c>
      <c r="E88" s="33">
        <v>150</v>
      </c>
      <c r="F88" s="33">
        <v>230</v>
      </c>
      <c r="G88" s="28" t="s">
        <v>120</v>
      </c>
      <c r="H88" s="28">
        <v>0.39</v>
      </c>
      <c r="I88" s="28">
        <v>0.59</v>
      </c>
      <c r="J88" s="33" t="s">
        <v>120</v>
      </c>
      <c r="K88" s="68" t="s">
        <v>120</v>
      </c>
    </row>
    <row r="89" spans="1:11" x14ac:dyDescent="0.35">
      <c r="A89" s="22" t="s">
        <v>277</v>
      </c>
      <c r="B89" s="81" t="s">
        <v>101</v>
      </c>
      <c r="C89" s="33">
        <v>505</v>
      </c>
      <c r="D89" s="33">
        <v>15</v>
      </c>
      <c r="E89" s="33">
        <v>185</v>
      </c>
      <c r="F89" s="33">
        <v>305</v>
      </c>
      <c r="G89" s="28">
        <v>0.03</v>
      </c>
      <c r="H89" s="28">
        <v>0.37</v>
      </c>
      <c r="I89" s="28">
        <v>0.6</v>
      </c>
      <c r="J89" s="33">
        <v>5</v>
      </c>
      <c r="K89" s="68">
        <v>0.47</v>
      </c>
    </row>
    <row r="90" spans="1:11" x14ac:dyDescent="0.35">
      <c r="A90" s="22" t="s">
        <v>277</v>
      </c>
      <c r="B90" s="81" t="s">
        <v>102</v>
      </c>
      <c r="C90" s="33">
        <v>740</v>
      </c>
      <c r="D90" s="33">
        <v>20</v>
      </c>
      <c r="E90" s="33">
        <v>130</v>
      </c>
      <c r="F90" s="33">
        <v>590</v>
      </c>
      <c r="G90" s="28">
        <v>0.03</v>
      </c>
      <c r="H90" s="28">
        <v>0.18</v>
      </c>
      <c r="I90" s="28">
        <v>0.79</v>
      </c>
      <c r="J90" s="33">
        <v>5</v>
      </c>
      <c r="K90" s="68">
        <v>0.25</v>
      </c>
    </row>
    <row r="91" spans="1:11" x14ac:dyDescent="0.35">
      <c r="A91" s="22" t="s">
        <v>277</v>
      </c>
      <c r="B91" s="81" t="s">
        <v>103</v>
      </c>
      <c r="C91" s="33">
        <v>685</v>
      </c>
      <c r="D91" s="33">
        <v>25</v>
      </c>
      <c r="E91" s="33">
        <v>245</v>
      </c>
      <c r="F91" s="33">
        <v>415</v>
      </c>
      <c r="G91" s="28">
        <v>0.04</v>
      </c>
      <c r="H91" s="28">
        <v>0.36</v>
      </c>
      <c r="I91" s="28">
        <v>0.61</v>
      </c>
      <c r="J91" s="33">
        <v>5</v>
      </c>
      <c r="K91" s="68">
        <v>0.28000000000000003</v>
      </c>
    </row>
    <row r="92" spans="1:11" x14ac:dyDescent="0.35">
      <c r="A92" s="22" t="s">
        <v>277</v>
      </c>
      <c r="B92" s="81" t="s">
        <v>104</v>
      </c>
      <c r="C92" s="33">
        <v>775</v>
      </c>
      <c r="D92" s="33">
        <v>25</v>
      </c>
      <c r="E92" s="33">
        <v>240</v>
      </c>
      <c r="F92" s="33">
        <v>510</v>
      </c>
      <c r="G92" s="28">
        <v>0.03</v>
      </c>
      <c r="H92" s="28">
        <v>0.31</v>
      </c>
      <c r="I92" s="28">
        <v>0.66</v>
      </c>
      <c r="J92" s="33">
        <v>5</v>
      </c>
      <c r="K92" s="68">
        <v>0.22</v>
      </c>
    </row>
    <row r="93" spans="1:11" x14ac:dyDescent="0.35">
      <c r="A93" s="22" t="s">
        <v>277</v>
      </c>
      <c r="B93" s="81" t="s">
        <v>105</v>
      </c>
      <c r="C93" s="33">
        <v>795</v>
      </c>
      <c r="D93" s="33">
        <v>35</v>
      </c>
      <c r="E93" s="33">
        <v>280</v>
      </c>
      <c r="F93" s="33">
        <v>485</v>
      </c>
      <c r="G93" s="28">
        <v>0.04</v>
      </c>
      <c r="H93" s="28">
        <v>0.35</v>
      </c>
      <c r="I93" s="28">
        <v>0.61</v>
      </c>
      <c r="J93" s="33">
        <v>5</v>
      </c>
      <c r="K93" s="68">
        <v>0.18</v>
      </c>
    </row>
    <row r="94" spans="1:11" x14ac:dyDescent="0.35">
      <c r="A94" s="22" t="s">
        <v>277</v>
      </c>
      <c r="B94" s="81" t="s">
        <v>106</v>
      </c>
      <c r="C94" s="33">
        <v>1045</v>
      </c>
      <c r="D94" s="33">
        <v>35</v>
      </c>
      <c r="E94" s="33">
        <v>360</v>
      </c>
      <c r="F94" s="33">
        <v>650</v>
      </c>
      <c r="G94" s="28">
        <v>0.03</v>
      </c>
      <c r="H94" s="28">
        <v>0.35</v>
      </c>
      <c r="I94" s="28">
        <v>0.62</v>
      </c>
      <c r="J94" s="33">
        <v>10</v>
      </c>
      <c r="K94" s="68">
        <v>0.3</v>
      </c>
    </row>
    <row r="95" spans="1:11" x14ac:dyDescent="0.35">
      <c r="A95" s="22" t="s">
        <v>277</v>
      </c>
      <c r="B95" s="81" t="s">
        <v>107</v>
      </c>
      <c r="C95" s="33">
        <v>1180</v>
      </c>
      <c r="D95" s="33">
        <v>55</v>
      </c>
      <c r="E95" s="33">
        <v>360</v>
      </c>
      <c r="F95" s="33">
        <v>765</v>
      </c>
      <c r="G95" s="28">
        <v>0.05</v>
      </c>
      <c r="H95" s="28">
        <v>0.3</v>
      </c>
      <c r="I95" s="28">
        <v>0.65</v>
      </c>
      <c r="J95" s="33">
        <v>15</v>
      </c>
      <c r="K95" s="68">
        <v>0.31</v>
      </c>
    </row>
    <row r="96" spans="1:11" x14ac:dyDescent="0.35">
      <c r="A96" s="22" t="s">
        <v>277</v>
      </c>
      <c r="B96" s="81" t="s">
        <v>108</v>
      </c>
      <c r="C96" s="33">
        <v>1690</v>
      </c>
      <c r="D96" s="33">
        <v>55</v>
      </c>
      <c r="E96" s="33">
        <v>630</v>
      </c>
      <c r="F96" s="33">
        <v>1005</v>
      </c>
      <c r="G96" s="28">
        <v>0.03</v>
      </c>
      <c r="H96" s="28">
        <v>0.37</v>
      </c>
      <c r="I96" s="28">
        <v>0.6</v>
      </c>
      <c r="J96" s="33">
        <v>10</v>
      </c>
      <c r="K96" s="68">
        <v>0.19</v>
      </c>
    </row>
    <row r="97" spans="1:11" x14ac:dyDescent="0.35">
      <c r="A97" s="22" t="s">
        <v>277</v>
      </c>
      <c r="B97" s="81" t="s">
        <v>109</v>
      </c>
      <c r="C97" s="33">
        <v>1460</v>
      </c>
      <c r="D97" s="33">
        <v>80</v>
      </c>
      <c r="E97" s="33">
        <v>440</v>
      </c>
      <c r="F97" s="33">
        <v>940</v>
      </c>
      <c r="G97" s="28">
        <v>0.06</v>
      </c>
      <c r="H97" s="28">
        <v>0.3</v>
      </c>
      <c r="I97" s="28">
        <v>0.64</v>
      </c>
      <c r="J97" s="33">
        <v>20</v>
      </c>
      <c r="K97" s="68">
        <v>0.23</v>
      </c>
    </row>
    <row r="98" spans="1:11" x14ac:dyDescent="0.35">
      <c r="A98" s="22" t="s">
        <v>277</v>
      </c>
      <c r="B98" s="81" t="s">
        <v>110</v>
      </c>
      <c r="C98" s="33">
        <v>1390</v>
      </c>
      <c r="D98" s="33">
        <v>65</v>
      </c>
      <c r="E98" s="33">
        <v>465</v>
      </c>
      <c r="F98" s="33">
        <v>865</v>
      </c>
      <c r="G98" s="28">
        <v>0.05</v>
      </c>
      <c r="H98" s="28">
        <v>0.33</v>
      </c>
      <c r="I98" s="28">
        <v>0.62</v>
      </c>
      <c r="J98" s="33">
        <v>15</v>
      </c>
      <c r="K98" s="68">
        <v>0.27</v>
      </c>
    </row>
    <row r="99" spans="1:11" x14ac:dyDescent="0.35">
      <c r="A99" s="22" t="s">
        <v>277</v>
      </c>
      <c r="B99" s="81" t="s">
        <v>111</v>
      </c>
      <c r="C99" s="33">
        <v>1565</v>
      </c>
      <c r="D99" s="33">
        <v>85</v>
      </c>
      <c r="E99" s="33">
        <v>470</v>
      </c>
      <c r="F99" s="33">
        <v>1010</v>
      </c>
      <c r="G99" s="28">
        <v>0.05</v>
      </c>
      <c r="H99" s="28">
        <v>0.3</v>
      </c>
      <c r="I99" s="28">
        <v>0.65</v>
      </c>
      <c r="J99" s="33">
        <v>25</v>
      </c>
      <c r="K99" s="68">
        <v>0.31</v>
      </c>
    </row>
    <row r="100" spans="1:11" x14ac:dyDescent="0.35">
      <c r="A100" s="22" t="s">
        <v>277</v>
      </c>
      <c r="B100" s="81" t="s">
        <v>112</v>
      </c>
      <c r="C100" s="33">
        <v>1430</v>
      </c>
      <c r="D100" s="33">
        <v>60</v>
      </c>
      <c r="E100" s="33">
        <v>405</v>
      </c>
      <c r="F100" s="33">
        <v>965</v>
      </c>
      <c r="G100" s="28">
        <v>0.04</v>
      </c>
      <c r="H100" s="28">
        <v>0.28000000000000003</v>
      </c>
      <c r="I100" s="28">
        <v>0.67</v>
      </c>
      <c r="J100" s="33">
        <v>20</v>
      </c>
      <c r="K100" s="68">
        <v>0.31</v>
      </c>
    </row>
    <row r="101" spans="1:11" x14ac:dyDescent="0.35">
      <c r="A101" s="22" t="s">
        <v>277</v>
      </c>
      <c r="B101" s="81" t="s">
        <v>113</v>
      </c>
      <c r="C101" s="33">
        <v>1395</v>
      </c>
      <c r="D101" s="33">
        <v>80</v>
      </c>
      <c r="E101" s="33">
        <v>375</v>
      </c>
      <c r="F101" s="33">
        <v>940</v>
      </c>
      <c r="G101" s="28">
        <v>0.06</v>
      </c>
      <c r="H101" s="28">
        <v>0.27</v>
      </c>
      <c r="I101" s="28">
        <v>0.67</v>
      </c>
      <c r="J101" s="33">
        <v>20</v>
      </c>
      <c r="K101" s="68">
        <v>0.23</v>
      </c>
    </row>
    <row r="102" spans="1:11" x14ac:dyDescent="0.35">
      <c r="A102" s="22" t="s">
        <v>277</v>
      </c>
      <c r="B102" s="81" t="s">
        <v>114</v>
      </c>
      <c r="C102" s="33">
        <v>1310</v>
      </c>
      <c r="D102" s="33">
        <v>70</v>
      </c>
      <c r="E102" s="33">
        <v>410</v>
      </c>
      <c r="F102" s="33">
        <v>830</v>
      </c>
      <c r="G102" s="28">
        <v>0.05</v>
      </c>
      <c r="H102" s="28">
        <v>0.31</v>
      </c>
      <c r="I102" s="28">
        <v>0.63</v>
      </c>
      <c r="J102" s="33">
        <v>25</v>
      </c>
      <c r="K102" s="68">
        <v>0.37</v>
      </c>
    </row>
    <row r="103" spans="1:11" x14ac:dyDescent="0.35">
      <c r="A103" s="129" t="s">
        <v>278</v>
      </c>
      <c r="B103" s="129" t="s">
        <v>62</v>
      </c>
      <c r="C103" s="47">
        <v>17335</v>
      </c>
      <c r="D103" s="47">
        <v>660</v>
      </c>
      <c r="E103" s="47">
        <v>5340</v>
      </c>
      <c r="F103" s="47">
        <v>11335</v>
      </c>
      <c r="G103" s="130">
        <v>0.04</v>
      </c>
      <c r="H103" s="130">
        <v>0.31</v>
      </c>
      <c r="I103" s="130">
        <v>0.65</v>
      </c>
      <c r="J103" s="47">
        <v>115</v>
      </c>
      <c r="K103" s="130">
        <v>0.17</v>
      </c>
    </row>
    <row r="104" spans="1:11" x14ac:dyDescent="0.35">
      <c r="A104" s="22" t="s">
        <v>278</v>
      </c>
      <c r="B104" s="81" t="s">
        <v>68</v>
      </c>
      <c r="C104" s="33">
        <v>0</v>
      </c>
      <c r="D104" s="33">
        <v>0</v>
      </c>
      <c r="E104" s="33">
        <v>0</v>
      </c>
      <c r="F104" s="33">
        <v>0</v>
      </c>
      <c r="G104" s="148" t="s">
        <v>64</v>
      </c>
      <c r="H104" s="148" t="s">
        <v>64</v>
      </c>
      <c r="I104" s="148" t="s">
        <v>64</v>
      </c>
      <c r="J104" s="33">
        <v>0</v>
      </c>
      <c r="K104" s="151" t="s">
        <v>64</v>
      </c>
    </row>
    <row r="105" spans="1:11" x14ac:dyDescent="0.35">
      <c r="A105" s="22" t="s">
        <v>278</v>
      </c>
      <c r="B105" s="81" t="s">
        <v>69</v>
      </c>
      <c r="C105" s="33">
        <v>0</v>
      </c>
      <c r="D105" s="33">
        <v>0</v>
      </c>
      <c r="E105" s="33">
        <v>0</v>
      </c>
      <c r="F105" s="33">
        <v>0</v>
      </c>
      <c r="G105" s="148" t="s">
        <v>64</v>
      </c>
      <c r="H105" s="148" t="s">
        <v>64</v>
      </c>
      <c r="I105" s="148" t="s">
        <v>64</v>
      </c>
      <c r="J105" s="33">
        <v>0</v>
      </c>
      <c r="K105" s="151" t="s">
        <v>64</v>
      </c>
    </row>
    <row r="106" spans="1:11" x14ac:dyDescent="0.35">
      <c r="A106" s="22" t="s">
        <v>278</v>
      </c>
      <c r="B106" s="81" t="s">
        <v>70</v>
      </c>
      <c r="C106" s="33">
        <v>0</v>
      </c>
      <c r="D106" s="33">
        <v>0</v>
      </c>
      <c r="E106" s="33">
        <v>0</v>
      </c>
      <c r="F106" s="33">
        <v>0</v>
      </c>
      <c r="G106" s="28">
        <v>0</v>
      </c>
      <c r="H106" s="148" t="s">
        <v>64</v>
      </c>
      <c r="I106" s="148" t="s">
        <v>64</v>
      </c>
      <c r="J106" s="33">
        <v>0</v>
      </c>
      <c r="K106" s="151" t="s">
        <v>64</v>
      </c>
    </row>
    <row r="107" spans="1:11" x14ac:dyDescent="0.35">
      <c r="A107" s="22" t="s">
        <v>278</v>
      </c>
      <c r="B107" s="81" t="s">
        <v>71</v>
      </c>
      <c r="C107" s="33">
        <v>0</v>
      </c>
      <c r="D107" s="33">
        <v>0</v>
      </c>
      <c r="E107" s="33">
        <v>0</v>
      </c>
      <c r="F107" s="33">
        <v>0</v>
      </c>
      <c r="G107" s="28">
        <v>0</v>
      </c>
      <c r="H107" s="148" t="s">
        <v>64</v>
      </c>
      <c r="I107" s="148" t="s">
        <v>64</v>
      </c>
      <c r="J107" s="33">
        <v>0</v>
      </c>
      <c r="K107" s="151" t="s">
        <v>64</v>
      </c>
    </row>
    <row r="108" spans="1:11" x14ac:dyDescent="0.35">
      <c r="A108" s="22" t="s">
        <v>278</v>
      </c>
      <c r="B108" s="81" t="s">
        <v>72</v>
      </c>
      <c r="C108" s="33">
        <v>5</v>
      </c>
      <c r="D108" s="33">
        <v>0</v>
      </c>
      <c r="E108" s="33">
        <v>5</v>
      </c>
      <c r="F108" s="33">
        <v>0</v>
      </c>
      <c r="G108" s="28">
        <v>0</v>
      </c>
      <c r="H108" s="28">
        <v>1</v>
      </c>
      <c r="I108" s="28">
        <v>0</v>
      </c>
      <c r="J108" s="33">
        <v>0</v>
      </c>
      <c r="K108" s="68" t="s">
        <v>64</v>
      </c>
    </row>
    <row r="109" spans="1:11" x14ac:dyDescent="0.35">
      <c r="A109" s="22" t="s">
        <v>278</v>
      </c>
      <c r="B109" s="81" t="s">
        <v>73</v>
      </c>
      <c r="C109" s="33">
        <v>5</v>
      </c>
      <c r="D109" s="33" t="s">
        <v>120</v>
      </c>
      <c r="E109" s="33" t="s">
        <v>120</v>
      </c>
      <c r="F109" s="33" t="s">
        <v>120</v>
      </c>
      <c r="G109" s="28" t="s">
        <v>120</v>
      </c>
      <c r="H109" s="28" t="s">
        <v>120</v>
      </c>
      <c r="I109" s="28" t="s">
        <v>120</v>
      </c>
      <c r="J109" s="33" t="s">
        <v>120</v>
      </c>
      <c r="K109" s="68" t="s">
        <v>120</v>
      </c>
    </row>
    <row r="110" spans="1:11" x14ac:dyDescent="0.35">
      <c r="A110" s="22" t="s">
        <v>278</v>
      </c>
      <c r="B110" s="81" t="s">
        <v>74</v>
      </c>
      <c r="C110" s="33">
        <v>10</v>
      </c>
      <c r="D110" s="33">
        <v>0</v>
      </c>
      <c r="E110" s="33">
        <v>5</v>
      </c>
      <c r="F110" s="33">
        <v>5</v>
      </c>
      <c r="G110" s="28">
        <v>0</v>
      </c>
      <c r="H110" s="28">
        <v>0.57999999999999996</v>
      </c>
      <c r="I110" s="28">
        <v>0.42</v>
      </c>
      <c r="J110" s="33">
        <v>0</v>
      </c>
      <c r="K110" s="68" t="s">
        <v>64</v>
      </c>
    </row>
    <row r="111" spans="1:11" x14ac:dyDescent="0.35">
      <c r="A111" s="22" t="s">
        <v>278</v>
      </c>
      <c r="B111" s="81" t="s">
        <v>75</v>
      </c>
      <c r="C111" s="33">
        <v>15</v>
      </c>
      <c r="D111" s="33" t="s">
        <v>120</v>
      </c>
      <c r="E111" s="33">
        <v>10</v>
      </c>
      <c r="F111" s="33">
        <v>5</v>
      </c>
      <c r="G111" s="28" t="s">
        <v>120</v>
      </c>
      <c r="H111" s="28">
        <v>0.64</v>
      </c>
      <c r="I111" s="28" t="s">
        <v>120</v>
      </c>
      <c r="J111" s="33">
        <v>0</v>
      </c>
      <c r="K111" s="68">
        <v>0</v>
      </c>
    </row>
    <row r="112" spans="1:11" x14ac:dyDescent="0.35">
      <c r="A112" s="22" t="s">
        <v>278</v>
      </c>
      <c r="B112" s="81" t="s">
        <v>76</v>
      </c>
      <c r="C112" s="33">
        <v>10</v>
      </c>
      <c r="D112" s="33" t="s">
        <v>120</v>
      </c>
      <c r="E112" s="33">
        <v>5</v>
      </c>
      <c r="F112" s="33" t="s">
        <v>120</v>
      </c>
      <c r="G112" s="28" t="s">
        <v>120</v>
      </c>
      <c r="H112" s="28" t="s">
        <v>120</v>
      </c>
      <c r="I112" s="28" t="s">
        <v>120</v>
      </c>
      <c r="J112" s="33" t="s">
        <v>120</v>
      </c>
      <c r="K112" s="68" t="s">
        <v>120</v>
      </c>
    </row>
    <row r="113" spans="1:11" x14ac:dyDescent="0.35">
      <c r="A113" s="22" t="s">
        <v>278</v>
      </c>
      <c r="B113" s="81" t="s">
        <v>77</v>
      </c>
      <c r="C113" s="33">
        <v>30</v>
      </c>
      <c r="D113" s="33" t="s">
        <v>120</v>
      </c>
      <c r="E113" s="33">
        <v>15</v>
      </c>
      <c r="F113" s="33">
        <v>10</v>
      </c>
      <c r="G113" s="28" t="s">
        <v>120</v>
      </c>
      <c r="H113" s="28">
        <v>0.59</v>
      </c>
      <c r="I113" s="28" t="s">
        <v>120</v>
      </c>
      <c r="J113" s="33" t="s">
        <v>120</v>
      </c>
      <c r="K113" s="68" t="s">
        <v>120</v>
      </c>
    </row>
    <row r="114" spans="1:11" x14ac:dyDescent="0.35">
      <c r="A114" s="22" t="s">
        <v>278</v>
      </c>
      <c r="B114" s="81" t="s">
        <v>78</v>
      </c>
      <c r="C114" s="33">
        <v>20</v>
      </c>
      <c r="D114" s="33" t="s">
        <v>120</v>
      </c>
      <c r="E114" s="33">
        <v>15</v>
      </c>
      <c r="F114" s="33">
        <v>5</v>
      </c>
      <c r="G114" s="28" t="s">
        <v>120</v>
      </c>
      <c r="H114" s="28">
        <v>0.67</v>
      </c>
      <c r="I114" s="28" t="s">
        <v>120</v>
      </c>
      <c r="J114" s="33" t="s">
        <v>120</v>
      </c>
      <c r="K114" s="68" t="s">
        <v>120</v>
      </c>
    </row>
    <row r="115" spans="1:11" x14ac:dyDescent="0.35">
      <c r="A115" s="22" t="s">
        <v>278</v>
      </c>
      <c r="B115" s="81" t="s">
        <v>79</v>
      </c>
      <c r="C115" s="33">
        <v>25</v>
      </c>
      <c r="D115" s="33" t="s">
        <v>120</v>
      </c>
      <c r="E115" s="33">
        <v>20</v>
      </c>
      <c r="F115" s="33">
        <v>5</v>
      </c>
      <c r="G115" s="28" t="s">
        <v>120</v>
      </c>
      <c r="H115" s="28">
        <v>0.75</v>
      </c>
      <c r="I115" s="28" t="s">
        <v>120</v>
      </c>
      <c r="J115" s="33" t="s">
        <v>120</v>
      </c>
      <c r="K115" s="68" t="s">
        <v>120</v>
      </c>
    </row>
    <row r="116" spans="1:11" x14ac:dyDescent="0.35">
      <c r="A116" s="22" t="s">
        <v>278</v>
      </c>
      <c r="B116" s="81" t="s">
        <v>80</v>
      </c>
      <c r="C116" s="33">
        <v>40</v>
      </c>
      <c r="D116" s="33">
        <v>5</v>
      </c>
      <c r="E116" s="33">
        <v>30</v>
      </c>
      <c r="F116" s="33">
        <v>10</v>
      </c>
      <c r="G116" s="28">
        <v>7.0000000000000007E-2</v>
      </c>
      <c r="H116" s="28">
        <v>0.67</v>
      </c>
      <c r="I116" s="28">
        <v>0.26</v>
      </c>
      <c r="J116" s="33">
        <v>0</v>
      </c>
      <c r="K116" s="68">
        <v>0</v>
      </c>
    </row>
    <row r="117" spans="1:11" x14ac:dyDescent="0.35">
      <c r="A117" s="22" t="s">
        <v>278</v>
      </c>
      <c r="B117" s="81" t="s">
        <v>81</v>
      </c>
      <c r="C117" s="33">
        <v>30</v>
      </c>
      <c r="D117" s="33" t="s">
        <v>120</v>
      </c>
      <c r="E117" s="33">
        <v>20</v>
      </c>
      <c r="F117" s="33">
        <v>5</v>
      </c>
      <c r="G117" s="28" t="s">
        <v>120</v>
      </c>
      <c r="H117" s="28">
        <v>0.71</v>
      </c>
      <c r="I117" s="28" t="s">
        <v>120</v>
      </c>
      <c r="J117" s="33">
        <v>0</v>
      </c>
      <c r="K117" s="68">
        <v>0</v>
      </c>
    </row>
    <row r="118" spans="1:11" x14ac:dyDescent="0.35">
      <c r="A118" s="22" t="s">
        <v>278</v>
      </c>
      <c r="B118" s="81" t="s">
        <v>82</v>
      </c>
      <c r="C118" s="33">
        <v>70</v>
      </c>
      <c r="D118" s="33" t="s">
        <v>120</v>
      </c>
      <c r="E118" s="33">
        <v>50</v>
      </c>
      <c r="F118" s="33">
        <v>20</v>
      </c>
      <c r="G118" s="28" t="s">
        <v>120</v>
      </c>
      <c r="H118" s="28">
        <v>0.69</v>
      </c>
      <c r="I118" s="28" t="s">
        <v>120</v>
      </c>
      <c r="J118" s="33">
        <v>0</v>
      </c>
      <c r="K118" s="68">
        <v>0</v>
      </c>
    </row>
    <row r="119" spans="1:11" x14ac:dyDescent="0.35">
      <c r="A119" s="22" t="s">
        <v>278</v>
      </c>
      <c r="B119" s="81" t="s">
        <v>83</v>
      </c>
      <c r="C119" s="33">
        <v>85</v>
      </c>
      <c r="D119" s="33">
        <v>5</v>
      </c>
      <c r="E119" s="33">
        <v>55</v>
      </c>
      <c r="F119" s="33">
        <v>30</v>
      </c>
      <c r="G119" s="28">
        <v>0.05</v>
      </c>
      <c r="H119" s="28">
        <v>0.62</v>
      </c>
      <c r="I119" s="28">
        <v>0.33</v>
      </c>
      <c r="J119" s="33">
        <v>0</v>
      </c>
      <c r="K119" s="68">
        <v>0</v>
      </c>
    </row>
    <row r="120" spans="1:11" x14ac:dyDescent="0.35">
      <c r="A120" s="22" t="s">
        <v>278</v>
      </c>
      <c r="B120" s="81" t="s">
        <v>84</v>
      </c>
      <c r="C120" s="33">
        <v>165</v>
      </c>
      <c r="D120" s="33">
        <v>5</v>
      </c>
      <c r="E120" s="33">
        <v>115</v>
      </c>
      <c r="F120" s="33">
        <v>45</v>
      </c>
      <c r="G120" s="28" t="s">
        <v>120</v>
      </c>
      <c r="H120" s="28">
        <v>0.7</v>
      </c>
      <c r="I120" s="28">
        <v>0.28000000000000003</v>
      </c>
      <c r="J120" s="33" t="s">
        <v>120</v>
      </c>
      <c r="K120" s="68" t="s">
        <v>120</v>
      </c>
    </row>
    <row r="121" spans="1:11" x14ac:dyDescent="0.35">
      <c r="A121" s="22" t="s">
        <v>278</v>
      </c>
      <c r="B121" s="81" t="s">
        <v>85</v>
      </c>
      <c r="C121" s="33">
        <v>110</v>
      </c>
      <c r="D121" s="33" t="s">
        <v>120</v>
      </c>
      <c r="E121" s="33">
        <v>70</v>
      </c>
      <c r="F121" s="33">
        <v>35</v>
      </c>
      <c r="G121" s="28" t="s">
        <v>120</v>
      </c>
      <c r="H121" s="28">
        <v>0.65</v>
      </c>
      <c r="I121" s="28" t="s">
        <v>120</v>
      </c>
      <c r="J121" s="33">
        <v>0</v>
      </c>
      <c r="K121" s="68">
        <v>0</v>
      </c>
    </row>
    <row r="122" spans="1:11" x14ac:dyDescent="0.35">
      <c r="A122" s="22" t="s">
        <v>278</v>
      </c>
      <c r="B122" s="81" t="s">
        <v>86</v>
      </c>
      <c r="C122" s="33">
        <v>245</v>
      </c>
      <c r="D122" s="33">
        <v>5</v>
      </c>
      <c r="E122" s="33">
        <v>175</v>
      </c>
      <c r="F122" s="33">
        <v>65</v>
      </c>
      <c r="G122" s="28" t="s">
        <v>120</v>
      </c>
      <c r="H122" s="28">
        <v>0.71</v>
      </c>
      <c r="I122" s="28">
        <v>0.26</v>
      </c>
      <c r="J122" s="33" t="s">
        <v>120</v>
      </c>
      <c r="K122" s="68" t="s">
        <v>120</v>
      </c>
    </row>
    <row r="123" spans="1:11" x14ac:dyDescent="0.35">
      <c r="A123" s="22" t="s">
        <v>278</v>
      </c>
      <c r="B123" s="81" t="s">
        <v>87</v>
      </c>
      <c r="C123" s="33">
        <v>230</v>
      </c>
      <c r="D123" s="33">
        <v>5</v>
      </c>
      <c r="E123" s="33">
        <v>175</v>
      </c>
      <c r="F123" s="33">
        <v>50</v>
      </c>
      <c r="G123" s="28" t="s">
        <v>120</v>
      </c>
      <c r="H123" s="28">
        <v>0.77</v>
      </c>
      <c r="I123" s="28">
        <v>0.22</v>
      </c>
      <c r="J123" s="33" t="s">
        <v>120</v>
      </c>
      <c r="K123" s="68" t="s">
        <v>120</v>
      </c>
    </row>
    <row r="124" spans="1:11" x14ac:dyDescent="0.35">
      <c r="A124" s="22" t="s">
        <v>278</v>
      </c>
      <c r="B124" s="81" t="s">
        <v>88</v>
      </c>
      <c r="C124" s="33">
        <v>210</v>
      </c>
      <c r="D124" s="33">
        <v>5</v>
      </c>
      <c r="E124" s="33">
        <v>150</v>
      </c>
      <c r="F124" s="33">
        <v>60</v>
      </c>
      <c r="G124" s="28" t="s">
        <v>120</v>
      </c>
      <c r="H124" s="28">
        <v>0.7</v>
      </c>
      <c r="I124" s="28">
        <v>0.28000000000000003</v>
      </c>
      <c r="J124" s="33" t="s">
        <v>120</v>
      </c>
      <c r="K124" s="68" t="s">
        <v>120</v>
      </c>
    </row>
    <row r="125" spans="1:11" x14ac:dyDescent="0.35">
      <c r="A125" s="22" t="s">
        <v>278</v>
      </c>
      <c r="B125" s="81" t="s">
        <v>89</v>
      </c>
      <c r="C125" s="33">
        <v>225</v>
      </c>
      <c r="D125" s="33">
        <v>5</v>
      </c>
      <c r="E125" s="33">
        <v>155</v>
      </c>
      <c r="F125" s="33">
        <v>70</v>
      </c>
      <c r="G125" s="28" t="s">
        <v>120</v>
      </c>
      <c r="H125" s="28">
        <v>0.68</v>
      </c>
      <c r="I125" s="28">
        <v>0.3</v>
      </c>
      <c r="J125" s="33" t="s">
        <v>120</v>
      </c>
      <c r="K125" s="68" t="s">
        <v>120</v>
      </c>
    </row>
    <row r="126" spans="1:11" x14ac:dyDescent="0.35">
      <c r="A126" s="22" t="s">
        <v>278</v>
      </c>
      <c r="B126" s="81" t="s">
        <v>90</v>
      </c>
      <c r="C126" s="33">
        <v>260</v>
      </c>
      <c r="D126" s="33">
        <v>5</v>
      </c>
      <c r="E126" s="33">
        <v>170</v>
      </c>
      <c r="F126" s="33">
        <v>80</v>
      </c>
      <c r="G126" s="28">
        <v>0.02</v>
      </c>
      <c r="H126" s="28">
        <v>0.67</v>
      </c>
      <c r="I126" s="28">
        <v>0.31</v>
      </c>
      <c r="J126" s="33">
        <v>0</v>
      </c>
      <c r="K126" s="68">
        <v>0</v>
      </c>
    </row>
    <row r="127" spans="1:11" x14ac:dyDescent="0.35">
      <c r="A127" s="22" t="s">
        <v>278</v>
      </c>
      <c r="B127" s="81" t="s">
        <v>91</v>
      </c>
      <c r="C127" s="33">
        <v>270</v>
      </c>
      <c r="D127" s="33">
        <v>5</v>
      </c>
      <c r="E127" s="33">
        <v>175</v>
      </c>
      <c r="F127" s="33">
        <v>90</v>
      </c>
      <c r="G127" s="28" t="s">
        <v>120</v>
      </c>
      <c r="H127" s="28">
        <v>0.64</v>
      </c>
      <c r="I127" s="28">
        <v>0.33</v>
      </c>
      <c r="J127" s="33" t="s">
        <v>120</v>
      </c>
      <c r="K127" s="68" t="s">
        <v>120</v>
      </c>
    </row>
    <row r="128" spans="1:11" x14ac:dyDescent="0.35">
      <c r="A128" s="22" t="s">
        <v>278</v>
      </c>
      <c r="B128" s="81" t="s">
        <v>92</v>
      </c>
      <c r="C128" s="33">
        <v>360</v>
      </c>
      <c r="D128" s="33">
        <v>10</v>
      </c>
      <c r="E128" s="33">
        <v>225</v>
      </c>
      <c r="F128" s="33">
        <v>125</v>
      </c>
      <c r="G128" s="28">
        <v>0.03</v>
      </c>
      <c r="H128" s="28">
        <v>0.62</v>
      </c>
      <c r="I128" s="28">
        <v>0.35</v>
      </c>
      <c r="J128" s="33">
        <v>10</v>
      </c>
      <c r="K128" s="68">
        <v>0.67</v>
      </c>
    </row>
    <row r="129" spans="1:11" x14ac:dyDescent="0.35">
      <c r="A129" s="22" t="s">
        <v>278</v>
      </c>
      <c r="B129" s="81" t="s">
        <v>93</v>
      </c>
      <c r="C129" s="33">
        <v>290</v>
      </c>
      <c r="D129" s="33">
        <v>5</v>
      </c>
      <c r="E129" s="33">
        <v>145</v>
      </c>
      <c r="F129" s="33">
        <v>140</v>
      </c>
      <c r="G129" s="28" t="s">
        <v>120</v>
      </c>
      <c r="H129" s="28">
        <v>0.49</v>
      </c>
      <c r="I129" s="28">
        <v>0.48</v>
      </c>
      <c r="J129" s="33" t="s">
        <v>120</v>
      </c>
      <c r="K129" s="68" t="s">
        <v>120</v>
      </c>
    </row>
    <row r="130" spans="1:11" x14ac:dyDescent="0.35">
      <c r="A130" s="22" t="s">
        <v>278</v>
      </c>
      <c r="B130" s="81" t="s">
        <v>94</v>
      </c>
      <c r="C130" s="33">
        <v>585</v>
      </c>
      <c r="D130" s="33">
        <v>5</v>
      </c>
      <c r="E130" s="33">
        <v>210</v>
      </c>
      <c r="F130" s="33">
        <v>370</v>
      </c>
      <c r="G130" s="28" t="s">
        <v>120</v>
      </c>
      <c r="H130" s="28">
        <v>0.36</v>
      </c>
      <c r="I130" s="28">
        <v>0.63</v>
      </c>
      <c r="J130" s="33" t="s">
        <v>120</v>
      </c>
      <c r="K130" s="68" t="s">
        <v>120</v>
      </c>
    </row>
    <row r="131" spans="1:11" x14ac:dyDescent="0.35">
      <c r="A131" s="22" t="s">
        <v>278</v>
      </c>
      <c r="B131" s="81" t="s">
        <v>95</v>
      </c>
      <c r="C131" s="33">
        <v>760</v>
      </c>
      <c r="D131" s="33">
        <v>10</v>
      </c>
      <c r="E131" s="33">
        <v>155</v>
      </c>
      <c r="F131" s="33">
        <v>590</v>
      </c>
      <c r="G131" s="28">
        <v>0.01</v>
      </c>
      <c r="H131" s="28">
        <v>0.21</v>
      </c>
      <c r="I131" s="28">
        <v>0.78</v>
      </c>
      <c r="J131" s="33">
        <v>0</v>
      </c>
      <c r="K131" s="68">
        <v>0</v>
      </c>
    </row>
    <row r="132" spans="1:11" x14ac:dyDescent="0.35">
      <c r="A132" s="22" t="s">
        <v>278</v>
      </c>
      <c r="B132" s="81" t="s">
        <v>96</v>
      </c>
      <c r="C132" s="33">
        <v>635</v>
      </c>
      <c r="D132" s="33">
        <v>15</v>
      </c>
      <c r="E132" s="33">
        <v>130</v>
      </c>
      <c r="F132" s="33">
        <v>490</v>
      </c>
      <c r="G132" s="28" t="s">
        <v>120</v>
      </c>
      <c r="H132" s="28">
        <v>0.2</v>
      </c>
      <c r="I132" s="28">
        <v>0.77</v>
      </c>
      <c r="J132" s="33" t="s">
        <v>120</v>
      </c>
      <c r="K132" s="68" t="s">
        <v>120</v>
      </c>
    </row>
    <row r="133" spans="1:11" x14ac:dyDescent="0.35">
      <c r="A133" s="22" t="s">
        <v>278</v>
      </c>
      <c r="B133" s="81" t="s">
        <v>97</v>
      </c>
      <c r="C133" s="33">
        <v>570</v>
      </c>
      <c r="D133" s="33">
        <v>5</v>
      </c>
      <c r="E133" s="33">
        <v>140</v>
      </c>
      <c r="F133" s="33">
        <v>425</v>
      </c>
      <c r="G133" s="28" t="s">
        <v>120</v>
      </c>
      <c r="H133" s="28">
        <v>0.24</v>
      </c>
      <c r="I133" s="28">
        <v>0.75</v>
      </c>
      <c r="J133" s="33" t="s">
        <v>120</v>
      </c>
      <c r="K133" s="68" t="s">
        <v>120</v>
      </c>
    </row>
    <row r="134" spans="1:11" x14ac:dyDescent="0.35">
      <c r="A134" s="22" t="s">
        <v>278</v>
      </c>
      <c r="B134" s="81" t="s">
        <v>98</v>
      </c>
      <c r="C134" s="33">
        <v>515</v>
      </c>
      <c r="D134" s="33">
        <v>15</v>
      </c>
      <c r="E134" s="33">
        <v>155</v>
      </c>
      <c r="F134" s="33">
        <v>345</v>
      </c>
      <c r="G134" s="28" t="s">
        <v>120</v>
      </c>
      <c r="H134" s="28">
        <v>0.3</v>
      </c>
      <c r="I134" s="28">
        <v>0.67</v>
      </c>
      <c r="J134" s="33" t="s">
        <v>120</v>
      </c>
      <c r="K134" s="68" t="s">
        <v>120</v>
      </c>
    </row>
    <row r="135" spans="1:11" x14ac:dyDescent="0.35">
      <c r="A135" s="22" t="s">
        <v>278</v>
      </c>
      <c r="B135" s="81" t="s">
        <v>99</v>
      </c>
      <c r="C135" s="33">
        <v>545</v>
      </c>
      <c r="D135" s="33">
        <v>20</v>
      </c>
      <c r="E135" s="33">
        <v>155</v>
      </c>
      <c r="F135" s="33">
        <v>365</v>
      </c>
      <c r="G135" s="28" t="s">
        <v>120</v>
      </c>
      <c r="H135" s="28">
        <v>0.28999999999999998</v>
      </c>
      <c r="I135" s="28">
        <v>0.67</v>
      </c>
      <c r="J135" s="33" t="s">
        <v>120</v>
      </c>
      <c r="K135" s="68" t="s">
        <v>120</v>
      </c>
    </row>
    <row r="136" spans="1:11" x14ac:dyDescent="0.35">
      <c r="A136" s="22" t="s">
        <v>278</v>
      </c>
      <c r="B136" s="81" t="s">
        <v>100</v>
      </c>
      <c r="C136" s="33">
        <v>565</v>
      </c>
      <c r="D136" s="33">
        <v>20</v>
      </c>
      <c r="E136" s="33">
        <v>145</v>
      </c>
      <c r="F136" s="33">
        <v>400</v>
      </c>
      <c r="G136" s="28" t="s">
        <v>120</v>
      </c>
      <c r="H136" s="28">
        <v>0.25</v>
      </c>
      <c r="I136" s="28">
        <v>0.71</v>
      </c>
      <c r="J136" s="33" t="s">
        <v>120</v>
      </c>
      <c r="K136" s="68" t="s">
        <v>120</v>
      </c>
    </row>
    <row r="137" spans="1:11" x14ac:dyDescent="0.35">
      <c r="A137" s="22" t="s">
        <v>278</v>
      </c>
      <c r="B137" s="81" t="s">
        <v>101</v>
      </c>
      <c r="C137" s="33">
        <v>690</v>
      </c>
      <c r="D137" s="33">
        <v>30</v>
      </c>
      <c r="E137" s="33">
        <v>140</v>
      </c>
      <c r="F137" s="33">
        <v>520</v>
      </c>
      <c r="G137" s="28">
        <v>0.05</v>
      </c>
      <c r="H137" s="28">
        <v>0.2</v>
      </c>
      <c r="I137" s="28">
        <v>0.75</v>
      </c>
      <c r="J137" s="33">
        <v>5</v>
      </c>
      <c r="K137" s="68">
        <v>0.13</v>
      </c>
    </row>
    <row r="138" spans="1:11" x14ac:dyDescent="0.35">
      <c r="A138" s="22" t="s">
        <v>278</v>
      </c>
      <c r="B138" s="81" t="s">
        <v>102</v>
      </c>
      <c r="C138" s="33">
        <v>695</v>
      </c>
      <c r="D138" s="33">
        <v>25</v>
      </c>
      <c r="E138" s="33">
        <v>125</v>
      </c>
      <c r="F138" s="33">
        <v>550</v>
      </c>
      <c r="G138" s="28" t="s">
        <v>120</v>
      </c>
      <c r="H138" s="28">
        <v>0.18</v>
      </c>
      <c r="I138" s="28">
        <v>0.79</v>
      </c>
      <c r="J138" s="33" t="s">
        <v>120</v>
      </c>
      <c r="K138" s="68" t="s">
        <v>120</v>
      </c>
    </row>
    <row r="139" spans="1:11" x14ac:dyDescent="0.35">
      <c r="A139" s="22" t="s">
        <v>278</v>
      </c>
      <c r="B139" s="81" t="s">
        <v>103</v>
      </c>
      <c r="C139" s="33">
        <v>795</v>
      </c>
      <c r="D139" s="33">
        <v>35</v>
      </c>
      <c r="E139" s="33">
        <v>185</v>
      </c>
      <c r="F139" s="33">
        <v>575</v>
      </c>
      <c r="G139" s="28" t="s">
        <v>120</v>
      </c>
      <c r="H139" s="28">
        <v>0.23</v>
      </c>
      <c r="I139" s="28">
        <v>0.72</v>
      </c>
      <c r="J139" s="33" t="s">
        <v>120</v>
      </c>
      <c r="K139" s="68" t="s">
        <v>120</v>
      </c>
    </row>
    <row r="140" spans="1:11" x14ac:dyDescent="0.35">
      <c r="A140" s="22" t="s">
        <v>278</v>
      </c>
      <c r="B140" s="81" t="s">
        <v>104</v>
      </c>
      <c r="C140" s="33">
        <v>875</v>
      </c>
      <c r="D140" s="33">
        <v>30</v>
      </c>
      <c r="E140" s="33">
        <v>205</v>
      </c>
      <c r="F140" s="33">
        <v>640</v>
      </c>
      <c r="G140" s="28">
        <v>0.04</v>
      </c>
      <c r="H140" s="28">
        <v>0.23</v>
      </c>
      <c r="I140" s="28">
        <v>0.73</v>
      </c>
      <c r="J140" s="33">
        <v>5</v>
      </c>
      <c r="K140" s="68">
        <v>0.16</v>
      </c>
    </row>
    <row r="141" spans="1:11" x14ac:dyDescent="0.35">
      <c r="A141" s="22" t="s">
        <v>278</v>
      </c>
      <c r="B141" s="81" t="s">
        <v>105</v>
      </c>
      <c r="C141" s="33">
        <v>750</v>
      </c>
      <c r="D141" s="33">
        <v>20</v>
      </c>
      <c r="E141" s="33">
        <v>195</v>
      </c>
      <c r="F141" s="33">
        <v>535</v>
      </c>
      <c r="G141" s="28" t="s">
        <v>120</v>
      </c>
      <c r="H141" s="28">
        <v>0.26</v>
      </c>
      <c r="I141" s="28">
        <v>0.71</v>
      </c>
      <c r="J141" s="33" t="s">
        <v>120</v>
      </c>
      <c r="K141" s="68" t="s">
        <v>120</v>
      </c>
    </row>
    <row r="142" spans="1:11" x14ac:dyDescent="0.35">
      <c r="A142" s="22" t="s">
        <v>278</v>
      </c>
      <c r="B142" s="81" t="s">
        <v>106</v>
      </c>
      <c r="C142" s="33">
        <v>890</v>
      </c>
      <c r="D142" s="33">
        <v>35</v>
      </c>
      <c r="E142" s="33">
        <v>215</v>
      </c>
      <c r="F142" s="33">
        <v>640</v>
      </c>
      <c r="G142" s="28" t="s">
        <v>120</v>
      </c>
      <c r="H142" s="28">
        <v>0.24</v>
      </c>
      <c r="I142" s="28">
        <v>0.72</v>
      </c>
      <c r="J142" s="33" t="s">
        <v>120</v>
      </c>
      <c r="K142" s="68" t="s">
        <v>120</v>
      </c>
    </row>
    <row r="143" spans="1:11" x14ac:dyDescent="0.35">
      <c r="A143" s="22" t="s">
        <v>278</v>
      </c>
      <c r="B143" s="81" t="s">
        <v>107</v>
      </c>
      <c r="C143" s="33">
        <v>900</v>
      </c>
      <c r="D143" s="33">
        <v>50</v>
      </c>
      <c r="E143" s="33">
        <v>225</v>
      </c>
      <c r="F143" s="33">
        <v>630</v>
      </c>
      <c r="G143" s="28">
        <v>0.05</v>
      </c>
      <c r="H143" s="28">
        <v>0.25</v>
      </c>
      <c r="I143" s="28">
        <v>0.7</v>
      </c>
      <c r="J143" s="33">
        <v>5</v>
      </c>
      <c r="K143" s="68">
        <v>0.15</v>
      </c>
    </row>
    <row r="144" spans="1:11" x14ac:dyDescent="0.35">
      <c r="A144" s="22" t="s">
        <v>278</v>
      </c>
      <c r="B144" s="81" t="s">
        <v>108</v>
      </c>
      <c r="C144" s="33">
        <v>785</v>
      </c>
      <c r="D144" s="33">
        <v>40</v>
      </c>
      <c r="E144" s="33">
        <v>215</v>
      </c>
      <c r="F144" s="33">
        <v>525</v>
      </c>
      <c r="G144" s="28">
        <v>0.05</v>
      </c>
      <c r="H144" s="28">
        <v>0.27</v>
      </c>
      <c r="I144" s="28">
        <v>0.67</v>
      </c>
      <c r="J144" s="33">
        <v>10</v>
      </c>
      <c r="K144" s="68">
        <v>0.24</v>
      </c>
    </row>
    <row r="145" spans="1:11" x14ac:dyDescent="0.35">
      <c r="A145" s="22" t="s">
        <v>278</v>
      </c>
      <c r="B145" s="81" t="s">
        <v>109</v>
      </c>
      <c r="C145" s="33">
        <v>620</v>
      </c>
      <c r="D145" s="33">
        <v>25</v>
      </c>
      <c r="E145" s="33">
        <v>150</v>
      </c>
      <c r="F145" s="33">
        <v>445</v>
      </c>
      <c r="G145" s="28">
        <v>0.04</v>
      </c>
      <c r="H145" s="28">
        <v>0.24</v>
      </c>
      <c r="I145" s="28">
        <v>0.72</v>
      </c>
      <c r="J145" s="33">
        <v>5</v>
      </c>
      <c r="K145" s="68">
        <v>0.19</v>
      </c>
    </row>
    <row r="146" spans="1:11" x14ac:dyDescent="0.35">
      <c r="A146" s="22" t="s">
        <v>278</v>
      </c>
      <c r="B146" s="81" t="s">
        <v>110</v>
      </c>
      <c r="C146" s="33">
        <v>555</v>
      </c>
      <c r="D146" s="33">
        <v>35</v>
      </c>
      <c r="E146" s="33">
        <v>150</v>
      </c>
      <c r="F146" s="33">
        <v>370</v>
      </c>
      <c r="G146" s="28">
        <v>0.06</v>
      </c>
      <c r="H146" s="28">
        <v>0.27</v>
      </c>
      <c r="I146" s="28">
        <v>0.67</v>
      </c>
      <c r="J146" s="33">
        <v>10</v>
      </c>
      <c r="K146" s="68">
        <v>0.23</v>
      </c>
    </row>
    <row r="147" spans="1:11" x14ac:dyDescent="0.35">
      <c r="A147" s="22" t="s">
        <v>278</v>
      </c>
      <c r="B147" s="81" t="s">
        <v>111</v>
      </c>
      <c r="C147" s="33">
        <v>705</v>
      </c>
      <c r="D147" s="33">
        <v>30</v>
      </c>
      <c r="E147" s="33">
        <v>170</v>
      </c>
      <c r="F147" s="33">
        <v>505</v>
      </c>
      <c r="G147" s="28">
        <v>0.05</v>
      </c>
      <c r="H147" s="28">
        <v>0.24</v>
      </c>
      <c r="I147" s="28">
        <v>0.72</v>
      </c>
      <c r="J147" s="33">
        <v>10</v>
      </c>
      <c r="K147" s="68">
        <v>0.28000000000000003</v>
      </c>
    </row>
    <row r="148" spans="1:11" x14ac:dyDescent="0.35">
      <c r="A148" s="22" t="s">
        <v>278</v>
      </c>
      <c r="B148" s="81" t="s">
        <v>112</v>
      </c>
      <c r="C148" s="33">
        <v>810</v>
      </c>
      <c r="D148" s="33">
        <v>45</v>
      </c>
      <c r="E148" s="33">
        <v>165</v>
      </c>
      <c r="F148" s="33">
        <v>600</v>
      </c>
      <c r="G148" s="28">
        <v>0.05</v>
      </c>
      <c r="H148" s="28">
        <v>0.21</v>
      </c>
      <c r="I148" s="28">
        <v>0.74</v>
      </c>
      <c r="J148" s="33">
        <v>5</v>
      </c>
      <c r="K148" s="68">
        <v>0.09</v>
      </c>
    </row>
    <row r="149" spans="1:11" x14ac:dyDescent="0.35">
      <c r="A149" s="22" t="s">
        <v>278</v>
      </c>
      <c r="B149" s="81" t="s">
        <v>113</v>
      </c>
      <c r="C149" s="33">
        <v>735</v>
      </c>
      <c r="D149" s="33">
        <v>40</v>
      </c>
      <c r="E149" s="33">
        <v>170</v>
      </c>
      <c r="F149" s="33">
        <v>525</v>
      </c>
      <c r="G149" s="28">
        <v>0.06</v>
      </c>
      <c r="H149" s="28">
        <v>0.23</v>
      </c>
      <c r="I149" s="28">
        <v>0.71</v>
      </c>
      <c r="J149" s="33">
        <v>10</v>
      </c>
      <c r="K149" s="68">
        <v>0.2</v>
      </c>
    </row>
    <row r="150" spans="1:11" x14ac:dyDescent="0.35">
      <c r="A150" s="22" t="s">
        <v>278</v>
      </c>
      <c r="B150" s="81" t="s">
        <v>114</v>
      </c>
      <c r="C150" s="33">
        <v>640</v>
      </c>
      <c r="D150" s="33">
        <v>55</v>
      </c>
      <c r="E150" s="33">
        <v>165</v>
      </c>
      <c r="F150" s="33">
        <v>420</v>
      </c>
      <c r="G150" s="28">
        <v>0.08</v>
      </c>
      <c r="H150" s="28">
        <v>0.26</v>
      </c>
      <c r="I150" s="28">
        <v>0.66</v>
      </c>
      <c r="J150" s="33">
        <v>15</v>
      </c>
      <c r="K150" s="68">
        <v>0.24</v>
      </c>
    </row>
    <row r="151" spans="1:11" x14ac:dyDescent="0.35">
      <c r="A151" s="126" t="s">
        <v>276</v>
      </c>
      <c r="B151" s="126" t="s">
        <v>115</v>
      </c>
      <c r="C151" s="34">
        <v>25</v>
      </c>
      <c r="D151" s="34">
        <v>0</v>
      </c>
      <c r="E151" s="34">
        <v>15</v>
      </c>
      <c r="F151" s="34">
        <v>10</v>
      </c>
      <c r="G151" s="30">
        <v>0</v>
      </c>
      <c r="H151" s="30">
        <v>0.6</v>
      </c>
      <c r="I151" s="30">
        <v>0.4</v>
      </c>
      <c r="J151" s="34">
        <v>0</v>
      </c>
      <c r="K151" s="30" t="s">
        <v>64</v>
      </c>
    </row>
    <row r="152" spans="1:11" x14ac:dyDescent="0.35">
      <c r="A152" s="24" t="s">
        <v>276</v>
      </c>
      <c r="B152" s="83" t="s">
        <v>116</v>
      </c>
      <c r="C152" s="35">
        <v>1120</v>
      </c>
      <c r="D152" s="35">
        <v>40</v>
      </c>
      <c r="E152" s="35">
        <v>730</v>
      </c>
      <c r="F152" s="35">
        <v>355</v>
      </c>
      <c r="G152" s="29">
        <v>0.03</v>
      </c>
      <c r="H152" s="29">
        <v>0.65</v>
      </c>
      <c r="I152" s="29">
        <v>0.32</v>
      </c>
      <c r="J152" s="35">
        <v>20</v>
      </c>
      <c r="K152" s="124">
        <v>0.46</v>
      </c>
    </row>
    <row r="153" spans="1:11" x14ac:dyDescent="0.35">
      <c r="A153" s="24" t="s">
        <v>276</v>
      </c>
      <c r="B153" s="83" t="s">
        <v>117</v>
      </c>
      <c r="C153" s="35">
        <v>7450</v>
      </c>
      <c r="D153" s="35">
        <v>140</v>
      </c>
      <c r="E153" s="35">
        <v>3440</v>
      </c>
      <c r="F153" s="35">
        <v>3870</v>
      </c>
      <c r="G153" s="29">
        <v>0.02</v>
      </c>
      <c r="H153" s="29">
        <v>0.46</v>
      </c>
      <c r="I153" s="29">
        <v>0.52</v>
      </c>
      <c r="J153" s="35">
        <v>40</v>
      </c>
      <c r="K153" s="124">
        <v>0.27</v>
      </c>
    </row>
    <row r="154" spans="1:11" x14ac:dyDescent="0.35">
      <c r="A154" s="24" t="s">
        <v>276</v>
      </c>
      <c r="B154" s="83" t="s">
        <v>118</v>
      </c>
      <c r="C154" s="35">
        <v>17285</v>
      </c>
      <c r="D154" s="35">
        <v>625</v>
      </c>
      <c r="E154" s="35">
        <v>5030</v>
      </c>
      <c r="F154" s="35">
        <v>11635</v>
      </c>
      <c r="G154" s="29">
        <v>0.04</v>
      </c>
      <c r="H154" s="29">
        <v>0.28999999999999998</v>
      </c>
      <c r="I154" s="29">
        <v>0.67</v>
      </c>
      <c r="J154" s="35">
        <v>120</v>
      </c>
      <c r="K154" s="124">
        <v>0.19</v>
      </c>
    </row>
    <row r="155" spans="1:11" x14ac:dyDescent="0.35">
      <c r="A155" s="24" t="s">
        <v>276</v>
      </c>
      <c r="B155" s="83" t="s">
        <v>119</v>
      </c>
      <c r="C155" s="35">
        <v>12620</v>
      </c>
      <c r="D155" s="35">
        <v>670</v>
      </c>
      <c r="E155" s="35">
        <v>3540</v>
      </c>
      <c r="F155" s="35">
        <v>8415</v>
      </c>
      <c r="G155" s="29">
        <v>0.05</v>
      </c>
      <c r="H155" s="29">
        <v>0.28000000000000003</v>
      </c>
      <c r="I155" s="29">
        <v>0.67</v>
      </c>
      <c r="J155" s="35">
        <v>170</v>
      </c>
      <c r="K155" s="124">
        <v>0.26</v>
      </c>
    </row>
    <row r="156" spans="1:11" x14ac:dyDescent="0.35">
      <c r="A156" s="126" t="s">
        <v>277</v>
      </c>
      <c r="B156" s="126" t="s">
        <v>115</v>
      </c>
      <c r="C156" s="34">
        <v>20</v>
      </c>
      <c r="D156" s="34">
        <v>0</v>
      </c>
      <c r="E156" s="34">
        <v>10</v>
      </c>
      <c r="F156" s="34">
        <v>10</v>
      </c>
      <c r="G156" s="30">
        <v>0</v>
      </c>
      <c r="H156" s="30">
        <v>0.55000000000000004</v>
      </c>
      <c r="I156" s="30">
        <v>0.45</v>
      </c>
      <c r="J156" s="34">
        <v>0</v>
      </c>
      <c r="K156" s="30" t="s">
        <v>64</v>
      </c>
    </row>
    <row r="157" spans="1:11" x14ac:dyDescent="0.35">
      <c r="A157" s="24" t="s">
        <v>277</v>
      </c>
      <c r="B157" s="83" t="s">
        <v>116</v>
      </c>
      <c r="C157" s="35">
        <v>615</v>
      </c>
      <c r="D157" s="35">
        <v>15</v>
      </c>
      <c r="E157" s="35">
        <v>390</v>
      </c>
      <c r="F157" s="35">
        <v>210</v>
      </c>
      <c r="G157" s="29">
        <v>0.02</v>
      </c>
      <c r="H157" s="29">
        <v>0.63</v>
      </c>
      <c r="I157" s="29">
        <v>0.34</v>
      </c>
      <c r="J157" s="35">
        <v>10</v>
      </c>
      <c r="K157" s="124">
        <v>0.67</v>
      </c>
    </row>
    <row r="158" spans="1:11" x14ac:dyDescent="0.35">
      <c r="A158" s="24" t="s">
        <v>277</v>
      </c>
      <c r="B158" s="83" t="s">
        <v>117</v>
      </c>
      <c r="C158" s="35">
        <v>3270</v>
      </c>
      <c r="D158" s="35">
        <v>60</v>
      </c>
      <c r="E158" s="35">
        <v>1505</v>
      </c>
      <c r="F158" s="35">
        <v>1705</v>
      </c>
      <c r="G158" s="29">
        <v>0.02</v>
      </c>
      <c r="H158" s="29">
        <v>0.46</v>
      </c>
      <c r="I158" s="29">
        <v>0.52</v>
      </c>
      <c r="J158" s="35">
        <v>20</v>
      </c>
      <c r="K158" s="124">
        <v>0.3</v>
      </c>
    </row>
    <row r="159" spans="1:11" x14ac:dyDescent="0.35">
      <c r="A159" s="24" t="s">
        <v>277</v>
      </c>
      <c r="B159" s="83" t="s">
        <v>118</v>
      </c>
      <c r="C159" s="35">
        <v>8710</v>
      </c>
      <c r="D159" s="35">
        <v>295</v>
      </c>
      <c r="E159" s="35">
        <v>2935</v>
      </c>
      <c r="F159" s="35">
        <v>5475</v>
      </c>
      <c r="G159" s="29">
        <v>0.03</v>
      </c>
      <c r="H159" s="29">
        <v>0.34</v>
      </c>
      <c r="I159" s="29">
        <v>0.63</v>
      </c>
      <c r="J159" s="35">
        <v>80</v>
      </c>
      <c r="K159" s="124">
        <v>0.27</v>
      </c>
    </row>
    <row r="160" spans="1:11" x14ac:dyDescent="0.35">
      <c r="A160" s="24" t="s">
        <v>277</v>
      </c>
      <c r="B160" s="83" t="s">
        <v>119</v>
      </c>
      <c r="C160" s="35">
        <v>8550</v>
      </c>
      <c r="D160" s="35">
        <v>440</v>
      </c>
      <c r="E160" s="35">
        <v>2565</v>
      </c>
      <c r="F160" s="35">
        <v>5545</v>
      </c>
      <c r="G160" s="29">
        <v>0.05</v>
      </c>
      <c r="H160" s="29">
        <v>0.3</v>
      </c>
      <c r="I160" s="29">
        <v>0.65</v>
      </c>
      <c r="J160" s="35">
        <v>125</v>
      </c>
      <c r="K160" s="124">
        <v>0.28000000000000003</v>
      </c>
    </row>
    <row r="161" spans="1:11" x14ac:dyDescent="0.35">
      <c r="A161" s="126" t="s">
        <v>278</v>
      </c>
      <c r="B161" s="126" t="s">
        <v>115</v>
      </c>
      <c r="C161" s="34">
        <v>5</v>
      </c>
      <c r="D161" s="34">
        <v>0</v>
      </c>
      <c r="E161" s="34">
        <v>5</v>
      </c>
      <c r="F161" s="34">
        <v>0</v>
      </c>
      <c r="G161" s="30">
        <v>0</v>
      </c>
      <c r="H161" s="30">
        <v>1</v>
      </c>
      <c r="I161" s="30">
        <v>0</v>
      </c>
      <c r="J161" s="34">
        <v>0</v>
      </c>
      <c r="K161" s="30" t="s">
        <v>64</v>
      </c>
    </row>
    <row r="162" spans="1:11" x14ac:dyDescent="0.35">
      <c r="A162" s="24" t="s">
        <v>278</v>
      </c>
      <c r="B162" s="83" t="s">
        <v>116</v>
      </c>
      <c r="C162" s="35">
        <v>505</v>
      </c>
      <c r="D162" s="35">
        <v>25</v>
      </c>
      <c r="E162" s="35">
        <v>335</v>
      </c>
      <c r="F162" s="35">
        <v>145</v>
      </c>
      <c r="G162" s="29">
        <v>0.05</v>
      </c>
      <c r="H162" s="29">
        <v>0.67</v>
      </c>
      <c r="I162" s="29">
        <v>0.28000000000000003</v>
      </c>
      <c r="J162" s="35">
        <v>10</v>
      </c>
      <c r="K162" s="124">
        <v>0.33</v>
      </c>
    </row>
    <row r="163" spans="1:11" x14ac:dyDescent="0.35">
      <c r="A163" s="24" t="s">
        <v>278</v>
      </c>
      <c r="B163" s="83" t="s">
        <v>117</v>
      </c>
      <c r="C163" s="35">
        <v>4180</v>
      </c>
      <c r="D163" s="35">
        <v>80</v>
      </c>
      <c r="E163" s="35">
        <v>1935</v>
      </c>
      <c r="F163" s="35">
        <v>2165</v>
      </c>
      <c r="G163" s="29">
        <v>0.02</v>
      </c>
      <c r="H163" s="29">
        <v>0.46</v>
      </c>
      <c r="I163" s="29">
        <v>0.52</v>
      </c>
      <c r="J163" s="35">
        <v>20</v>
      </c>
      <c r="K163" s="124">
        <v>0.25</v>
      </c>
    </row>
    <row r="164" spans="1:11" x14ac:dyDescent="0.35">
      <c r="A164" s="24" t="s">
        <v>278</v>
      </c>
      <c r="B164" s="83" t="s">
        <v>118</v>
      </c>
      <c r="C164" s="35">
        <v>8575</v>
      </c>
      <c r="D164" s="35">
        <v>325</v>
      </c>
      <c r="E164" s="35">
        <v>2095</v>
      </c>
      <c r="F164" s="35">
        <v>6155</v>
      </c>
      <c r="G164" s="29">
        <v>0.04</v>
      </c>
      <c r="H164" s="29">
        <v>0.24</v>
      </c>
      <c r="I164" s="29">
        <v>0.72</v>
      </c>
      <c r="J164" s="35">
        <v>40</v>
      </c>
      <c r="K164" s="124">
        <v>0.12</v>
      </c>
    </row>
    <row r="165" spans="1:11" x14ac:dyDescent="0.35">
      <c r="A165" s="24" t="s">
        <v>278</v>
      </c>
      <c r="B165" s="83" t="s">
        <v>119</v>
      </c>
      <c r="C165" s="35">
        <v>4075</v>
      </c>
      <c r="D165" s="35">
        <v>230</v>
      </c>
      <c r="E165" s="35">
        <v>975</v>
      </c>
      <c r="F165" s="35">
        <v>2870</v>
      </c>
      <c r="G165" s="29">
        <v>0.06</v>
      </c>
      <c r="H165" s="29">
        <v>0.24</v>
      </c>
      <c r="I165" s="29">
        <v>0.7</v>
      </c>
      <c r="J165" s="35">
        <v>45</v>
      </c>
      <c r="K165" s="124">
        <v>0.2</v>
      </c>
    </row>
    <row r="166" spans="1:11" x14ac:dyDescent="0.35">
      <c r="A166" t="s">
        <v>29</v>
      </c>
      <c r="B166" t="s">
        <v>424</v>
      </c>
    </row>
    <row r="167" spans="1:11" x14ac:dyDescent="0.35">
      <c r="A167" t="s">
        <v>30</v>
      </c>
      <c r="B167" t="s">
        <v>425</v>
      </c>
    </row>
    <row r="168" spans="1:11" x14ac:dyDescent="0.35">
      <c r="A168" t="s">
        <v>31</v>
      </c>
      <c r="B168" s="4" t="s">
        <v>533</v>
      </c>
    </row>
    <row r="169" spans="1:11" x14ac:dyDescent="0.35">
      <c r="A169" t="s">
        <v>32</v>
      </c>
      <c r="B169" t="s">
        <v>506</v>
      </c>
    </row>
    <row r="170" spans="1:11" x14ac:dyDescent="0.35">
      <c r="A170" t="s">
        <v>33</v>
      </c>
      <c r="B170" t="s">
        <v>507</v>
      </c>
    </row>
    <row r="171" spans="1:11" x14ac:dyDescent="0.35">
      <c r="A171" s="4" t="s">
        <v>34</v>
      </c>
      <c r="B171" t="s">
        <v>508</v>
      </c>
    </row>
    <row r="172" spans="1:11" x14ac:dyDescent="0.35">
      <c r="A172" t="s">
        <v>35</v>
      </c>
      <c r="B172" t="s">
        <v>509</v>
      </c>
    </row>
    <row r="173" spans="1:11" x14ac:dyDescent="0.35">
      <c r="A173" t="s">
        <v>36</v>
      </c>
      <c r="B173" s="4" t="s">
        <v>524</v>
      </c>
    </row>
    <row r="174" spans="1:11" x14ac:dyDescent="0.35">
      <c r="A174" s="4" t="s">
        <v>37</v>
      </c>
      <c r="B174" s="4" t="s">
        <v>556</v>
      </c>
    </row>
    <row r="175" spans="1:11" x14ac:dyDescent="0.35">
      <c r="A175" s="4" t="s">
        <v>38</v>
      </c>
      <c r="B175" s="4" t="s">
        <v>525</v>
      </c>
    </row>
  </sheetData>
  <conditionalFormatting sqref="G7:I165 K7:K165">
    <cfRule type="dataBar" priority="1">
      <dataBar>
        <cfvo type="num" val="0"/>
        <cfvo type="num" val="1"/>
        <color theme="7" tint="0.39997558519241921"/>
      </dataBar>
      <extLst>
        <ext xmlns:x14="http://schemas.microsoft.com/office/spreadsheetml/2009/9/main" uri="{B025F937-C7B1-47D3-B67F-A62EFF666E3E}">
          <x14:id>{94FB42D6-1EDA-480A-A577-D779CAF76891}</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94FB42D6-1EDA-480A-A577-D779CAF76891}">
            <x14:dataBar minLength="0" maxLength="100" gradient="0">
              <x14:cfvo type="num">
                <xm:f>0</xm:f>
              </x14:cfvo>
              <x14:cfvo type="num">
                <xm:f>1</xm:f>
              </x14:cfvo>
              <x14:negativeFillColor rgb="FFFF0000"/>
              <x14:axisColor rgb="FF000000"/>
            </x14:dataBar>
          </x14:cfRule>
          <xm:sqref>G7:I165 K7:K165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74"/>
  <sheetViews>
    <sheetView showGridLines="0" workbookViewId="0"/>
  </sheetViews>
  <sheetFormatPr defaultColWidth="10.6640625" defaultRowHeight="15.5" x14ac:dyDescent="0.35"/>
  <cols>
    <col min="1" max="11" width="20.6640625" customWidth="1"/>
  </cols>
  <sheetData>
    <row r="1" spans="1:11" ht="19.5" x14ac:dyDescent="0.45">
      <c r="A1" s="142" t="s">
        <v>558</v>
      </c>
    </row>
    <row r="2" spans="1:11" x14ac:dyDescent="0.35">
      <c r="A2" t="s">
        <v>46</v>
      </c>
    </row>
    <row r="3" spans="1:11" x14ac:dyDescent="0.35">
      <c r="A3" t="s">
        <v>47</v>
      </c>
    </row>
    <row r="4" spans="1:11" x14ac:dyDescent="0.35">
      <c r="A4" t="s">
        <v>418</v>
      </c>
    </row>
    <row r="5" spans="1:11" x14ac:dyDescent="0.35">
      <c r="A5" t="s">
        <v>49</v>
      </c>
    </row>
    <row r="6" spans="1:11" s="182" customFormat="1" ht="62" x14ac:dyDescent="0.35">
      <c r="A6" s="220" t="s">
        <v>380</v>
      </c>
      <c r="B6" s="185" t="s">
        <v>522</v>
      </c>
      <c r="C6" s="185" t="s">
        <v>523</v>
      </c>
      <c r="D6" s="185" t="s">
        <v>527</v>
      </c>
      <c r="E6" s="185" t="s">
        <v>528</v>
      </c>
      <c r="F6" s="185" t="s">
        <v>529</v>
      </c>
      <c r="G6" s="185" t="s">
        <v>554</v>
      </c>
      <c r="H6" s="185" t="s">
        <v>553</v>
      </c>
      <c r="I6" s="185" t="s">
        <v>552</v>
      </c>
      <c r="J6" s="220" t="s">
        <v>550</v>
      </c>
      <c r="K6" s="220" t="s">
        <v>551</v>
      </c>
    </row>
    <row r="7" spans="1:11" x14ac:dyDescent="0.35">
      <c r="A7" s="128" t="s">
        <v>276</v>
      </c>
      <c r="B7" s="129" t="s">
        <v>62</v>
      </c>
      <c r="C7" s="47">
        <v>27865</v>
      </c>
      <c r="D7" s="47">
        <v>1050</v>
      </c>
      <c r="E7" s="47">
        <v>7655</v>
      </c>
      <c r="F7" s="47">
        <v>19155</v>
      </c>
      <c r="G7" s="130">
        <v>0.04</v>
      </c>
      <c r="H7" s="130">
        <v>0.27</v>
      </c>
      <c r="I7" s="130">
        <v>0.69</v>
      </c>
      <c r="J7" s="47">
        <v>210</v>
      </c>
      <c r="K7" s="66">
        <v>0.2</v>
      </c>
    </row>
    <row r="8" spans="1:11" x14ac:dyDescent="0.35">
      <c r="A8" s="22" t="s">
        <v>276</v>
      </c>
      <c r="B8" s="81" t="s">
        <v>68</v>
      </c>
      <c r="C8" s="33">
        <v>0</v>
      </c>
      <c r="D8" s="33">
        <v>0</v>
      </c>
      <c r="E8" s="33">
        <v>0</v>
      </c>
      <c r="F8" s="33">
        <v>0</v>
      </c>
      <c r="G8" s="148" t="s">
        <v>64</v>
      </c>
      <c r="H8" s="148" t="s">
        <v>64</v>
      </c>
      <c r="I8" s="148" t="s">
        <v>64</v>
      </c>
      <c r="J8" s="33">
        <v>0</v>
      </c>
      <c r="K8" s="151" t="s">
        <v>64</v>
      </c>
    </row>
    <row r="9" spans="1:11" x14ac:dyDescent="0.35">
      <c r="A9" s="22" t="s">
        <v>276</v>
      </c>
      <c r="B9" s="81" t="s">
        <v>69</v>
      </c>
      <c r="C9" s="33">
        <v>0</v>
      </c>
      <c r="D9" s="33">
        <v>0</v>
      </c>
      <c r="E9" s="33">
        <v>0</v>
      </c>
      <c r="F9" s="33">
        <v>0</v>
      </c>
      <c r="G9" s="148" t="s">
        <v>64</v>
      </c>
      <c r="H9" s="148" t="s">
        <v>64</v>
      </c>
      <c r="I9" s="148" t="s">
        <v>64</v>
      </c>
      <c r="J9" s="33">
        <v>0</v>
      </c>
      <c r="K9" s="151" t="s">
        <v>64</v>
      </c>
    </row>
    <row r="10" spans="1:11" x14ac:dyDescent="0.35">
      <c r="A10" s="22" t="s">
        <v>276</v>
      </c>
      <c r="B10" s="81" t="s">
        <v>70</v>
      </c>
      <c r="C10" s="33" t="s">
        <v>120</v>
      </c>
      <c r="D10" s="33">
        <v>0</v>
      </c>
      <c r="E10" s="33" t="s">
        <v>120</v>
      </c>
      <c r="F10" s="33" t="s">
        <v>120</v>
      </c>
      <c r="G10" s="28">
        <v>0</v>
      </c>
      <c r="H10" s="28" t="s">
        <v>120</v>
      </c>
      <c r="I10" s="28" t="s">
        <v>120</v>
      </c>
      <c r="J10" s="33">
        <v>0</v>
      </c>
      <c r="K10" s="68" t="s">
        <v>64</v>
      </c>
    </row>
    <row r="11" spans="1:11" x14ac:dyDescent="0.35">
      <c r="A11" s="22" t="s">
        <v>276</v>
      </c>
      <c r="B11" s="81" t="s">
        <v>71</v>
      </c>
      <c r="C11" s="33">
        <v>0</v>
      </c>
      <c r="D11" s="33">
        <v>0</v>
      </c>
      <c r="E11" s="33">
        <v>0</v>
      </c>
      <c r="F11" s="33">
        <v>0</v>
      </c>
      <c r="G11" s="148" t="s">
        <v>64</v>
      </c>
      <c r="H11" s="148" t="s">
        <v>64</v>
      </c>
      <c r="I11" s="148" t="s">
        <v>64</v>
      </c>
      <c r="J11" s="33">
        <v>0</v>
      </c>
      <c r="K11" s="151" t="s">
        <v>64</v>
      </c>
    </row>
    <row r="12" spans="1:11" x14ac:dyDescent="0.35">
      <c r="A12" s="22" t="s">
        <v>276</v>
      </c>
      <c r="B12" s="81" t="s">
        <v>72</v>
      </c>
      <c r="C12" s="33" t="s">
        <v>120</v>
      </c>
      <c r="D12" s="33">
        <v>0</v>
      </c>
      <c r="E12" s="33" t="s">
        <v>120</v>
      </c>
      <c r="F12" s="33" t="s">
        <v>120</v>
      </c>
      <c r="G12" s="28">
        <v>0</v>
      </c>
      <c r="H12" s="28" t="s">
        <v>120</v>
      </c>
      <c r="I12" s="28" t="s">
        <v>120</v>
      </c>
      <c r="J12" s="33">
        <v>0</v>
      </c>
      <c r="K12" s="68" t="s">
        <v>64</v>
      </c>
    </row>
    <row r="13" spans="1:11" x14ac:dyDescent="0.35">
      <c r="A13" s="22" t="s">
        <v>276</v>
      </c>
      <c r="B13" s="81" t="s">
        <v>73</v>
      </c>
      <c r="C13" s="33">
        <v>10</v>
      </c>
      <c r="D13" s="33">
        <v>0</v>
      </c>
      <c r="E13" s="33">
        <v>5</v>
      </c>
      <c r="F13" s="33">
        <v>5</v>
      </c>
      <c r="G13" s="28">
        <v>0</v>
      </c>
      <c r="H13" s="28">
        <v>0.63</v>
      </c>
      <c r="I13" s="28">
        <v>0.38</v>
      </c>
      <c r="J13" s="33">
        <v>0</v>
      </c>
      <c r="K13" s="68" t="s">
        <v>64</v>
      </c>
    </row>
    <row r="14" spans="1:11" x14ac:dyDescent="0.35">
      <c r="A14" s="22" t="s">
        <v>276</v>
      </c>
      <c r="B14" s="81" t="s">
        <v>74</v>
      </c>
      <c r="C14" s="33">
        <v>15</v>
      </c>
      <c r="D14" s="33" t="s">
        <v>120</v>
      </c>
      <c r="E14" s="33">
        <v>10</v>
      </c>
      <c r="F14" s="33">
        <v>5</v>
      </c>
      <c r="G14" s="28" t="s">
        <v>120</v>
      </c>
      <c r="H14" s="28">
        <v>0.69</v>
      </c>
      <c r="I14" s="28" t="s">
        <v>120</v>
      </c>
      <c r="J14" s="33" t="s">
        <v>120</v>
      </c>
      <c r="K14" s="68" t="s">
        <v>120</v>
      </c>
    </row>
    <row r="15" spans="1:11" x14ac:dyDescent="0.35">
      <c r="A15" s="22" t="s">
        <v>276</v>
      </c>
      <c r="B15" s="81" t="s">
        <v>75</v>
      </c>
      <c r="C15" s="33">
        <v>15</v>
      </c>
      <c r="D15" s="33">
        <v>0</v>
      </c>
      <c r="E15" s="33">
        <v>10</v>
      </c>
      <c r="F15" s="33">
        <v>5</v>
      </c>
      <c r="G15" s="28">
        <v>0</v>
      </c>
      <c r="H15" s="28">
        <v>0.71</v>
      </c>
      <c r="I15" s="28">
        <v>0.28999999999999998</v>
      </c>
      <c r="J15" s="33">
        <v>0</v>
      </c>
      <c r="K15" s="68" t="s">
        <v>64</v>
      </c>
    </row>
    <row r="16" spans="1:11" x14ac:dyDescent="0.35">
      <c r="A16" s="22" t="s">
        <v>276</v>
      </c>
      <c r="B16" s="81" t="s">
        <v>76</v>
      </c>
      <c r="C16" s="33">
        <v>25</v>
      </c>
      <c r="D16" s="33">
        <v>0</v>
      </c>
      <c r="E16" s="33">
        <v>15</v>
      </c>
      <c r="F16" s="33">
        <v>5</v>
      </c>
      <c r="G16" s="28">
        <v>0</v>
      </c>
      <c r="H16" s="28">
        <v>0.71</v>
      </c>
      <c r="I16" s="28">
        <v>0.28999999999999998</v>
      </c>
      <c r="J16" s="33">
        <v>0</v>
      </c>
      <c r="K16" s="68" t="s">
        <v>64</v>
      </c>
    </row>
    <row r="17" spans="1:11" x14ac:dyDescent="0.35">
      <c r="A17" s="22" t="s">
        <v>276</v>
      </c>
      <c r="B17" s="81" t="s">
        <v>77</v>
      </c>
      <c r="C17" s="33">
        <v>20</v>
      </c>
      <c r="D17" s="33">
        <v>0</v>
      </c>
      <c r="E17" s="33">
        <v>15</v>
      </c>
      <c r="F17" s="33">
        <v>5</v>
      </c>
      <c r="G17" s="28">
        <v>0</v>
      </c>
      <c r="H17" s="28">
        <v>0.67</v>
      </c>
      <c r="I17" s="28">
        <v>0.33</v>
      </c>
      <c r="J17" s="33">
        <v>0</v>
      </c>
      <c r="K17" s="68" t="s">
        <v>64</v>
      </c>
    </row>
    <row r="18" spans="1:11" x14ac:dyDescent="0.35">
      <c r="A18" s="22" t="s">
        <v>276</v>
      </c>
      <c r="B18" s="81" t="s">
        <v>78</v>
      </c>
      <c r="C18" s="33">
        <v>45</v>
      </c>
      <c r="D18" s="33">
        <v>0</v>
      </c>
      <c r="E18" s="33">
        <v>35</v>
      </c>
      <c r="F18" s="33">
        <v>10</v>
      </c>
      <c r="G18" s="28">
        <v>0</v>
      </c>
      <c r="H18" s="28">
        <v>0.76</v>
      </c>
      <c r="I18" s="28">
        <v>0.24</v>
      </c>
      <c r="J18" s="33">
        <v>0</v>
      </c>
      <c r="K18" s="68" t="s">
        <v>64</v>
      </c>
    </row>
    <row r="19" spans="1:11" x14ac:dyDescent="0.35">
      <c r="A19" s="22" t="s">
        <v>276</v>
      </c>
      <c r="B19" s="81" t="s">
        <v>79</v>
      </c>
      <c r="C19" s="33">
        <v>45</v>
      </c>
      <c r="D19" s="33" t="s">
        <v>120</v>
      </c>
      <c r="E19" s="33">
        <v>35</v>
      </c>
      <c r="F19" s="33">
        <v>10</v>
      </c>
      <c r="G19" s="28" t="s">
        <v>120</v>
      </c>
      <c r="H19" s="28">
        <v>0.76</v>
      </c>
      <c r="I19" s="28" t="s">
        <v>120</v>
      </c>
      <c r="J19" s="33" t="s">
        <v>120</v>
      </c>
      <c r="K19" s="68" t="s">
        <v>120</v>
      </c>
    </row>
    <row r="20" spans="1:11" x14ac:dyDescent="0.35">
      <c r="A20" s="22" t="s">
        <v>276</v>
      </c>
      <c r="B20" s="81" t="s">
        <v>80</v>
      </c>
      <c r="C20" s="33">
        <v>45</v>
      </c>
      <c r="D20" s="33">
        <v>0</v>
      </c>
      <c r="E20" s="33">
        <v>35</v>
      </c>
      <c r="F20" s="33">
        <v>10</v>
      </c>
      <c r="G20" s="28">
        <v>0</v>
      </c>
      <c r="H20" s="28">
        <v>0.75</v>
      </c>
      <c r="I20" s="28">
        <v>0.25</v>
      </c>
      <c r="J20" s="33">
        <v>0</v>
      </c>
      <c r="K20" s="68" t="s">
        <v>64</v>
      </c>
    </row>
    <row r="21" spans="1:11" x14ac:dyDescent="0.35">
      <c r="A21" s="22" t="s">
        <v>276</v>
      </c>
      <c r="B21" s="81" t="s">
        <v>81</v>
      </c>
      <c r="C21" s="33">
        <v>30</v>
      </c>
      <c r="D21" s="33">
        <v>0</v>
      </c>
      <c r="E21" s="33">
        <v>20</v>
      </c>
      <c r="F21" s="33">
        <v>15</v>
      </c>
      <c r="G21" s="28">
        <v>0</v>
      </c>
      <c r="H21" s="28">
        <v>0.57999999999999996</v>
      </c>
      <c r="I21" s="28">
        <v>0.42</v>
      </c>
      <c r="J21" s="33">
        <v>0</v>
      </c>
      <c r="K21" s="68" t="s">
        <v>64</v>
      </c>
    </row>
    <row r="22" spans="1:11" x14ac:dyDescent="0.35">
      <c r="A22" s="22" t="s">
        <v>276</v>
      </c>
      <c r="B22" s="81" t="s">
        <v>82</v>
      </c>
      <c r="C22" s="33">
        <v>40</v>
      </c>
      <c r="D22" s="33">
        <v>0</v>
      </c>
      <c r="E22" s="33">
        <v>25</v>
      </c>
      <c r="F22" s="33">
        <v>10</v>
      </c>
      <c r="G22" s="28">
        <v>0</v>
      </c>
      <c r="H22" s="28">
        <v>0.71</v>
      </c>
      <c r="I22" s="28">
        <v>0.28999999999999998</v>
      </c>
      <c r="J22" s="33">
        <v>0</v>
      </c>
      <c r="K22" s="68" t="s">
        <v>64</v>
      </c>
    </row>
    <row r="23" spans="1:11" x14ac:dyDescent="0.35">
      <c r="A23" s="22" t="s">
        <v>276</v>
      </c>
      <c r="B23" s="81" t="s">
        <v>83</v>
      </c>
      <c r="C23" s="33">
        <v>55</v>
      </c>
      <c r="D23" s="33" t="s">
        <v>120</v>
      </c>
      <c r="E23" s="33">
        <v>35</v>
      </c>
      <c r="F23" s="33">
        <v>15</v>
      </c>
      <c r="G23" s="28" t="s">
        <v>120</v>
      </c>
      <c r="H23" s="28">
        <v>0.7</v>
      </c>
      <c r="I23" s="28" t="s">
        <v>120</v>
      </c>
      <c r="J23" s="33" t="s">
        <v>120</v>
      </c>
      <c r="K23" s="68" t="s">
        <v>120</v>
      </c>
    </row>
    <row r="24" spans="1:11" x14ac:dyDescent="0.35">
      <c r="A24" s="22" t="s">
        <v>276</v>
      </c>
      <c r="B24" s="81" t="s">
        <v>84</v>
      </c>
      <c r="C24" s="33">
        <v>80</v>
      </c>
      <c r="D24" s="33" t="s">
        <v>120</v>
      </c>
      <c r="E24" s="33">
        <v>45</v>
      </c>
      <c r="F24" s="33">
        <v>35</v>
      </c>
      <c r="G24" s="28" t="s">
        <v>120</v>
      </c>
      <c r="H24" s="28">
        <v>0.57999999999999996</v>
      </c>
      <c r="I24" s="28" t="s">
        <v>120</v>
      </c>
      <c r="J24" s="33">
        <v>0</v>
      </c>
      <c r="K24" s="68">
        <v>0</v>
      </c>
    </row>
    <row r="25" spans="1:11" x14ac:dyDescent="0.35">
      <c r="A25" s="22" t="s">
        <v>276</v>
      </c>
      <c r="B25" s="81" t="s">
        <v>85</v>
      </c>
      <c r="C25" s="33">
        <v>110</v>
      </c>
      <c r="D25" s="33">
        <v>0</v>
      </c>
      <c r="E25" s="33">
        <v>45</v>
      </c>
      <c r="F25" s="33">
        <v>65</v>
      </c>
      <c r="G25" s="28">
        <v>0</v>
      </c>
      <c r="H25" s="28">
        <v>0.41</v>
      </c>
      <c r="I25" s="28">
        <v>0.59</v>
      </c>
      <c r="J25" s="33">
        <v>0</v>
      </c>
      <c r="K25" s="68" t="s">
        <v>64</v>
      </c>
    </row>
    <row r="26" spans="1:11" x14ac:dyDescent="0.35">
      <c r="A26" s="22" t="s">
        <v>276</v>
      </c>
      <c r="B26" s="81" t="s">
        <v>86</v>
      </c>
      <c r="C26" s="33">
        <v>145</v>
      </c>
      <c r="D26" s="33">
        <v>0</v>
      </c>
      <c r="E26" s="33">
        <v>85</v>
      </c>
      <c r="F26" s="33">
        <v>60</v>
      </c>
      <c r="G26" s="28">
        <v>0</v>
      </c>
      <c r="H26" s="28">
        <v>0.57999999999999996</v>
      </c>
      <c r="I26" s="28">
        <v>0.42</v>
      </c>
      <c r="J26" s="33">
        <v>0</v>
      </c>
      <c r="K26" s="68" t="s">
        <v>64</v>
      </c>
    </row>
    <row r="27" spans="1:11" x14ac:dyDescent="0.35">
      <c r="A27" s="22" t="s">
        <v>276</v>
      </c>
      <c r="B27" s="81" t="s">
        <v>87</v>
      </c>
      <c r="C27" s="33">
        <v>280</v>
      </c>
      <c r="D27" s="33" t="s">
        <v>120</v>
      </c>
      <c r="E27" s="33">
        <v>85</v>
      </c>
      <c r="F27" s="33">
        <v>195</v>
      </c>
      <c r="G27" s="28" t="s">
        <v>120</v>
      </c>
      <c r="H27" s="28" t="s">
        <v>120</v>
      </c>
      <c r="I27" s="28">
        <v>0.69</v>
      </c>
      <c r="J27" s="33" t="s">
        <v>120</v>
      </c>
      <c r="K27" s="68" t="s">
        <v>120</v>
      </c>
    </row>
    <row r="28" spans="1:11" x14ac:dyDescent="0.35">
      <c r="A28" s="22" t="s">
        <v>276</v>
      </c>
      <c r="B28" s="81" t="s">
        <v>88</v>
      </c>
      <c r="C28" s="33">
        <v>245</v>
      </c>
      <c r="D28" s="33" t="s">
        <v>120</v>
      </c>
      <c r="E28" s="33">
        <v>75</v>
      </c>
      <c r="F28" s="33">
        <v>170</v>
      </c>
      <c r="G28" s="28" t="s">
        <v>120</v>
      </c>
      <c r="H28" s="28" t="s">
        <v>120</v>
      </c>
      <c r="I28" s="28">
        <v>0.7</v>
      </c>
      <c r="J28" s="33" t="s">
        <v>120</v>
      </c>
      <c r="K28" s="68" t="s">
        <v>120</v>
      </c>
    </row>
    <row r="29" spans="1:11" x14ac:dyDescent="0.35">
      <c r="A29" s="22" t="s">
        <v>276</v>
      </c>
      <c r="B29" s="81" t="s">
        <v>89</v>
      </c>
      <c r="C29" s="33">
        <v>125</v>
      </c>
      <c r="D29" s="33" t="s">
        <v>120</v>
      </c>
      <c r="E29" s="33">
        <v>80</v>
      </c>
      <c r="F29" s="33">
        <v>45</v>
      </c>
      <c r="G29" s="28" t="s">
        <v>120</v>
      </c>
      <c r="H29" s="28">
        <v>0.63</v>
      </c>
      <c r="I29" s="28" t="s">
        <v>120</v>
      </c>
      <c r="J29" s="33">
        <v>0</v>
      </c>
      <c r="K29" s="68">
        <v>0</v>
      </c>
    </row>
    <row r="30" spans="1:11" x14ac:dyDescent="0.35">
      <c r="A30" s="22" t="s">
        <v>276</v>
      </c>
      <c r="B30" s="81" t="s">
        <v>90</v>
      </c>
      <c r="C30" s="33">
        <v>195</v>
      </c>
      <c r="D30" s="33" t="s">
        <v>120</v>
      </c>
      <c r="E30" s="33">
        <v>100</v>
      </c>
      <c r="F30" s="33">
        <v>90</v>
      </c>
      <c r="G30" s="28" t="s">
        <v>120</v>
      </c>
      <c r="H30" s="28">
        <v>0.52</v>
      </c>
      <c r="I30" s="28" t="s">
        <v>120</v>
      </c>
      <c r="J30" s="33">
        <v>0</v>
      </c>
      <c r="K30" s="68">
        <v>0</v>
      </c>
    </row>
    <row r="31" spans="1:11" x14ac:dyDescent="0.35">
      <c r="A31" s="22" t="s">
        <v>276</v>
      </c>
      <c r="B31" s="81" t="s">
        <v>91</v>
      </c>
      <c r="C31" s="33">
        <v>330</v>
      </c>
      <c r="D31" s="33">
        <v>5</v>
      </c>
      <c r="E31" s="33">
        <v>240</v>
      </c>
      <c r="F31" s="33">
        <v>85</v>
      </c>
      <c r="G31" s="28">
        <v>0.01</v>
      </c>
      <c r="H31" s="28">
        <v>0.74</v>
      </c>
      <c r="I31" s="28">
        <v>0.26</v>
      </c>
      <c r="J31" s="33">
        <v>0</v>
      </c>
      <c r="K31" s="68">
        <v>0</v>
      </c>
    </row>
    <row r="32" spans="1:11" x14ac:dyDescent="0.35">
      <c r="A32" s="22" t="s">
        <v>276</v>
      </c>
      <c r="B32" s="81" t="s">
        <v>92</v>
      </c>
      <c r="C32" s="33">
        <v>315</v>
      </c>
      <c r="D32" s="33">
        <v>5</v>
      </c>
      <c r="E32" s="33">
        <v>230</v>
      </c>
      <c r="F32" s="33">
        <v>75</v>
      </c>
      <c r="G32" s="28" t="s">
        <v>120</v>
      </c>
      <c r="H32" s="28">
        <v>0.74</v>
      </c>
      <c r="I32" s="28">
        <v>0.25</v>
      </c>
      <c r="J32" s="33" t="s">
        <v>120</v>
      </c>
      <c r="K32" s="68" t="s">
        <v>120</v>
      </c>
    </row>
    <row r="33" spans="1:11" x14ac:dyDescent="0.35">
      <c r="A33" s="22" t="s">
        <v>276</v>
      </c>
      <c r="B33" s="81" t="s">
        <v>93</v>
      </c>
      <c r="C33" s="33">
        <v>240</v>
      </c>
      <c r="D33" s="33">
        <v>0</v>
      </c>
      <c r="E33" s="33">
        <v>105</v>
      </c>
      <c r="F33" s="33">
        <v>135</v>
      </c>
      <c r="G33" s="28">
        <v>0</v>
      </c>
      <c r="H33" s="28">
        <v>0.43</v>
      </c>
      <c r="I33" s="28">
        <v>0.56999999999999995</v>
      </c>
      <c r="J33" s="33">
        <v>0</v>
      </c>
      <c r="K33" s="68" t="s">
        <v>64</v>
      </c>
    </row>
    <row r="34" spans="1:11" x14ac:dyDescent="0.35">
      <c r="A34" s="22" t="s">
        <v>276</v>
      </c>
      <c r="B34" s="81" t="s">
        <v>94</v>
      </c>
      <c r="C34" s="33">
        <v>590</v>
      </c>
      <c r="D34" s="33">
        <v>5</v>
      </c>
      <c r="E34" s="33">
        <v>180</v>
      </c>
      <c r="F34" s="33">
        <v>410</v>
      </c>
      <c r="G34" s="28">
        <v>0.01</v>
      </c>
      <c r="H34" s="28">
        <v>0.3</v>
      </c>
      <c r="I34" s="28">
        <v>0.69</v>
      </c>
      <c r="J34" s="33">
        <v>0</v>
      </c>
      <c r="K34" s="68">
        <v>0</v>
      </c>
    </row>
    <row r="35" spans="1:11" x14ac:dyDescent="0.35">
      <c r="A35" s="22" t="s">
        <v>276</v>
      </c>
      <c r="B35" s="81" t="s">
        <v>95</v>
      </c>
      <c r="C35" s="33">
        <v>870</v>
      </c>
      <c r="D35" s="33">
        <v>5</v>
      </c>
      <c r="E35" s="33">
        <v>160</v>
      </c>
      <c r="F35" s="33">
        <v>705</v>
      </c>
      <c r="G35" s="28">
        <v>0.01</v>
      </c>
      <c r="H35" s="28">
        <v>0.18</v>
      </c>
      <c r="I35" s="28">
        <v>0.81</v>
      </c>
      <c r="J35" s="33">
        <v>0</v>
      </c>
      <c r="K35" s="68">
        <v>0</v>
      </c>
    </row>
    <row r="36" spans="1:11" x14ac:dyDescent="0.35">
      <c r="A36" s="22" t="s">
        <v>276</v>
      </c>
      <c r="B36" s="81" t="s">
        <v>96</v>
      </c>
      <c r="C36" s="33">
        <v>720</v>
      </c>
      <c r="D36" s="33">
        <v>10</v>
      </c>
      <c r="E36" s="33">
        <v>165</v>
      </c>
      <c r="F36" s="33">
        <v>545</v>
      </c>
      <c r="G36" s="28" t="s">
        <v>120</v>
      </c>
      <c r="H36" s="28">
        <v>0.23</v>
      </c>
      <c r="I36" s="28">
        <v>0.76</v>
      </c>
      <c r="J36" s="33" t="s">
        <v>120</v>
      </c>
      <c r="K36" s="68" t="s">
        <v>120</v>
      </c>
    </row>
    <row r="37" spans="1:11" x14ac:dyDescent="0.35">
      <c r="A37" s="22" t="s">
        <v>276</v>
      </c>
      <c r="B37" s="81" t="s">
        <v>97</v>
      </c>
      <c r="C37" s="33">
        <v>640</v>
      </c>
      <c r="D37" s="33">
        <v>5</v>
      </c>
      <c r="E37" s="33">
        <v>165</v>
      </c>
      <c r="F37" s="33">
        <v>475</v>
      </c>
      <c r="G37" s="28" t="s">
        <v>120</v>
      </c>
      <c r="H37" s="28">
        <v>0.25</v>
      </c>
      <c r="I37" s="28">
        <v>0.74</v>
      </c>
      <c r="J37" s="33" t="s">
        <v>120</v>
      </c>
      <c r="K37" s="68" t="s">
        <v>120</v>
      </c>
    </row>
    <row r="38" spans="1:11" x14ac:dyDescent="0.35">
      <c r="A38" s="22" t="s">
        <v>276</v>
      </c>
      <c r="B38" s="81" t="s">
        <v>98</v>
      </c>
      <c r="C38" s="33">
        <v>625</v>
      </c>
      <c r="D38" s="33">
        <v>15</v>
      </c>
      <c r="E38" s="33">
        <v>185</v>
      </c>
      <c r="F38" s="33">
        <v>425</v>
      </c>
      <c r="G38" s="28" t="s">
        <v>120</v>
      </c>
      <c r="H38" s="28">
        <v>0.28999999999999998</v>
      </c>
      <c r="I38" s="28">
        <v>0.68</v>
      </c>
      <c r="J38" s="33" t="s">
        <v>120</v>
      </c>
      <c r="K38" s="68" t="s">
        <v>120</v>
      </c>
    </row>
    <row r="39" spans="1:11" x14ac:dyDescent="0.35">
      <c r="A39" s="22" t="s">
        <v>276</v>
      </c>
      <c r="B39" s="81" t="s">
        <v>99</v>
      </c>
      <c r="C39" s="33">
        <v>740</v>
      </c>
      <c r="D39" s="33">
        <v>25</v>
      </c>
      <c r="E39" s="33">
        <v>180</v>
      </c>
      <c r="F39" s="33">
        <v>535</v>
      </c>
      <c r="G39" s="28" t="s">
        <v>120</v>
      </c>
      <c r="H39" s="28">
        <v>0.24</v>
      </c>
      <c r="I39" s="28">
        <v>0.73</v>
      </c>
      <c r="J39" s="33" t="s">
        <v>120</v>
      </c>
      <c r="K39" s="68" t="s">
        <v>120</v>
      </c>
    </row>
    <row r="40" spans="1:11" x14ac:dyDescent="0.35">
      <c r="A40" s="22" t="s">
        <v>276</v>
      </c>
      <c r="B40" s="81" t="s">
        <v>100</v>
      </c>
      <c r="C40" s="33">
        <v>775</v>
      </c>
      <c r="D40" s="33">
        <v>25</v>
      </c>
      <c r="E40" s="33">
        <v>220</v>
      </c>
      <c r="F40" s="33">
        <v>535</v>
      </c>
      <c r="G40" s="28" t="s">
        <v>120</v>
      </c>
      <c r="H40" s="28">
        <v>0.28000000000000003</v>
      </c>
      <c r="I40" s="28">
        <v>0.69</v>
      </c>
      <c r="J40" s="33" t="s">
        <v>120</v>
      </c>
      <c r="K40" s="68" t="s">
        <v>120</v>
      </c>
    </row>
    <row r="41" spans="1:11" x14ac:dyDescent="0.35">
      <c r="A41" s="22" t="s">
        <v>276</v>
      </c>
      <c r="B41" s="81" t="s">
        <v>101</v>
      </c>
      <c r="C41" s="33">
        <v>1020</v>
      </c>
      <c r="D41" s="33">
        <v>40</v>
      </c>
      <c r="E41" s="33">
        <v>230</v>
      </c>
      <c r="F41" s="33">
        <v>745</v>
      </c>
      <c r="G41" s="28">
        <v>0.04</v>
      </c>
      <c r="H41" s="28">
        <v>0.23</v>
      </c>
      <c r="I41" s="28">
        <v>0.73</v>
      </c>
      <c r="J41" s="33">
        <v>10</v>
      </c>
      <c r="K41" s="68">
        <v>0.21</v>
      </c>
    </row>
    <row r="42" spans="1:11" x14ac:dyDescent="0.35">
      <c r="A42" s="22" t="s">
        <v>276</v>
      </c>
      <c r="B42" s="81" t="s">
        <v>102</v>
      </c>
      <c r="C42" s="33">
        <v>1235</v>
      </c>
      <c r="D42" s="33">
        <v>40</v>
      </c>
      <c r="E42" s="33">
        <v>175</v>
      </c>
      <c r="F42" s="33">
        <v>1020</v>
      </c>
      <c r="G42" s="28">
        <v>0.03</v>
      </c>
      <c r="H42" s="28">
        <v>0.14000000000000001</v>
      </c>
      <c r="I42" s="28">
        <v>0.83</v>
      </c>
      <c r="J42" s="33">
        <v>5</v>
      </c>
      <c r="K42" s="68">
        <v>0.12</v>
      </c>
    </row>
    <row r="43" spans="1:11" x14ac:dyDescent="0.35">
      <c r="A43" s="22" t="s">
        <v>276</v>
      </c>
      <c r="B43" s="81" t="s">
        <v>103</v>
      </c>
      <c r="C43" s="33">
        <v>1235</v>
      </c>
      <c r="D43" s="33">
        <v>50</v>
      </c>
      <c r="E43" s="33">
        <v>310</v>
      </c>
      <c r="F43" s="33">
        <v>875</v>
      </c>
      <c r="G43" s="28">
        <v>0.04</v>
      </c>
      <c r="H43" s="28">
        <v>0.25</v>
      </c>
      <c r="I43" s="28">
        <v>0.71</v>
      </c>
      <c r="J43" s="33">
        <v>5</v>
      </c>
      <c r="K43" s="68">
        <v>0.1</v>
      </c>
    </row>
    <row r="44" spans="1:11" x14ac:dyDescent="0.35">
      <c r="A44" s="22" t="s">
        <v>276</v>
      </c>
      <c r="B44" s="81" t="s">
        <v>104</v>
      </c>
      <c r="C44" s="33">
        <v>1355</v>
      </c>
      <c r="D44" s="33">
        <v>50</v>
      </c>
      <c r="E44" s="33">
        <v>315</v>
      </c>
      <c r="F44" s="33">
        <v>990</v>
      </c>
      <c r="G44" s="28">
        <v>0.04</v>
      </c>
      <c r="H44" s="28">
        <v>0.23</v>
      </c>
      <c r="I44" s="28">
        <v>0.73</v>
      </c>
      <c r="J44" s="33">
        <v>10</v>
      </c>
      <c r="K44" s="68">
        <v>0.2</v>
      </c>
    </row>
    <row r="45" spans="1:11" x14ac:dyDescent="0.35">
      <c r="A45" s="22" t="s">
        <v>276</v>
      </c>
      <c r="B45" s="81" t="s">
        <v>105</v>
      </c>
      <c r="C45" s="33">
        <v>1330</v>
      </c>
      <c r="D45" s="33">
        <v>45</v>
      </c>
      <c r="E45" s="33">
        <v>370</v>
      </c>
      <c r="F45" s="33">
        <v>915</v>
      </c>
      <c r="G45" s="28">
        <v>0.03</v>
      </c>
      <c r="H45" s="28">
        <v>0.28000000000000003</v>
      </c>
      <c r="I45" s="28">
        <v>0.69</v>
      </c>
      <c r="J45" s="33">
        <v>5</v>
      </c>
      <c r="K45" s="68">
        <v>0.14000000000000001</v>
      </c>
    </row>
    <row r="46" spans="1:11" x14ac:dyDescent="0.35">
      <c r="A46" s="22" t="s">
        <v>276</v>
      </c>
      <c r="B46" s="81" t="s">
        <v>106</v>
      </c>
      <c r="C46" s="33">
        <v>1600</v>
      </c>
      <c r="D46" s="33">
        <v>50</v>
      </c>
      <c r="E46" s="33">
        <v>445</v>
      </c>
      <c r="F46" s="33">
        <v>1105</v>
      </c>
      <c r="G46" s="28">
        <v>0.03</v>
      </c>
      <c r="H46" s="28">
        <v>0.28000000000000003</v>
      </c>
      <c r="I46" s="28">
        <v>0.69</v>
      </c>
      <c r="J46" s="33">
        <v>5</v>
      </c>
      <c r="K46" s="68">
        <v>0.12</v>
      </c>
    </row>
    <row r="47" spans="1:11" x14ac:dyDescent="0.35">
      <c r="A47" s="22" t="s">
        <v>276</v>
      </c>
      <c r="B47" s="81" t="s">
        <v>107</v>
      </c>
      <c r="C47" s="33">
        <v>1655</v>
      </c>
      <c r="D47" s="33">
        <v>75</v>
      </c>
      <c r="E47" s="33">
        <v>400</v>
      </c>
      <c r="F47" s="33">
        <v>1180</v>
      </c>
      <c r="G47" s="28">
        <v>0.04</v>
      </c>
      <c r="H47" s="28">
        <v>0.24</v>
      </c>
      <c r="I47" s="28">
        <v>0.71</v>
      </c>
      <c r="J47" s="33">
        <v>15</v>
      </c>
      <c r="K47" s="68">
        <v>0.18</v>
      </c>
    </row>
    <row r="48" spans="1:11" x14ac:dyDescent="0.35">
      <c r="A48" s="22" t="s">
        <v>276</v>
      </c>
      <c r="B48" s="81" t="s">
        <v>108</v>
      </c>
      <c r="C48" s="33">
        <v>1945</v>
      </c>
      <c r="D48" s="33">
        <v>80</v>
      </c>
      <c r="E48" s="33">
        <v>655</v>
      </c>
      <c r="F48" s="33">
        <v>1215</v>
      </c>
      <c r="G48" s="28">
        <v>0.04</v>
      </c>
      <c r="H48" s="28">
        <v>0.34</v>
      </c>
      <c r="I48" s="28">
        <v>0.62</v>
      </c>
      <c r="J48" s="33">
        <v>15</v>
      </c>
      <c r="K48" s="68">
        <v>0.21</v>
      </c>
    </row>
    <row r="49" spans="1:11" x14ac:dyDescent="0.35">
      <c r="A49" s="22" t="s">
        <v>276</v>
      </c>
      <c r="B49" s="81" t="s">
        <v>109</v>
      </c>
      <c r="C49" s="33">
        <v>1475</v>
      </c>
      <c r="D49" s="33">
        <v>80</v>
      </c>
      <c r="E49" s="33">
        <v>365</v>
      </c>
      <c r="F49" s="33">
        <v>1030</v>
      </c>
      <c r="G49" s="28">
        <v>0.06</v>
      </c>
      <c r="H49" s="28">
        <v>0.25</v>
      </c>
      <c r="I49" s="28">
        <v>0.7</v>
      </c>
      <c r="J49" s="33">
        <v>20</v>
      </c>
      <c r="K49" s="68">
        <v>0.22</v>
      </c>
    </row>
    <row r="50" spans="1:11" x14ac:dyDescent="0.35">
      <c r="A50" s="22" t="s">
        <v>276</v>
      </c>
      <c r="B50" s="81" t="s">
        <v>110</v>
      </c>
      <c r="C50" s="33">
        <v>1305</v>
      </c>
      <c r="D50" s="33">
        <v>70</v>
      </c>
      <c r="E50" s="33">
        <v>375</v>
      </c>
      <c r="F50" s="33">
        <v>860</v>
      </c>
      <c r="G50" s="28">
        <v>0.05</v>
      </c>
      <c r="H50" s="28">
        <v>0.28999999999999998</v>
      </c>
      <c r="I50" s="28">
        <v>0.66</v>
      </c>
      <c r="J50" s="33">
        <v>15</v>
      </c>
      <c r="K50" s="68">
        <v>0.21</v>
      </c>
    </row>
    <row r="51" spans="1:11" x14ac:dyDescent="0.35">
      <c r="A51" s="22" t="s">
        <v>276</v>
      </c>
      <c r="B51" s="81" t="s">
        <v>111</v>
      </c>
      <c r="C51" s="33">
        <v>1765</v>
      </c>
      <c r="D51" s="33">
        <v>90</v>
      </c>
      <c r="E51" s="33">
        <v>435</v>
      </c>
      <c r="F51" s="33">
        <v>1240</v>
      </c>
      <c r="G51" s="28">
        <v>0.05</v>
      </c>
      <c r="H51" s="28">
        <v>0.25</v>
      </c>
      <c r="I51" s="28">
        <v>0.7</v>
      </c>
      <c r="J51" s="33">
        <v>25</v>
      </c>
      <c r="K51" s="68">
        <v>0.28999999999999998</v>
      </c>
    </row>
    <row r="52" spans="1:11" x14ac:dyDescent="0.35">
      <c r="A52" s="22" t="s">
        <v>276</v>
      </c>
      <c r="B52" s="81" t="s">
        <v>112</v>
      </c>
      <c r="C52" s="33">
        <v>1605</v>
      </c>
      <c r="D52" s="33">
        <v>80</v>
      </c>
      <c r="E52" s="33">
        <v>315</v>
      </c>
      <c r="F52" s="33">
        <v>1215</v>
      </c>
      <c r="G52" s="28">
        <v>0.05</v>
      </c>
      <c r="H52" s="28">
        <v>0.19</v>
      </c>
      <c r="I52" s="28">
        <v>0.76</v>
      </c>
      <c r="J52" s="33">
        <v>15</v>
      </c>
      <c r="K52" s="68">
        <v>0.22</v>
      </c>
    </row>
    <row r="53" spans="1:11" x14ac:dyDescent="0.35">
      <c r="A53" s="22" t="s">
        <v>276</v>
      </c>
      <c r="B53" s="81" t="s">
        <v>113</v>
      </c>
      <c r="C53" s="33">
        <v>1595</v>
      </c>
      <c r="D53" s="33">
        <v>95</v>
      </c>
      <c r="E53" s="33">
        <v>325</v>
      </c>
      <c r="F53" s="33">
        <v>1170</v>
      </c>
      <c r="G53" s="28">
        <v>0.06</v>
      </c>
      <c r="H53" s="28">
        <v>0.21</v>
      </c>
      <c r="I53" s="28">
        <v>0.74</v>
      </c>
      <c r="J53" s="33">
        <v>15</v>
      </c>
      <c r="K53" s="68">
        <v>0.16</v>
      </c>
    </row>
    <row r="54" spans="1:11" x14ac:dyDescent="0.35">
      <c r="A54" s="22" t="s">
        <v>276</v>
      </c>
      <c r="B54" s="81" t="s">
        <v>114</v>
      </c>
      <c r="C54" s="33">
        <v>1375</v>
      </c>
      <c r="D54" s="33">
        <v>100</v>
      </c>
      <c r="E54" s="33">
        <v>350</v>
      </c>
      <c r="F54" s="33">
        <v>925</v>
      </c>
      <c r="G54" s="28">
        <v>7.0000000000000007E-2</v>
      </c>
      <c r="H54" s="28">
        <v>0.26</v>
      </c>
      <c r="I54" s="28">
        <v>0.67</v>
      </c>
      <c r="J54" s="33">
        <v>35</v>
      </c>
      <c r="K54" s="68">
        <v>0.32</v>
      </c>
    </row>
    <row r="55" spans="1:11" x14ac:dyDescent="0.35">
      <c r="A55" s="128" t="s">
        <v>277</v>
      </c>
      <c r="B55" s="129" t="s">
        <v>62</v>
      </c>
      <c r="C55" s="47">
        <v>15365</v>
      </c>
      <c r="D55" s="47">
        <v>545</v>
      </c>
      <c r="E55" s="47">
        <v>4990</v>
      </c>
      <c r="F55" s="47">
        <v>9830</v>
      </c>
      <c r="G55" s="130">
        <v>0.04</v>
      </c>
      <c r="H55" s="130">
        <v>0.32</v>
      </c>
      <c r="I55" s="130">
        <v>0.64</v>
      </c>
      <c r="J55" s="47">
        <v>135</v>
      </c>
      <c r="K55" s="66">
        <v>0.25</v>
      </c>
    </row>
    <row r="56" spans="1:11" x14ac:dyDescent="0.35">
      <c r="A56" s="22" t="s">
        <v>277</v>
      </c>
      <c r="B56" s="81" t="s">
        <v>68</v>
      </c>
      <c r="C56" s="33">
        <v>0</v>
      </c>
      <c r="D56" s="33">
        <v>0</v>
      </c>
      <c r="E56" s="33">
        <v>0</v>
      </c>
      <c r="F56" s="33">
        <v>0</v>
      </c>
      <c r="G56" s="28" t="s">
        <v>64</v>
      </c>
      <c r="H56" s="28" t="s">
        <v>64</v>
      </c>
      <c r="I56" s="28" t="s">
        <v>64</v>
      </c>
      <c r="J56" s="33">
        <v>0</v>
      </c>
      <c r="K56" s="68" t="s">
        <v>64</v>
      </c>
    </row>
    <row r="57" spans="1:11" x14ac:dyDescent="0.35">
      <c r="A57" s="22" t="s">
        <v>277</v>
      </c>
      <c r="B57" s="81" t="s">
        <v>69</v>
      </c>
      <c r="C57" s="33">
        <v>0</v>
      </c>
      <c r="D57" s="33">
        <v>0</v>
      </c>
      <c r="E57" s="33">
        <v>0</v>
      </c>
      <c r="F57" s="33">
        <v>0</v>
      </c>
      <c r="G57" s="28" t="s">
        <v>64</v>
      </c>
      <c r="H57" s="28" t="s">
        <v>64</v>
      </c>
      <c r="I57" s="28" t="s">
        <v>64</v>
      </c>
      <c r="J57" s="33">
        <v>0</v>
      </c>
      <c r="K57" s="68" t="s">
        <v>64</v>
      </c>
    </row>
    <row r="58" spans="1:11" x14ac:dyDescent="0.35">
      <c r="A58" s="22" t="s">
        <v>277</v>
      </c>
      <c r="B58" s="81" t="s">
        <v>70</v>
      </c>
      <c r="C58" s="33" t="s">
        <v>120</v>
      </c>
      <c r="D58" s="33">
        <v>0</v>
      </c>
      <c r="E58" s="33" t="s">
        <v>120</v>
      </c>
      <c r="F58" s="33" t="s">
        <v>120</v>
      </c>
      <c r="G58" s="28">
        <v>0</v>
      </c>
      <c r="H58" s="28" t="s">
        <v>120</v>
      </c>
      <c r="I58" s="28" t="s">
        <v>120</v>
      </c>
      <c r="J58" s="33">
        <v>0</v>
      </c>
      <c r="K58" s="68" t="s">
        <v>64</v>
      </c>
    </row>
    <row r="59" spans="1:11" x14ac:dyDescent="0.35">
      <c r="A59" s="22" t="s">
        <v>277</v>
      </c>
      <c r="B59" s="81" t="s">
        <v>71</v>
      </c>
      <c r="C59" s="33">
        <v>0</v>
      </c>
      <c r="D59" s="33">
        <v>0</v>
      </c>
      <c r="E59" s="33">
        <v>0</v>
      </c>
      <c r="F59" s="33">
        <v>0</v>
      </c>
      <c r="G59" s="28" t="s">
        <v>64</v>
      </c>
      <c r="H59" s="28" t="s">
        <v>64</v>
      </c>
      <c r="I59" s="28" t="s">
        <v>64</v>
      </c>
      <c r="J59" s="33">
        <v>0</v>
      </c>
      <c r="K59" s="68" t="s">
        <v>64</v>
      </c>
    </row>
    <row r="60" spans="1:11" x14ac:dyDescent="0.35">
      <c r="A60" s="22" t="s">
        <v>277</v>
      </c>
      <c r="B60" s="81" t="s">
        <v>72</v>
      </c>
      <c r="C60" s="33" t="s">
        <v>120</v>
      </c>
      <c r="D60" s="33">
        <v>0</v>
      </c>
      <c r="E60" s="33" t="s">
        <v>120</v>
      </c>
      <c r="F60" s="33" t="s">
        <v>120</v>
      </c>
      <c r="G60" s="28">
        <v>0</v>
      </c>
      <c r="H60" s="28" t="s">
        <v>120</v>
      </c>
      <c r="I60" s="28" t="s">
        <v>120</v>
      </c>
      <c r="J60" s="33">
        <v>0</v>
      </c>
      <c r="K60" s="68" t="s">
        <v>64</v>
      </c>
    </row>
    <row r="61" spans="1:11" x14ac:dyDescent="0.35">
      <c r="A61" s="22" t="s">
        <v>277</v>
      </c>
      <c r="B61" s="81" t="s">
        <v>73</v>
      </c>
      <c r="C61" s="33">
        <v>10</v>
      </c>
      <c r="D61" s="33">
        <v>0</v>
      </c>
      <c r="E61" s="33">
        <v>5</v>
      </c>
      <c r="F61" s="33">
        <v>5</v>
      </c>
      <c r="G61" s="28">
        <v>0</v>
      </c>
      <c r="H61" s="28">
        <v>0.63</v>
      </c>
      <c r="I61" s="28">
        <v>0.38</v>
      </c>
      <c r="J61" s="33">
        <v>0</v>
      </c>
      <c r="K61" s="68" t="s">
        <v>64</v>
      </c>
    </row>
    <row r="62" spans="1:11" x14ac:dyDescent="0.35">
      <c r="A62" s="22" t="s">
        <v>277</v>
      </c>
      <c r="B62" s="81" t="s">
        <v>74</v>
      </c>
      <c r="C62" s="33">
        <v>15</v>
      </c>
      <c r="D62" s="33" t="s">
        <v>120</v>
      </c>
      <c r="E62" s="33">
        <v>10</v>
      </c>
      <c r="F62" s="33">
        <v>5</v>
      </c>
      <c r="G62" s="28" t="s">
        <v>120</v>
      </c>
      <c r="H62" s="28">
        <v>0.69</v>
      </c>
      <c r="I62" s="28" t="s">
        <v>120</v>
      </c>
      <c r="J62" s="33" t="s">
        <v>120</v>
      </c>
      <c r="K62" s="68" t="s">
        <v>120</v>
      </c>
    </row>
    <row r="63" spans="1:11" x14ac:dyDescent="0.35">
      <c r="A63" s="22" t="s">
        <v>277</v>
      </c>
      <c r="B63" s="81" t="s">
        <v>75</v>
      </c>
      <c r="C63" s="33">
        <v>15</v>
      </c>
      <c r="D63" s="33">
        <v>0</v>
      </c>
      <c r="E63" s="33">
        <v>10</v>
      </c>
      <c r="F63" s="33">
        <v>5</v>
      </c>
      <c r="G63" s="28">
        <v>0</v>
      </c>
      <c r="H63" s="28">
        <v>0.67</v>
      </c>
      <c r="I63" s="28">
        <v>0.33</v>
      </c>
      <c r="J63" s="33">
        <v>0</v>
      </c>
      <c r="K63" s="68" t="s">
        <v>64</v>
      </c>
    </row>
    <row r="64" spans="1:11" x14ac:dyDescent="0.35">
      <c r="A64" s="22" t="s">
        <v>277</v>
      </c>
      <c r="B64" s="81" t="s">
        <v>76</v>
      </c>
      <c r="C64" s="33">
        <v>25</v>
      </c>
      <c r="D64" s="33">
        <v>0</v>
      </c>
      <c r="E64" s="33">
        <v>15</v>
      </c>
      <c r="F64" s="33">
        <v>5</v>
      </c>
      <c r="G64" s="28">
        <v>0</v>
      </c>
      <c r="H64" s="28">
        <v>0.74</v>
      </c>
      <c r="I64" s="28">
        <v>0.26</v>
      </c>
      <c r="J64" s="33">
        <v>0</v>
      </c>
      <c r="K64" s="68" t="s">
        <v>64</v>
      </c>
    </row>
    <row r="65" spans="1:11" x14ac:dyDescent="0.35">
      <c r="A65" s="22" t="s">
        <v>277</v>
      </c>
      <c r="B65" s="81" t="s">
        <v>77</v>
      </c>
      <c r="C65" s="33">
        <v>20</v>
      </c>
      <c r="D65" s="33">
        <v>0</v>
      </c>
      <c r="E65" s="33">
        <v>15</v>
      </c>
      <c r="F65" s="33">
        <v>5</v>
      </c>
      <c r="G65" s="28">
        <v>0</v>
      </c>
      <c r="H65" s="28">
        <v>0.67</v>
      </c>
      <c r="I65" s="28">
        <v>0.33</v>
      </c>
      <c r="J65" s="33">
        <v>0</v>
      </c>
      <c r="K65" s="68" t="s">
        <v>64</v>
      </c>
    </row>
    <row r="66" spans="1:11" x14ac:dyDescent="0.35">
      <c r="A66" s="22" t="s">
        <v>277</v>
      </c>
      <c r="B66" s="81" t="s">
        <v>78</v>
      </c>
      <c r="C66" s="33">
        <v>45</v>
      </c>
      <c r="D66" s="33">
        <v>0</v>
      </c>
      <c r="E66" s="33">
        <v>35</v>
      </c>
      <c r="F66" s="33">
        <v>10</v>
      </c>
      <c r="G66" s="28">
        <v>0</v>
      </c>
      <c r="H66" s="28">
        <v>0.76</v>
      </c>
      <c r="I66" s="28">
        <v>0.24</v>
      </c>
      <c r="J66" s="33">
        <v>0</v>
      </c>
      <c r="K66" s="68" t="s">
        <v>64</v>
      </c>
    </row>
    <row r="67" spans="1:11" x14ac:dyDescent="0.35">
      <c r="A67" s="22" t="s">
        <v>277</v>
      </c>
      <c r="B67" s="81" t="s">
        <v>79</v>
      </c>
      <c r="C67" s="33">
        <v>45</v>
      </c>
      <c r="D67" s="33" t="s">
        <v>120</v>
      </c>
      <c r="E67" s="33">
        <v>35</v>
      </c>
      <c r="F67" s="33">
        <v>10</v>
      </c>
      <c r="G67" s="28" t="s">
        <v>120</v>
      </c>
      <c r="H67" s="28">
        <v>0.76</v>
      </c>
      <c r="I67" s="28" t="s">
        <v>120</v>
      </c>
      <c r="J67" s="33" t="s">
        <v>120</v>
      </c>
      <c r="K67" s="68" t="s">
        <v>120</v>
      </c>
    </row>
    <row r="68" spans="1:11" x14ac:dyDescent="0.35">
      <c r="A68" s="22" t="s">
        <v>277</v>
      </c>
      <c r="B68" s="81" t="s">
        <v>80</v>
      </c>
      <c r="C68" s="33">
        <v>45</v>
      </c>
      <c r="D68" s="33">
        <v>0</v>
      </c>
      <c r="E68" s="33">
        <v>35</v>
      </c>
      <c r="F68" s="33">
        <v>10</v>
      </c>
      <c r="G68" s="28">
        <v>0</v>
      </c>
      <c r="H68" s="28">
        <v>0.75</v>
      </c>
      <c r="I68" s="28">
        <v>0.25</v>
      </c>
      <c r="J68" s="33">
        <v>0</v>
      </c>
      <c r="K68" s="68" t="s">
        <v>64</v>
      </c>
    </row>
    <row r="69" spans="1:11" x14ac:dyDescent="0.35">
      <c r="A69" s="22" t="s">
        <v>277</v>
      </c>
      <c r="B69" s="81" t="s">
        <v>81</v>
      </c>
      <c r="C69" s="33">
        <v>30</v>
      </c>
      <c r="D69" s="33">
        <v>0</v>
      </c>
      <c r="E69" s="33">
        <v>20</v>
      </c>
      <c r="F69" s="33">
        <v>15</v>
      </c>
      <c r="G69" s="28">
        <v>0</v>
      </c>
      <c r="H69" s="28">
        <v>0.57999999999999996</v>
      </c>
      <c r="I69" s="28">
        <v>0.42</v>
      </c>
      <c r="J69" s="33">
        <v>0</v>
      </c>
      <c r="K69" s="68" t="s">
        <v>64</v>
      </c>
    </row>
    <row r="70" spans="1:11" x14ac:dyDescent="0.35">
      <c r="A70" s="22" t="s">
        <v>277</v>
      </c>
      <c r="B70" s="81" t="s">
        <v>82</v>
      </c>
      <c r="C70" s="33">
        <v>35</v>
      </c>
      <c r="D70" s="33">
        <v>0</v>
      </c>
      <c r="E70" s="33">
        <v>25</v>
      </c>
      <c r="F70" s="33">
        <v>10</v>
      </c>
      <c r="G70" s="28">
        <v>0</v>
      </c>
      <c r="H70" s="28">
        <v>0.72</v>
      </c>
      <c r="I70" s="28">
        <v>0.28000000000000003</v>
      </c>
      <c r="J70" s="33">
        <v>0</v>
      </c>
      <c r="K70" s="68" t="s">
        <v>64</v>
      </c>
    </row>
    <row r="71" spans="1:11" x14ac:dyDescent="0.35">
      <c r="A71" s="22" t="s">
        <v>277</v>
      </c>
      <c r="B71" s="81" t="s">
        <v>83</v>
      </c>
      <c r="C71" s="33">
        <v>50</v>
      </c>
      <c r="D71" s="33" t="s">
        <v>120</v>
      </c>
      <c r="E71" s="33">
        <v>35</v>
      </c>
      <c r="F71" s="33">
        <v>15</v>
      </c>
      <c r="G71" s="28" t="s">
        <v>120</v>
      </c>
      <c r="H71" s="28">
        <v>0.7</v>
      </c>
      <c r="I71" s="28" t="s">
        <v>120</v>
      </c>
      <c r="J71" s="33" t="s">
        <v>120</v>
      </c>
      <c r="K71" s="68" t="s">
        <v>120</v>
      </c>
    </row>
    <row r="72" spans="1:11" x14ac:dyDescent="0.35">
      <c r="A72" s="22" t="s">
        <v>277</v>
      </c>
      <c r="B72" s="81" t="s">
        <v>84</v>
      </c>
      <c r="C72" s="33">
        <v>70</v>
      </c>
      <c r="D72" s="33" t="s">
        <v>120</v>
      </c>
      <c r="E72" s="33">
        <v>40</v>
      </c>
      <c r="F72" s="33">
        <v>30</v>
      </c>
      <c r="G72" s="28" t="s">
        <v>120</v>
      </c>
      <c r="H72" s="28">
        <v>0.55000000000000004</v>
      </c>
      <c r="I72" s="28" t="s">
        <v>120</v>
      </c>
      <c r="J72" s="33">
        <v>0</v>
      </c>
      <c r="K72" s="68">
        <v>0</v>
      </c>
    </row>
    <row r="73" spans="1:11" x14ac:dyDescent="0.35">
      <c r="A73" s="22" t="s">
        <v>277</v>
      </c>
      <c r="B73" s="81" t="s">
        <v>85</v>
      </c>
      <c r="C73" s="33">
        <v>100</v>
      </c>
      <c r="D73" s="33">
        <v>0</v>
      </c>
      <c r="E73" s="33">
        <v>35</v>
      </c>
      <c r="F73" s="33">
        <v>65</v>
      </c>
      <c r="G73" s="28">
        <v>0</v>
      </c>
      <c r="H73" s="28">
        <v>0.34</v>
      </c>
      <c r="I73" s="28">
        <v>0.66</v>
      </c>
      <c r="J73" s="33">
        <v>0</v>
      </c>
      <c r="K73" s="68" t="s">
        <v>64</v>
      </c>
    </row>
    <row r="74" spans="1:11" x14ac:dyDescent="0.35">
      <c r="A74" s="22" t="s">
        <v>277</v>
      </c>
      <c r="B74" s="81" t="s">
        <v>86</v>
      </c>
      <c r="C74" s="33">
        <v>100</v>
      </c>
      <c r="D74" s="33">
        <v>0</v>
      </c>
      <c r="E74" s="33">
        <v>45</v>
      </c>
      <c r="F74" s="33">
        <v>55</v>
      </c>
      <c r="G74" s="28">
        <v>0</v>
      </c>
      <c r="H74" s="28">
        <v>0.44</v>
      </c>
      <c r="I74" s="28">
        <v>0.56000000000000005</v>
      </c>
      <c r="J74" s="33">
        <v>0</v>
      </c>
      <c r="K74" s="68" t="s">
        <v>64</v>
      </c>
    </row>
    <row r="75" spans="1:11" x14ac:dyDescent="0.35">
      <c r="A75" s="22" t="s">
        <v>277</v>
      </c>
      <c r="B75" s="81" t="s">
        <v>87</v>
      </c>
      <c r="C75" s="33">
        <v>245</v>
      </c>
      <c r="D75" s="33" t="s">
        <v>120</v>
      </c>
      <c r="E75" s="33">
        <v>55</v>
      </c>
      <c r="F75" s="33">
        <v>190</v>
      </c>
      <c r="G75" s="28" t="s">
        <v>120</v>
      </c>
      <c r="H75" s="28" t="s">
        <v>120</v>
      </c>
      <c r="I75" s="28">
        <v>0.78</v>
      </c>
      <c r="J75" s="33" t="s">
        <v>120</v>
      </c>
      <c r="K75" s="68" t="s">
        <v>120</v>
      </c>
    </row>
    <row r="76" spans="1:11" x14ac:dyDescent="0.35">
      <c r="A76" s="22" t="s">
        <v>277</v>
      </c>
      <c r="B76" s="81" t="s">
        <v>88</v>
      </c>
      <c r="C76" s="33">
        <v>215</v>
      </c>
      <c r="D76" s="33" t="s">
        <v>120</v>
      </c>
      <c r="E76" s="33">
        <v>45</v>
      </c>
      <c r="F76" s="33">
        <v>170</v>
      </c>
      <c r="G76" s="28" t="s">
        <v>120</v>
      </c>
      <c r="H76" s="28" t="s">
        <v>120</v>
      </c>
      <c r="I76" s="28">
        <v>0.79</v>
      </c>
      <c r="J76" s="33" t="s">
        <v>120</v>
      </c>
      <c r="K76" s="68" t="s">
        <v>120</v>
      </c>
    </row>
    <row r="77" spans="1:11" x14ac:dyDescent="0.35">
      <c r="A77" s="22" t="s">
        <v>277</v>
      </c>
      <c r="B77" s="81" t="s">
        <v>89</v>
      </c>
      <c r="C77" s="33">
        <v>100</v>
      </c>
      <c r="D77" s="33" t="s">
        <v>120</v>
      </c>
      <c r="E77" s="33">
        <v>55</v>
      </c>
      <c r="F77" s="33">
        <v>40</v>
      </c>
      <c r="G77" s="28" t="s">
        <v>120</v>
      </c>
      <c r="H77" s="28">
        <v>0.55000000000000004</v>
      </c>
      <c r="I77" s="28" t="s">
        <v>120</v>
      </c>
      <c r="J77" s="33">
        <v>0</v>
      </c>
      <c r="K77" s="68">
        <v>0</v>
      </c>
    </row>
    <row r="78" spans="1:11" x14ac:dyDescent="0.35">
      <c r="A78" s="22" t="s">
        <v>277</v>
      </c>
      <c r="B78" s="81" t="s">
        <v>90</v>
      </c>
      <c r="C78" s="33">
        <v>155</v>
      </c>
      <c r="D78" s="33" t="s">
        <v>120</v>
      </c>
      <c r="E78" s="33">
        <v>65</v>
      </c>
      <c r="F78" s="33">
        <v>90</v>
      </c>
      <c r="G78" s="28" t="s">
        <v>120</v>
      </c>
      <c r="H78" s="28" t="s">
        <v>120</v>
      </c>
      <c r="I78" s="28">
        <v>0.57999999999999996</v>
      </c>
      <c r="J78" s="33">
        <v>0</v>
      </c>
      <c r="K78" s="68">
        <v>0</v>
      </c>
    </row>
    <row r="79" spans="1:11" x14ac:dyDescent="0.35">
      <c r="A79" s="22" t="s">
        <v>277</v>
      </c>
      <c r="B79" s="81" t="s">
        <v>91</v>
      </c>
      <c r="C79" s="33">
        <v>265</v>
      </c>
      <c r="D79" s="33">
        <v>5</v>
      </c>
      <c r="E79" s="33">
        <v>195</v>
      </c>
      <c r="F79" s="33">
        <v>65</v>
      </c>
      <c r="G79" s="28">
        <v>0.01</v>
      </c>
      <c r="H79" s="28">
        <v>0.75</v>
      </c>
      <c r="I79" s="28">
        <v>0.24</v>
      </c>
      <c r="J79" s="33">
        <v>0</v>
      </c>
      <c r="K79" s="68">
        <v>0</v>
      </c>
    </row>
    <row r="80" spans="1:11" x14ac:dyDescent="0.35">
      <c r="A80" s="22" t="s">
        <v>277</v>
      </c>
      <c r="B80" s="81" t="s">
        <v>92</v>
      </c>
      <c r="C80" s="33">
        <v>205</v>
      </c>
      <c r="D80" s="33">
        <v>5</v>
      </c>
      <c r="E80" s="33">
        <v>150</v>
      </c>
      <c r="F80" s="33">
        <v>55</v>
      </c>
      <c r="G80" s="28" t="s">
        <v>120</v>
      </c>
      <c r="H80" s="28">
        <v>0.72</v>
      </c>
      <c r="I80" s="28">
        <v>0.26</v>
      </c>
      <c r="J80" s="33" t="s">
        <v>120</v>
      </c>
      <c r="K80" s="68" t="s">
        <v>120</v>
      </c>
    </row>
    <row r="81" spans="1:11" x14ac:dyDescent="0.35">
      <c r="A81" s="22" t="s">
        <v>277</v>
      </c>
      <c r="B81" s="81" t="s">
        <v>93</v>
      </c>
      <c r="C81" s="33">
        <v>130</v>
      </c>
      <c r="D81" s="33">
        <v>0</v>
      </c>
      <c r="E81" s="33">
        <v>60</v>
      </c>
      <c r="F81" s="33">
        <v>70</v>
      </c>
      <c r="G81" s="28">
        <v>0</v>
      </c>
      <c r="H81" s="28">
        <v>0.47</v>
      </c>
      <c r="I81" s="28">
        <v>0.53</v>
      </c>
      <c r="J81" s="33">
        <v>0</v>
      </c>
      <c r="K81" s="68" t="s">
        <v>64</v>
      </c>
    </row>
    <row r="82" spans="1:11" x14ac:dyDescent="0.35">
      <c r="A82" s="22" t="s">
        <v>277</v>
      </c>
      <c r="B82" s="81" t="s">
        <v>94</v>
      </c>
      <c r="C82" s="33">
        <v>215</v>
      </c>
      <c r="D82" s="33" t="s">
        <v>120</v>
      </c>
      <c r="E82" s="33">
        <v>100</v>
      </c>
      <c r="F82" s="33">
        <v>115</v>
      </c>
      <c r="G82" s="28" t="s">
        <v>120</v>
      </c>
      <c r="H82" s="28" t="s">
        <v>120</v>
      </c>
      <c r="I82" s="28">
        <v>0.53</v>
      </c>
      <c r="J82" s="33">
        <v>0</v>
      </c>
      <c r="K82" s="68">
        <v>0</v>
      </c>
    </row>
    <row r="83" spans="1:11" x14ac:dyDescent="0.35">
      <c r="A83" s="22" t="s">
        <v>277</v>
      </c>
      <c r="B83" s="81" t="s">
        <v>95</v>
      </c>
      <c r="C83" s="33">
        <v>215</v>
      </c>
      <c r="D83" s="33" t="s">
        <v>120</v>
      </c>
      <c r="E83" s="33">
        <v>65</v>
      </c>
      <c r="F83" s="33">
        <v>155</v>
      </c>
      <c r="G83" s="28" t="s">
        <v>120</v>
      </c>
      <c r="H83" s="28" t="s">
        <v>120</v>
      </c>
      <c r="I83" s="28">
        <v>0.71</v>
      </c>
      <c r="J83" s="33">
        <v>0</v>
      </c>
      <c r="K83" s="68">
        <v>0</v>
      </c>
    </row>
    <row r="84" spans="1:11" x14ac:dyDescent="0.35">
      <c r="A84" s="22" t="s">
        <v>277</v>
      </c>
      <c r="B84" s="81" t="s">
        <v>96</v>
      </c>
      <c r="C84" s="33">
        <v>165</v>
      </c>
      <c r="D84" s="33" t="s">
        <v>120</v>
      </c>
      <c r="E84" s="33">
        <v>80</v>
      </c>
      <c r="F84" s="33">
        <v>85</v>
      </c>
      <c r="G84" s="28" t="s">
        <v>120</v>
      </c>
      <c r="H84" s="28" t="s">
        <v>120</v>
      </c>
      <c r="I84" s="28">
        <v>0.51</v>
      </c>
      <c r="J84" s="33" t="s">
        <v>120</v>
      </c>
      <c r="K84" s="68" t="s">
        <v>120</v>
      </c>
    </row>
    <row r="85" spans="1:11" x14ac:dyDescent="0.35">
      <c r="A85" s="22" t="s">
        <v>277</v>
      </c>
      <c r="B85" s="81" t="s">
        <v>97</v>
      </c>
      <c r="C85" s="33">
        <v>155</v>
      </c>
      <c r="D85" s="33">
        <v>0</v>
      </c>
      <c r="E85" s="33">
        <v>75</v>
      </c>
      <c r="F85" s="33">
        <v>80</v>
      </c>
      <c r="G85" s="28">
        <v>0</v>
      </c>
      <c r="H85" s="28">
        <v>0.49</v>
      </c>
      <c r="I85" s="28">
        <v>0.51</v>
      </c>
      <c r="J85" s="33">
        <v>0</v>
      </c>
      <c r="K85" s="68" t="s">
        <v>64</v>
      </c>
    </row>
    <row r="86" spans="1:11" x14ac:dyDescent="0.35">
      <c r="A86" s="22" t="s">
        <v>277</v>
      </c>
      <c r="B86" s="81" t="s">
        <v>98</v>
      </c>
      <c r="C86" s="33">
        <v>210</v>
      </c>
      <c r="D86" s="33">
        <v>5</v>
      </c>
      <c r="E86" s="33">
        <v>85</v>
      </c>
      <c r="F86" s="33">
        <v>125</v>
      </c>
      <c r="G86" s="28">
        <v>0.02</v>
      </c>
      <c r="H86" s="28">
        <v>0.4</v>
      </c>
      <c r="I86" s="28">
        <v>0.59</v>
      </c>
      <c r="J86" s="33">
        <v>0</v>
      </c>
      <c r="K86" s="68">
        <v>0</v>
      </c>
    </row>
    <row r="87" spans="1:11" x14ac:dyDescent="0.35">
      <c r="A87" s="22" t="s">
        <v>277</v>
      </c>
      <c r="B87" s="81" t="s">
        <v>99</v>
      </c>
      <c r="C87" s="33">
        <v>270</v>
      </c>
      <c r="D87" s="33">
        <v>5</v>
      </c>
      <c r="E87" s="33">
        <v>70</v>
      </c>
      <c r="F87" s="33">
        <v>195</v>
      </c>
      <c r="G87" s="28" t="s">
        <v>120</v>
      </c>
      <c r="H87" s="28">
        <v>0.26</v>
      </c>
      <c r="I87" s="28">
        <v>0.71</v>
      </c>
      <c r="J87" s="33" t="s">
        <v>120</v>
      </c>
      <c r="K87" s="68" t="s">
        <v>120</v>
      </c>
    </row>
    <row r="88" spans="1:11" x14ac:dyDescent="0.35">
      <c r="A88" s="22" t="s">
        <v>277</v>
      </c>
      <c r="B88" s="81" t="s">
        <v>100</v>
      </c>
      <c r="C88" s="33">
        <v>295</v>
      </c>
      <c r="D88" s="33">
        <v>5</v>
      </c>
      <c r="E88" s="33">
        <v>110</v>
      </c>
      <c r="F88" s="33">
        <v>180</v>
      </c>
      <c r="G88" s="28" t="s">
        <v>120</v>
      </c>
      <c r="H88" s="28">
        <v>0.37</v>
      </c>
      <c r="I88" s="28">
        <v>0.61</v>
      </c>
      <c r="J88" s="33" t="s">
        <v>120</v>
      </c>
      <c r="K88" s="68" t="s">
        <v>120</v>
      </c>
    </row>
    <row r="89" spans="1:11" x14ac:dyDescent="0.35">
      <c r="A89" s="22" t="s">
        <v>277</v>
      </c>
      <c r="B89" s="81" t="s">
        <v>101</v>
      </c>
      <c r="C89" s="33">
        <v>410</v>
      </c>
      <c r="D89" s="33">
        <v>10</v>
      </c>
      <c r="E89" s="33">
        <v>140</v>
      </c>
      <c r="F89" s="33">
        <v>260</v>
      </c>
      <c r="G89" s="28">
        <v>0.03</v>
      </c>
      <c r="H89" s="28">
        <v>0.34</v>
      </c>
      <c r="I89" s="28">
        <v>0.63</v>
      </c>
      <c r="J89" s="33">
        <v>5</v>
      </c>
      <c r="K89" s="68">
        <v>0.5</v>
      </c>
    </row>
    <row r="90" spans="1:11" x14ac:dyDescent="0.35">
      <c r="A90" s="22" t="s">
        <v>277</v>
      </c>
      <c r="B90" s="81" t="s">
        <v>102</v>
      </c>
      <c r="C90" s="33">
        <v>610</v>
      </c>
      <c r="D90" s="33">
        <v>20</v>
      </c>
      <c r="E90" s="33">
        <v>85</v>
      </c>
      <c r="F90" s="33">
        <v>510</v>
      </c>
      <c r="G90" s="28">
        <v>0.03</v>
      </c>
      <c r="H90" s="28">
        <v>0.14000000000000001</v>
      </c>
      <c r="I90" s="28">
        <v>0.83</v>
      </c>
      <c r="J90" s="33">
        <v>5</v>
      </c>
      <c r="K90" s="68">
        <v>0.17</v>
      </c>
    </row>
    <row r="91" spans="1:11" x14ac:dyDescent="0.35">
      <c r="A91" s="22" t="s">
        <v>277</v>
      </c>
      <c r="B91" s="81" t="s">
        <v>103</v>
      </c>
      <c r="C91" s="33">
        <v>535</v>
      </c>
      <c r="D91" s="33">
        <v>20</v>
      </c>
      <c r="E91" s="33">
        <v>170</v>
      </c>
      <c r="F91" s="33">
        <v>345</v>
      </c>
      <c r="G91" s="28">
        <v>0.04</v>
      </c>
      <c r="H91" s="28">
        <v>0.32</v>
      </c>
      <c r="I91" s="28">
        <v>0.65</v>
      </c>
      <c r="J91" s="33">
        <v>5</v>
      </c>
      <c r="K91" s="68">
        <v>0.21</v>
      </c>
    </row>
    <row r="92" spans="1:11" x14ac:dyDescent="0.35">
      <c r="A92" s="22" t="s">
        <v>277</v>
      </c>
      <c r="B92" s="81" t="s">
        <v>104</v>
      </c>
      <c r="C92" s="33">
        <v>605</v>
      </c>
      <c r="D92" s="33">
        <v>20</v>
      </c>
      <c r="E92" s="33">
        <v>170</v>
      </c>
      <c r="F92" s="33">
        <v>415</v>
      </c>
      <c r="G92" s="28">
        <v>0.03</v>
      </c>
      <c r="H92" s="28">
        <v>0.28000000000000003</v>
      </c>
      <c r="I92" s="28">
        <v>0.69</v>
      </c>
      <c r="J92" s="33">
        <v>5</v>
      </c>
      <c r="K92" s="68">
        <v>0.24</v>
      </c>
    </row>
    <row r="93" spans="1:11" x14ac:dyDescent="0.35">
      <c r="A93" s="22" t="s">
        <v>277</v>
      </c>
      <c r="B93" s="81" t="s">
        <v>105</v>
      </c>
      <c r="C93" s="33">
        <v>680</v>
      </c>
      <c r="D93" s="33">
        <v>25</v>
      </c>
      <c r="E93" s="33">
        <v>225</v>
      </c>
      <c r="F93" s="33">
        <v>430</v>
      </c>
      <c r="G93" s="28">
        <v>0.04</v>
      </c>
      <c r="H93" s="28">
        <v>0.33</v>
      </c>
      <c r="I93" s="28">
        <v>0.63</v>
      </c>
      <c r="J93" s="33">
        <v>5</v>
      </c>
      <c r="K93" s="68">
        <v>0.21</v>
      </c>
    </row>
    <row r="94" spans="1:11" x14ac:dyDescent="0.35">
      <c r="A94" s="22" t="s">
        <v>277</v>
      </c>
      <c r="B94" s="81" t="s">
        <v>106</v>
      </c>
      <c r="C94" s="33">
        <v>820</v>
      </c>
      <c r="D94" s="33">
        <v>20</v>
      </c>
      <c r="E94" s="33">
        <v>285</v>
      </c>
      <c r="F94" s="33">
        <v>520</v>
      </c>
      <c r="G94" s="28">
        <v>0.02</v>
      </c>
      <c r="H94" s="28">
        <v>0.35</v>
      </c>
      <c r="I94" s="28">
        <v>0.63</v>
      </c>
      <c r="J94" s="33">
        <v>5</v>
      </c>
      <c r="K94" s="68">
        <v>0.22</v>
      </c>
    </row>
    <row r="95" spans="1:11" x14ac:dyDescent="0.35">
      <c r="A95" s="22" t="s">
        <v>277</v>
      </c>
      <c r="B95" s="81" t="s">
        <v>107</v>
      </c>
      <c r="C95" s="33">
        <v>890</v>
      </c>
      <c r="D95" s="33">
        <v>30</v>
      </c>
      <c r="E95" s="33">
        <v>235</v>
      </c>
      <c r="F95" s="33">
        <v>620</v>
      </c>
      <c r="G95" s="28">
        <v>0.04</v>
      </c>
      <c r="H95" s="28">
        <v>0.27</v>
      </c>
      <c r="I95" s="28">
        <v>0.7</v>
      </c>
      <c r="J95" s="33">
        <v>10</v>
      </c>
      <c r="K95" s="68">
        <v>0.25</v>
      </c>
    </row>
    <row r="96" spans="1:11" x14ac:dyDescent="0.35">
      <c r="A96" s="22" t="s">
        <v>277</v>
      </c>
      <c r="B96" s="81" t="s">
        <v>108</v>
      </c>
      <c r="C96" s="33">
        <v>1335</v>
      </c>
      <c r="D96" s="33">
        <v>40</v>
      </c>
      <c r="E96" s="33">
        <v>515</v>
      </c>
      <c r="F96" s="33">
        <v>780</v>
      </c>
      <c r="G96" s="28">
        <v>0.03</v>
      </c>
      <c r="H96" s="28">
        <v>0.38</v>
      </c>
      <c r="I96" s="28">
        <v>0.57999999999999996</v>
      </c>
      <c r="J96" s="33">
        <v>5</v>
      </c>
      <c r="K96" s="68">
        <v>0.15</v>
      </c>
    </row>
    <row r="97" spans="1:11" x14ac:dyDescent="0.35">
      <c r="A97" s="22" t="s">
        <v>277</v>
      </c>
      <c r="B97" s="81" t="s">
        <v>109</v>
      </c>
      <c r="C97" s="33">
        <v>1020</v>
      </c>
      <c r="D97" s="33">
        <v>60</v>
      </c>
      <c r="E97" s="33">
        <v>275</v>
      </c>
      <c r="F97" s="33">
        <v>685</v>
      </c>
      <c r="G97" s="28">
        <v>0.06</v>
      </c>
      <c r="H97" s="28">
        <v>0.27</v>
      </c>
      <c r="I97" s="28">
        <v>0.67</v>
      </c>
      <c r="J97" s="33">
        <v>15</v>
      </c>
      <c r="K97" s="68">
        <v>0.23</v>
      </c>
    </row>
    <row r="98" spans="1:11" x14ac:dyDescent="0.35">
      <c r="A98" s="22" t="s">
        <v>277</v>
      </c>
      <c r="B98" s="81" t="s">
        <v>110</v>
      </c>
      <c r="C98" s="33">
        <v>930</v>
      </c>
      <c r="D98" s="33">
        <v>45</v>
      </c>
      <c r="E98" s="33">
        <v>300</v>
      </c>
      <c r="F98" s="33">
        <v>585</v>
      </c>
      <c r="G98" s="28">
        <v>0.05</v>
      </c>
      <c r="H98" s="28">
        <v>0.32</v>
      </c>
      <c r="I98" s="28">
        <v>0.63</v>
      </c>
      <c r="J98" s="33">
        <v>10</v>
      </c>
      <c r="K98" s="68">
        <v>0.23</v>
      </c>
    </row>
    <row r="99" spans="1:11" x14ac:dyDescent="0.35">
      <c r="A99" s="22" t="s">
        <v>277</v>
      </c>
      <c r="B99" s="81" t="s">
        <v>111</v>
      </c>
      <c r="C99" s="33">
        <v>1215</v>
      </c>
      <c r="D99" s="33">
        <v>60</v>
      </c>
      <c r="E99" s="33">
        <v>335</v>
      </c>
      <c r="F99" s="33">
        <v>815</v>
      </c>
      <c r="G99" s="28">
        <v>0.05</v>
      </c>
      <c r="H99" s="28">
        <v>0.28000000000000003</v>
      </c>
      <c r="I99" s="28">
        <v>0.67</v>
      </c>
      <c r="J99" s="33">
        <v>15</v>
      </c>
      <c r="K99" s="68">
        <v>0.28000000000000003</v>
      </c>
    </row>
    <row r="100" spans="1:11" x14ac:dyDescent="0.35">
      <c r="A100" s="22" t="s">
        <v>277</v>
      </c>
      <c r="B100" s="81" t="s">
        <v>112</v>
      </c>
      <c r="C100" s="33">
        <v>990</v>
      </c>
      <c r="D100" s="33">
        <v>45</v>
      </c>
      <c r="E100" s="33">
        <v>230</v>
      </c>
      <c r="F100" s="33">
        <v>715</v>
      </c>
      <c r="G100" s="28">
        <v>0.05</v>
      </c>
      <c r="H100" s="28">
        <v>0.23</v>
      </c>
      <c r="I100" s="28">
        <v>0.72</v>
      </c>
      <c r="J100" s="33">
        <v>15</v>
      </c>
      <c r="K100" s="68">
        <v>0.28999999999999998</v>
      </c>
    </row>
    <row r="101" spans="1:11" x14ac:dyDescent="0.35">
      <c r="A101" s="22" t="s">
        <v>277</v>
      </c>
      <c r="B101" s="81" t="s">
        <v>113</v>
      </c>
      <c r="C101" s="33">
        <v>1000</v>
      </c>
      <c r="D101" s="33">
        <v>60</v>
      </c>
      <c r="E101" s="33">
        <v>220</v>
      </c>
      <c r="F101" s="33">
        <v>720</v>
      </c>
      <c r="G101" s="28">
        <v>0.06</v>
      </c>
      <c r="H101" s="28">
        <v>0.22</v>
      </c>
      <c r="I101" s="28">
        <v>0.72</v>
      </c>
      <c r="J101" s="33">
        <v>10</v>
      </c>
      <c r="K101" s="68">
        <v>0.15</v>
      </c>
    </row>
    <row r="102" spans="1:11" x14ac:dyDescent="0.35">
      <c r="A102" s="22" t="s">
        <v>277</v>
      </c>
      <c r="B102" s="81" t="s">
        <v>114</v>
      </c>
      <c r="C102" s="33">
        <v>885</v>
      </c>
      <c r="D102" s="33">
        <v>55</v>
      </c>
      <c r="E102" s="33">
        <v>250</v>
      </c>
      <c r="F102" s="33">
        <v>580</v>
      </c>
      <c r="G102" s="28">
        <v>0.06</v>
      </c>
      <c r="H102" s="28">
        <v>0.28000000000000003</v>
      </c>
      <c r="I102" s="28">
        <v>0.66</v>
      </c>
      <c r="J102" s="33">
        <v>20</v>
      </c>
      <c r="K102" s="68">
        <v>0.4</v>
      </c>
    </row>
    <row r="103" spans="1:11" x14ac:dyDescent="0.35">
      <c r="A103" s="128" t="s">
        <v>278</v>
      </c>
      <c r="B103" s="129" t="s">
        <v>62</v>
      </c>
      <c r="C103" s="47">
        <v>12500</v>
      </c>
      <c r="D103" s="47">
        <v>505</v>
      </c>
      <c r="E103" s="47">
        <v>2665</v>
      </c>
      <c r="F103" s="47">
        <v>9325</v>
      </c>
      <c r="G103" s="130">
        <v>0.04</v>
      </c>
      <c r="H103" s="130">
        <v>0.21</v>
      </c>
      <c r="I103" s="130">
        <v>0.75</v>
      </c>
      <c r="J103" s="47">
        <v>75</v>
      </c>
      <c r="K103" s="66">
        <v>0.14000000000000001</v>
      </c>
    </row>
    <row r="104" spans="1:11" x14ac:dyDescent="0.35">
      <c r="A104" s="22" t="s">
        <v>278</v>
      </c>
      <c r="B104" s="81" t="s">
        <v>68</v>
      </c>
      <c r="C104" s="33">
        <v>0</v>
      </c>
      <c r="D104" s="33">
        <v>0</v>
      </c>
      <c r="E104" s="33">
        <v>0</v>
      </c>
      <c r="F104" s="33">
        <v>0</v>
      </c>
      <c r="G104" s="148" t="s">
        <v>64</v>
      </c>
      <c r="H104" s="148" t="s">
        <v>64</v>
      </c>
      <c r="I104" s="148" t="s">
        <v>64</v>
      </c>
      <c r="J104" s="33">
        <v>0</v>
      </c>
      <c r="K104" s="151" t="s">
        <v>64</v>
      </c>
    </row>
    <row r="105" spans="1:11" x14ac:dyDescent="0.35">
      <c r="A105" s="22" t="s">
        <v>278</v>
      </c>
      <c r="B105" s="81" t="s">
        <v>69</v>
      </c>
      <c r="C105" s="33">
        <v>0</v>
      </c>
      <c r="D105" s="33">
        <v>0</v>
      </c>
      <c r="E105" s="33">
        <v>0</v>
      </c>
      <c r="F105" s="33">
        <v>0</v>
      </c>
      <c r="G105" s="148" t="s">
        <v>64</v>
      </c>
      <c r="H105" s="148" t="s">
        <v>64</v>
      </c>
      <c r="I105" s="148" t="s">
        <v>64</v>
      </c>
      <c r="J105" s="33">
        <v>0</v>
      </c>
      <c r="K105" s="151" t="s">
        <v>64</v>
      </c>
    </row>
    <row r="106" spans="1:11" x14ac:dyDescent="0.35">
      <c r="A106" s="22" t="s">
        <v>278</v>
      </c>
      <c r="B106" s="81" t="s">
        <v>70</v>
      </c>
      <c r="C106" s="33">
        <v>0</v>
      </c>
      <c r="D106" s="33">
        <v>0</v>
      </c>
      <c r="E106" s="33">
        <v>0</v>
      </c>
      <c r="F106" s="33">
        <v>0</v>
      </c>
      <c r="G106" s="148" t="s">
        <v>64</v>
      </c>
      <c r="H106" s="148" t="s">
        <v>64</v>
      </c>
      <c r="I106" s="148" t="s">
        <v>64</v>
      </c>
      <c r="J106" s="33">
        <v>0</v>
      </c>
      <c r="K106" s="151" t="s">
        <v>64</v>
      </c>
    </row>
    <row r="107" spans="1:11" x14ac:dyDescent="0.35">
      <c r="A107" s="22" t="s">
        <v>278</v>
      </c>
      <c r="B107" s="81" t="s">
        <v>71</v>
      </c>
      <c r="C107" s="33">
        <v>0</v>
      </c>
      <c r="D107" s="33">
        <v>0</v>
      </c>
      <c r="E107" s="33">
        <v>0</v>
      </c>
      <c r="F107" s="33">
        <v>0</v>
      </c>
      <c r="G107" s="148" t="s">
        <v>64</v>
      </c>
      <c r="H107" s="28" t="s">
        <v>64</v>
      </c>
      <c r="I107" s="28" t="s">
        <v>64</v>
      </c>
      <c r="J107" s="33">
        <v>0</v>
      </c>
      <c r="K107" s="68" t="s">
        <v>64</v>
      </c>
    </row>
    <row r="108" spans="1:11" x14ac:dyDescent="0.35">
      <c r="A108" s="22" t="s">
        <v>278</v>
      </c>
      <c r="B108" s="81" t="s">
        <v>72</v>
      </c>
      <c r="C108" s="33">
        <v>0</v>
      </c>
      <c r="D108" s="33">
        <v>0</v>
      </c>
      <c r="E108" s="33">
        <v>0</v>
      </c>
      <c r="F108" s="33">
        <v>0</v>
      </c>
      <c r="G108" s="148" t="s">
        <v>64</v>
      </c>
      <c r="H108" s="28" t="s">
        <v>64</v>
      </c>
      <c r="I108" s="28" t="s">
        <v>64</v>
      </c>
      <c r="J108" s="33">
        <v>0</v>
      </c>
      <c r="K108" s="68" t="s">
        <v>64</v>
      </c>
    </row>
    <row r="109" spans="1:11" x14ac:dyDescent="0.35">
      <c r="A109" s="22" t="s">
        <v>278</v>
      </c>
      <c r="B109" s="81" t="s">
        <v>73</v>
      </c>
      <c r="C109" s="33">
        <v>0</v>
      </c>
      <c r="D109" s="33">
        <v>0</v>
      </c>
      <c r="E109" s="33">
        <v>0</v>
      </c>
      <c r="F109" s="33">
        <v>0</v>
      </c>
      <c r="G109" s="148" t="s">
        <v>64</v>
      </c>
      <c r="H109" s="28" t="s">
        <v>64</v>
      </c>
      <c r="I109" s="28" t="s">
        <v>64</v>
      </c>
      <c r="J109" s="33">
        <v>0</v>
      </c>
      <c r="K109" s="68" t="s">
        <v>64</v>
      </c>
    </row>
    <row r="110" spans="1:11" x14ac:dyDescent="0.35">
      <c r="A110" s="22" t="s">
        <v>278</v>
      </c>
      <c r="B110" s="81" t="s">
        <v>74</v>
      </c>
      <c r="C110" s="33">
        <v>0</v>
      </c>
      <c r="D110" s="33">
        <v>0</v>
      </c>
      <c r="E110" s="33">
        <v>0</v>
      </c>
      <c r="F110" s="33">
        <v>0</v>
      </c>
      <c r="G110" s="148" t="s">
        <v>64</v>
      </c>
      <c r="H110" s="28" t="s">
        <v>64</v>
      </c>
      <c r="I110" s="28" t="s">
        <v>64</v>
      </c>
      <c r="J110" s="33">
        <v>0</v>
      </c>
      <c r="K110" s="68" t="s">
        <v>64</v>
      </c>
    </row>
    <row r="111" spans="1:11" x14ac:dyDescent="0.35">
      <c r="A111" s="22" t="s">
        <v>278</v>
      </c>
      <c r="B111" s="81" t="s">
        <v>75</v>
      </c>
      <c r="C111" s="33" t="s">
        <v>120</v>
      </c>
      <c r="D111" s="33">
        <v>0</v>
      </c>
      <c r="E111" s="33" t="s">
        <v>120</v>
      </c>
      <c r="F111" s="33">
        <v>0</v>
      </c>
      <c r="G111" s="28">
        <v>0</v>
      </c>
      <c r="H111" s="28" t="s">
        <v>120</v>
      </c>
      <c r="I111" s="28">
        <v>0</v>
      </c>
      <c r="J111" s="33">
        <v>0</v>
      </c>
      <c r="K111" s="68" t="s">
        <v>64</v>
      </c>
    </row>
    <row r="112" spans="1:11" x14ac:dyDescent="0.35">
      <c r="A112" s="22" t="s">
        <v>278</v>
      </c>
      <c r="B112" s="81" t="s">
        <v>76</v>
      </c>
      <c r="C112" s="33" t="s">
        <v>120</v>
      </c>
      <c r="D112" s="33">
        <v>0</v>
      </c>
      <c r="E112" s="33">
        <v>0</v>
      </c>
      <c r="F112" s="33" t="s">
        <v>120</v>
      </c>
      <c r="G112" s="28">
        <v>0</v>
      </c>
      <c r="H112" s="28">
        <v>0</v>
      </c>
      <c r="I112" s="28" t="s">
        <v>120</v>
      </c>
      <c r="J112" s="33">
        <v>0</v>
      </c>
      <c r="K112" s="68" t="s">
        <v>64</v>
      </c>
    </row>
    <row r="113" spans="1:11" x14ac:dyDescent="0.35">
      <c r="A113" s="22" t="s">
        <v>278</v>
      </c>
      <c r="B113" s="81" t="s">
        <v>77</v>
      </c>
      <c r="C113" s="33">
        <v>0</v>
      </c>
      <c r="D113" s="33">
        <v>0</v>
      </c>
      <c r="E113" s="33">
        <v>0</v>
      </c>
      <c r="F113" s="33">
        <v>0</v>
      </c>
      <c r="G113" s="148" t="s">
        <v>64</v>
      </c>
      <c r="H113" s="148" t="s">
        <v>64</v>
      </c>
      <c r="I113" s="148" t="s">
        <v>64</v>
      </c>
      <c r="J113" s="33">
        <v>0</v>
      </c>
      <c r="K113" s="151" t="s">
        <v>64</v>
      </c>
    </row>
    <row r="114" spans="1:11" x14ac:dyDescent="0.35">
      <c r="A114" s="22" t="s">
        <v>278</v>
      </c>
      <c r="B114" s="81" t="s">
        <v>78</v>
      </c>
      <c r="C114" s="33">
        <v>0</v>
      </c>
      <c r="D114" s="33">
        <v>0</v>
      </c>
      <c r="E114" s="33">
        <v>0</v>
      </c>
      <c r="F114" s="33">
        <v>0</v>
      </c>
      <c r="G114" s="148" t="s">
        <v>64</v>
      </c>
      <c r="H114" s="148" t="s">
        <v>64</v>
      </c>
      <c r="I114" s="148" t="s">
        <v>64</v>
      </c>
      <c r="J114" s="33">
        <v>0</v>
      </c>
      <c r="K114" s="151" t="s">
        <v>64</v>
      </c>
    </row>
    <row r="115" spans="1:11" x14ac:dyDescent="0.35">
      <c r="A115" s="22" t="s">
        <v>278</v>
      </c>
      <c r="B115" s="81" t="s">
        <v>79</v>
      </c>
      <c r="C115" s="33" t="s">
        <v>120</v>
      </c>
      <c r="D115" s="33">
        <v>0</v>
      </c>
      <c r="E115" s="33" t="s">
        <v>120</v>
      </c>
      <c r="F115" s="33">
        <v>0</v>
      </c>
      <c r="G115" s="28">
        <v>0</v>
      </c>
      <c r="H115" s="28" t="s">
        <v>120</v>
      </c>
      <c r="I115" s="28">
        <v>0</v>
      </c>
      <c r="J115" s="33">
        <v>0</v>
      </c>
      <c r="K115" s="68" t="s">
        <v>64</v>
      </c>
    </row>
    <row r="116" spans="1:11" x14ac:dyDescent="0.35">
      <c r="A116" s="22" t="s">
        <v>278</v>
      </c>
      <c r="B116" s="81" t="s">
        <v>80</v>
      </c>
      <c r="C116" s="33">
        <v>0</v>
      </c>
      <c r="D116" s="33">
        <v>0</v>
      </c>
      <c r="E116" s="33">
        <v>0</v>
      </c>
      <c r="F116" s="33">
        <v>0</v>
      </c>
      <c r="G116" s="28" t="s">
        <v>64</v>
      </c>
      <c r="H116" s="148" t="s">
        <v>64</v>
      </c>
      <c r="I116" s="148" t="s">
        <v>64</v>
      </c>
      <c r="J116" s="33">
        <v>0</v>
      </c>
      <c r="K116" s="148" t="s">
        <v>64</v>
      </c>
    </row>
    <row r="117" spans="1:11" x14ac:dyDescent="0.35">
      <c r="A117" s="22" t="s">
        <v>278</v>
      </c>
      <c r="B117" s="81" t="s">
        <v>81</v>
      </c>
      <c r="C117" s="33">
        <v>0</v>
      </c>
      <c r="D117" s="33">
        <v>0</v>
      </c>
      <c r="E117" s="33">
        <v>0</v>
      </c>
      <c r="F117" s="33">
        <v>0</v>
      </c>
      <c r="G117" s="28" t="s">
        <v>64</v>
      </c>
      <c r="H117" s="148" t="s">
        <v>64</v>
      </c>
      <c r="I117" s="148" t="s">
        <v>64</v>
      </c>
      <c r="J117" s="33">
        <v>0</v>
      </c>
      <c r="K117" s="148" t="s">
        <v>64</v>
      </c>
    </row>
    <row r="118" spans="1:11" x14ac:dyDescent="0.35">
      <c r="A118" s="22" t="s">
        <v>278</v>
      </c>
      <c r="B118" s="81" t="s">
        <v>82</v>
      </c>
      <c r="C118" s="33" t="s">
        <v>120</v>
      </c>
      <c r="D118" s="33">
        <v>0</v>
      </c>
      <c r="E118" s="33" t="s">
        <v>120</v>
      </c>
      <c r="F118" s="33" t="s">
        <v>120</v>
      </c>
      <c r="G118" s="28">
        <v>0</v>
      </c>
      <c r="H118" s="28" t="s">
        <v>120</v>
      </c>
      <c r="I118" s="28" t="s">
        <v>120</v>
      </c>
      <c r="J118" s="33">
        <v>0</v>
      </c>
      <c r="K118" s="68" t="s">
        <v>64</v>
      </c>
    </row>
    <row r="119" spans="1:11" x14ac:dyDescent="0.35">
      <c r="A119" s="22" t="s">
        <v>278</v>
      </c>
      <c r="B119" s="81" t="s">
        <v>83</v>
      </c>
      <c r="C119" s="33">
        <v>5</v>
      </c>
      <c r="D119" s="33">
        <v>0</v>
      </c>
      <c r="E119" s="33" t="s">
        <v>120</v>
      </c>
      <c r="F119" s="33" t="s">
        <v>120</v>
      </c>
      <c r="G119" s="28">
        <v>0</v>
      </c>
      <c r="H119" s="28" t="s">
        <v>120</v>
      </c>
      <c r="I119" s="28" t="s">
        <v>120</v>
      </c>
      <c r="J119" s="33">
        <v>0</v>
      </c>
      <c r="K119" s="68" t="s">
        <v>64</v>
      </c>
    </row>
    <row r="120" spans="1:11" x14ac:dyDescent="0.35">
      <c r="A120" s="22" t="s">
        <v>278</v>
      </c>
      <c r="B120" s="81" t="s">
        <v>84</v>
      </c>
      <c r="C120" s="33">
        <v>10</v>
      </c>
      <c r="D120" s="33">
        <v>0</v>
      </c>
      <c r="E120" s="33">
        <v>10</v>
      </c>
      <c r="F120" s="33" t="s">
        <v>120</v>
      </c>
      <c r="G120" s="28">
        <v>0</v>
      </c>
      <c r="H120" s="28" t="s">
        <v>120</v>
      </c>
      <c r="I120" s="28" t="s">
        <v>120</v>
      </c>
      <c r="J120" s="33">
        <v>0</v>
      </c>
      <c r="K120" s="68" t="s">
        <v>64</v>
      </c>
    </row>
    <row r="121" spans="1:11" x14ac:dyDescent="0.35">
      <c r="A121" s="22" t="s">
        <v>278</v>
      </c>
      <c r="B121" s="81" t="s">
        <v>85</v>
      </c>
      <c r="C121" s="33">
        <v>15</v>
      </c>
      <c r="D121" s="33">
        <v>0</v>
      </c>
      <c r="E121" s="33">
        <v>15</v>
      </c>
      <c r="F121" s="33" t="s">
        <v>120</v>
      </c>
      <c r="G121" s="28">
        <v>0</v>
      </c>
      <c r="H121" s="28" t="s">
        <v>120</v>
      </c>
      <c r="I121" s="28" t="s">
        <v>120</v>
      </c>
      <c r="J121" s="33">
        <v>0</v>
      </c>
      <c r="K121" s="68" t="s">
        <v>64</v>
      </c>
    </row>
    <row r="122" spans="1:11" x14ac:dyDescent="0.35">
      <c r="A122" s="22" t="s">
        <v>278</v>
      </c>
      <c r="B122" s="81" t="s">
        <v>86</v>
      </c>
      <c r="C122" s="33">
        <v>40</v>
      </c>
      <c r="D122" s="33">
        <v>0</v>
      </c>
      <c r="E122" s="33">
        <v>40</v>
      </c>
      <c r="F122" s="33">
        <v>5</v>
      </c>
      <c r="G122" s="28">
        <v>0</v>
      </c>
      <c r="H122" s="28">
        <v>0.93</v>
      </c>
      <c r="I122" s="28">
        <v>7.0000000000000007E-2</v>
      </c>
      <c r="J122" s="33">
        <v>0</v>
      </c>
      <c r="K122" s="68" t="s">
        <v>64</v>
      </c>
    </row>
    <row r="123" spans="1:11" x14ac:dyDescent="0.35">
      <c r="A123" s="22" t="s">
        <v>278</v>
      </c>
      <c r="B123" s="81" t="s">
        <v>87</v>
      </c>
      <c r="C123" s="33">
        <v>35</v>
      </c>
      <c r="D123" s="33">
        <v>0</v>
      </c>
      <c r="E123" s="33">
        <v>35</v>
      </c>
      <c r="F123" s="33" t="s">
        <v>120</v>
      </c>
      <c r="G123" s="28">
        <v>0</v>
      </c>
      <c r="H123" s="28" t="s">
        <v>120</v>
      </c>
      <c r="I123" s="28" t="s">
        <v>120</v>
      </c>
      <c r="J123" s="33">
        <v>0</v>
      </c>
      <c r="K123" s="68" t="s">
        <v>64</v>
      </c>
    </row>
    <row r="124" spans="1:11" x14ac:dyDescent="0.35">
      <c r="A124" s="22" t="s">
        <v>278</v>
      </c>
      <c r="B124" s="81" t="s">
        <v>88</v>
      </c>
      <c r="C124" s="33">
        <v>30</v>
      </c>
      <c r="D124" s="33">
        <v>0</v>
      </c>
      <c r="E124" s="33">
        <v>30</v>
      </c>
      <c r="F124" s="33">
        <v>5</v>
      </c>
      <c r="G124" s="28">
        <v>0</v>
      </c>
      <c r="H124" s="28">
        <v>0.9</v>
      </c>
      <c r="I124" s="28">
        <v>0.1</v>
      </c>
      <c r="J124" s="33">
        <v>0</v>
      </c>
      <c r="K124" s="68" t="s">
        <v>64</v>
      </c>
    </row>
    <row r="125" spans="1:11" x14ac:dyDescent="0.35">
      <c r="A125" s="22" t="s">
        <v>278</v>
      </c>
      <c r="B125" s="81" t="s">
        <v>89</v>
      </c>
      <c r="C125" s="33">
        <v>30</v>
      </c>
      <c r="D125" s="33">
        <v>0</v>
      </c>
      <c r="E125" s="33">
        <v>25</v>
      </c>
      <c r="F125" s="33">
        <v>5</v>
      </c>
      <c r="G125" s="28">
        <v>0</v>
      </c>
      <c r="H125" s="28">
        <v>0.9</v>
      </c>
      <c r="I125" s="28">
        <v>0.1</v>
      </c>
      <c r="J125" s="33">
        <v>0</v>
      </c>
      <c r="K125" s="68" t="s">
        <v>64</v>
      </c>
    </row>
    <row r="126" spans="1:11" x14ac:dyDescent="0.35">
      <c r="A126" s="22" t="s">
        <v>278</v>
      </c>
      <c r="B126" s="81" t="s">
        <v>90</v>
      </c>
      <c r="C126" s="33">
        <v>40</v>
      </c>
      <c r="D126" s="33">
        <v>0</v>
      </c>
      <c r="E126" s="33">
        <v>40</v>
      </c>
      <c r="F126" s="33" t="s">
        <v>120</v>
      </c>
      <c r="G126" s="28">
        <v>0</v>
      </c>
      <c r="H126" s="28" t="s">
        <v>120</v>
      </c>
      <c r="I126" s="28" t="s">
        <v>120</v>
      </c>
      <c r="J126" s="33">
        <v>0</v>
      </c>
      <c r="K126" s="68" t="s">
        <v>64</v>
      </c>
    </row>
    <row r="127" spans="1:11" x14ac:dyDescent="0.35">
      <c r="A127" s="22" t="s">
        <v>278</v>
      </c>
      <c r="B127" s="81" t="s">
        <v>91</v>
      </c>
      <c r="C127" s="33">
        <v>65</v>
      </c>
      <c r="D127" s="33">
        <v>0</v>
      </c>
      <c r="E127" s="33">
        <v>45</v>
      </c>
      <c r="F127" s="33">
        <v>20</v>
      </c>
      <c r="G127" s="28">
        <v>0</v>
      </c>
      <c r="H127" s="28">
        <v>0.69</v>
      </c>
      <c r="I127" s="28">
        <v>0.31</v>
      </c>
      <c r="J127" s="33">
        <v>0</v>
      </c>
      <c r="K127" s="68" t="s">
        <v>64</v>
      </c>
    </row>
    <row r="128" spans="1:11" x14ac:dyDescent="0.35">
      <c r="A128" s="22" t="s">
        <v>278</v>
      </c>
      <c r="B128" s="81" t="s">
        <v>92</v>
      </c>
      <c r="C128" s="33">
        <v>105</v>
      </c>
      <c r="D128" s="33" t="s">
        <v>120</v>
      </c>
      <c r="E128" s="33">
        <v>85</v>
      </c>
      <c r="F128" s="33">
        <v>25</v>
      </c>
      <c r="G128" s="28" t="s">
        <v>120</v>
      </c>
      <c r="H128" s="28">
        <v>0.78</v>
      </c>
      <c r="I128" s="28" t="s">
        <v>120</v>
      </c>
      <c r="J128" s="33">
        <v>0</v>
      </c>
      <c r="K128" s="68">
        <v>0</v>
      </c>
    </row>
    <row r="129" spans="1:11" x14ac:dyDescent="0.35">
      <c r="A129" s="22" t="s">
        <v>278</v>
      </c>
      <c r="B129" s="81" t="s">
        <v>93</v>
      </c>
      <c r="C129" s="33">
        <v>110</v>
      </c>
      <c r="D129" s="33">
        <v>0</v>
      </c>
      <c r="E129" s="33">
        <v>45</v>
      </c>
      <c r="F129" s="33">
        <v>65</v>
      </c>
      <c r="G129" s="28">
        <v>0</v>
      </c>
      <c r="H129" s="28">
        <v>0.4</v>
      </c>
      <c r="I129" s="28">
        <v>0.6</v>
      </c>
      <c r="J129" s="33">
        <v>0</v>
      </c>
      <c r="K129" s="68" t="s">
        <v>64</v>
      </c>
    </row>
    <row r="130" spans="1:11" x14ac:dyDescent="0.35">
      <c r="A130" s="22" t="s">
        <v>278</v>
      </c>
      <c r="B130" s="81" t="s">
        <v>94</v>
      </c>
      <c r="C130" s="33">
        <v>375</v>
      </c>
      <c r="D130" s="33" t="s">
        <v>120</v>
      </c>
      <c r="E130" s="33">
        <v>80</v>
      </c>
      <c r="F130" s="33">
        <v>295</v>
      </c>
      <c r="G130" s="28" t="s">
        <v>120</v>
      </c>
      <c r="H130" s="28" t="s">
        <v>120</v>
      </c>
      <c r="I130" s="28">
        <v>0.78</v>
      </c>
      <c r="J130" s="33">
        <v>0</v>
      </c>
      <c r="K130" s="68">
        <v>0</v>
      </c>
    </row>
    <row r="131" spans="1:11" x14ac:dyDescent="0.35">
      <c r="A131" s="22" t="s">
        <v>278</v>
      </c>
      <c r="B131" s="81" t="s">
        <v>95</v>
      </c>
      <c r="C131" s="33">
        <v>655</v>
      </c>
      <c r="D131" s="33">
        <v>5</v>
      </c>
      <c r="E131" s="33">
        <v>95</v>
      </c>
      <c r="F131" s="33">
        <v>550</v>
      </c>
      <c r="G131" s="28">
        <v>0.01</v>
      </c>
      <c r="H131" s="28">
        <v>0.15</v>
      </c>
      <c r="I131" s="28">
        <v>0.84</v>
      </c>
      <c r="J131" s="33">
        <v>0</v>
      </c>
      <c r="K131" s="68">
        <v>0</v>
      </c>
    </row>
    <row r="132" spans="1:11" x14ac:dyDescent="0.35">
      <c r="A132" s="22" t="s">
        <v>278</v>
      </c>
      <c r="B132" s="81" t="s">
        <v>96</v>
      </c>
      <c r="C132" s="33">
        <v>555</v>
      </c>
      <c r="D132" s="33">
        <v>10</v>
      </c>
      <c r="E132" s="33">
        <v>85</v>
      </c>
      <c r="F132" s="33">
        <v>460</v>
      </c>
      <c r="G132" s="28">
        <v>0.02</v>
      </c>
      <c r="H132" s="28">
        <v>0.16</v>
      </c>
      <c r="I132" s="28">
        <v>0.83</v>
      </c>
      <c r="J132" s="33">
        <v>0</v>
      </c>
      <c r="K132" s="68">
        <v>0</v>
      </c>
    </row>
    <row r="133" spans="1:11" x14ac:dyDescent="0.35">
      <c r="A133" s="22" t="s">
        <v>278</v>
      </c>
      <c r="B133" s="81" t="s">
        <v>97</v>
      </c>
      <c r="C133" s="33">
        <v>485</v>
      </c>
      <c r="D133" s="33">
        <v>5</v>
      </c>
      <c r="E133" s="33">
        <v>85</v>
      </c>
      <c r="F133" s="33">
        <v>395</v>
      </c>
      <c r="G133" s="28" t="s">
        <v>120</v>
      </c>
      <c r="H133" s="28">
        <v>0.18</v>
      </c>
      <c r="I133" s="28">
        <v>0.81</v>
      </c>
      <c r="J133" s="33" t="s">
        <v>120</v>
      </c>
      <c r="K133" s="68" t="s">
        <v>120</v>
      </c>
    </row>
    <row r="134" spans="1:11" x14ac:dyDescent="0.35">
      <c r="A134" s="22" t="s">
        <v>278</v>
      </c>
      <c r="B134" s="81" t="s">
        <v>98</v>
      </c>
      <c r="C134" s="33">
        <v>415</v>
      </c>
      <c r="D134" s="33">
        <v>15</v>
      </c>
      <c r="E134" s="33">
        <v>100</v>
      </c>
      <c r="F134" s="33">
        <v>300</v>
      </c>
      <c r="G134" s="28" t="s">
        <v>120</v>
      </c>
      <c r="H134" s="28">
        <v>0.24</v>
      </c>
      <c r="I134" s="28">
        <v>0.72</v>
      </c>
      <c r="J134" s="33" t="s">
        <v>120</v>
      </c>
      <c r="K134" s="68" t="s">
        <v>120</v>
      </c>
    </row>
    <row r="135" spans="1:11" x14ac:dyDescent="0.35">
      <c r="A135" s="22" t="s">
        <v>278</v>
      </c>
      <c r="B135" s="81" t="s">
        <v>99</v>
      </c>
      <c r="C135" s="33">
        <v>470</v>
      </c>
      <c r="D135" s="33">
        <v>15</v>
      </c>
      <c r="E135" s="33">
        <v>110</v>
      </c>
      <c r="F135" s="33">
        <v>345</v>
      </c>
      <c r="G135" s="28" t="s">
        <v>120</v>
      </c>
      <c r="H135" s="28">
        <v>0.23</v>
      </c>
      <c r="I135" s="28">
        <v>0.73</v>
      </c>
      <c r="J135" s="33" t="s">
        <v>120</v>
      </c>
      <c r="K135" s="68" t="s">
        <v>120</v>
      </c>
    </row>
    <row r="136" spans="1:11" x14ac:dyDescent="0.35">
      <c r="A136" s="22" t="s">
        <v>278</v>
      </c>
      <c r="B136" s="81" t="s">
        <v>100</v>
      </c>
      <c r="C136" s="33">
        <v>480</v>
      </c>
      <c r="D136" s="33">
        <v>20</v>
      </c>
      <c r="E136" s="33">
        <v>110</v>
      </c>
      <c r="F136" s="33">
        <v>355</v>
      </c>
      <c r="G136" s="28" t="s">
        <v>120</v>
      </c>
      <c r="H136" s="28">
        <v>0.23</v>
      </c>
      <c r="I136" s="28">
        <v>0.74</v>
      </c>
      <c r="J136" s="33" t="s">
        <v>120</v>
      </c>
      <c r="K136" s="68" t="s">
        <v>120</v>
      </c>
    </row>
    <row r="137" spans="1:11" x14ac:dyDescent="0.35">
      <c r="A137" s="22" t="s">
        <v>278</v>
      </c>
      <c r="B137" s="81" t="s">
        <v>101</v>
      </c>
      <c r="C137" s="33">
        <v>610</v>
      </c>
      <c r="D137" s="33">
        <v>30</v>
      </c>
      <c r="E137" s="33">
        <v>95</v>
      </c>
      <c r="F137" s="33">
        <v>485</v>
      </c>
      <c r="G137" s="28">
        <v>0.05</v>
      </c>
      <c r="H137" s="28">
        <v>0.15</v>
      </c>
      <c r="I137" s="28">
        <v>0.8</v>
      </c>
      <c r="J137" s="33">
        <v>5</v>
      </c>
      <c r="K137" s="68">
        <v>0.1</v>
      </c>
    </row>
    <row r="138" spans="1:11" x14ac:dyDescent="0.35">
      <c r="A138" s="22" t="s">
        <v>278</v>
      </c>
      <c r="B138" s="81" t="s">
        <v>102</v>
      </c>
      <c r="C138" s="33">
        <v>620</v>
      </c>
      <c r="D138" s="33">
        <v>25</v>
      </c>
      <c r="E138" s="33">
        <v>85</v>
      </c>
      <c r="F138" s="33">
        <v>510</v>
      </c>
      <c r="G138" s="28" t="s">
        <v>120</v>
      </c>
      <c r="H138" s="28">
        <v>0.14000000000000001</v>
      </c>
      <c r="I138" s="28">
        <v>0.82</v>
      </c>
      <c r="J138" s="33" t="s">
        <v>120</v>
      </c>
      <c r="K138" s="68" t="s">
        <v>120</v>
      </c>
    </row>
    <row r="139" spans="1:11" x14ac:dyDescent="0.35">
      <c r="A139" s="22" t="s">
        <v>278</v>
      </c>
      <c r="B139" s="81" t="s">
        <v>103</v>
      </c>
      <c r="C139" s="33">
        <v>700</v>
      </c>
      <c r="D139" s="33">
        <v>30</v>
      </c>
      <c r="E139" s="33">
        <v>140</v>
      </c>
      <c r="F139" s="33">
        <v>530</v>
      </c>
      <c r="G139" s="28" t="s">
        <v>120</v>
      </c>
      <c r="H139" s="28">
        <v>0.2</v>
      </c>
      <c r="I139" s="28">
        <v>0.75</v>
      </c>
      <c r="J139" s="33" t="s">
        <v>120</v>
      </c>
      <c r="K139" s="68" t="s">
        <v>120</v>
      </c>
    </row>
    <row r="140" spans="1:11" x14ac:dyDescent="0.35">
      <c r="A140" s="22" t="s">
        <v>278</v>
      </c>
      <c r="B140" s="81" t="s">
        <v>104</v>
      </c>
      <c r="C140" s="33">
        <v>745</v>
      </c>
      <c r="D140" s="33">
        <v>30</v>
      </c>
      <c r="E140" s="33">
        <v>145</v>
      </c>
      <c r="F140" s="33">
        <v>570</v>
      </c>
      <c r="G140" s="28">
        <v>0.04</v>
      </c>
      <c r="H140" s="28">
        <v>0.2</v>
      </c>
      <c r="I140" s="28">
        <v>0.77</v>
      </c>
      <c r="J140" s="33">
        <v>5</v>
      </c>
      <c r="K140" s="68">
        <v>0.18</v>
      </c>
    </row>
    <row r="141" spans="1:11" x14ac:dyDescent="0.35">
      <c r="A141" s="22" t="s">
        <v>278</v>
      </c>
      <c r="B141" s="81" t="s">
        <v>105</v>
      </c>
      <c r="C141" s="33">
        <v>650</v>
      </c>
      <c r="D141" s="33">
        <v>20</v>
      </c>
      <c r="E141" s="33">
        <v>145</v>
      </c>
      <c r="F141" s="33">
        <v>490</v>
      </c>
      <c r="G141" s="28" t="s">
        <v>120</v>
      </c>
      <c r="H141" s="28">
        <v>0.22</v>
      </c>
      <c r="I141" s="28">
        <v>0.75</v>
      </c>
      <c r="J141" s="33" t="s">
        <v>120</v>
      </c>
      <c r="K141" s="68" t="s">
        <v>120</v>
      </c>
    </row>
    <row r="142" spans="1:11" x14ac:dyDescent="0.35">
      <c r="A142" s="22" t="s">
        <v>278</v>
      </c>
      <c r="B142" s="81" t="s">
        <v>106</v>
      </c>
      <c r="C142" s="33">
        <v>780</v>
      </c>
      <c r="D142" s="33">
        <v>30</v>
      </c>
      <c r="E142" s="33">
        <v>165</v>
      </c>
      <c r="F142" s="33">
        <v>585</v>
      </c>
      <c r="G142" s="28" t="s">
        <v>120</v>
      </c>
      <c r="H142" s="28">
        <v>0.21</v>
      </c>
      <c r="I142" s="28">
        <v>0.75</v>
      </c>
      <c r="J142" s="33" t="s">
        <v>120</v>
      </c>
      <c r="K142" s="68" t="s">
        <v>120</v>
      </c>
    </row>
    <row r="143" spans="1:11" x14ac:dyDescent="0.35">
      <c r="A143" s="22" t="s">
        <v>278</v>
      </c>
      <c r="B143" s="81" t="s">
        <v>107</v>
      </c>
      <c r="C143" s="33">
        <v>765</v>
      </c>
      <c r="D143" s="33">
        <v>40</v>
      </c>
      <c r="E143" s="33">
        <v>160</v>
      </c>
      <c r="F143" s="33">
        <v>560</v>
      </c>
      <c r="G143" s="28">
        <v>0.05</v>
      </c>
      <c r="H143" s="28">
        <v>0.21</v>
      </c>
      <c r="I143" s="28">
        <v>0.73</v>
      </c>
      <c r="J143" s="33">
        <v>5</v>
      </c>
      <c r="K143" s="68">
        <v>0.12</v>
      </c>
    </row>
    <row r="144" spans="1:11" x14ac:dyDescent="0.35">
      <c r="A144" s="22" t="s">
        <v>278</v>
      </c>
      <c r="B144" s="81" t="s">
        <v>108</v>
      </c>
      <c r="C144" s="33">
        <v>615</v>
      </c>
      <c r="D144" s="33">
        <v>35</v>
      </c>
      <c r="E144" s="33">
        <v>140</v>
      </c>
      <c r="F144" s="33">
        <v>435</v>
      </c>
      <c r="G144" s="28">
        <v>0.06</v>
      </c>
      <c r="H144" s="28">
        <v>0.23</v>
      </c>
      <c r="I144" s="28">
        <v>0.71</v>
      </c>
      <c r="J144" s="33">
        <v>10</v>
      </c>
      <c r="K144" s="68">
        <v>0.27</v>
      </c>
    </row>
    <row r="145" spans="1:11" x14ac:dyDescent="0.35">
      <c r="A145" s="22" t="s">
        <v>278</v>
      </c>
      <c r="B145" s="81" t="s">
        <v>109</v>
      </c>
      <c r="C145" s="33">
        <v>455</v>
      </c>
      <c r="D145" s="33">
        <v>20</v>
      </c>
      <c r="E145" s="33">
        <v>90</v>
      </c>
      <c r="F145" s="33">
        <v>345</v>
      </c>
      <c r="G145" s="28">
        <v>0.05</v>
      </c>
      <c r="H145" s="28">
        <v>0.2</v>
      </c>
      <c r="I145" s="28">
        <v>0.75</v>
      </c>
      <c r="J145" s="33">
        <v>5</v>
      </c>
      <c r="K145" s="68">
        <v>0.18</v>
      </c>
    </row>
    <row r="146" spans="1:11" x14ac:dyDescent="0.35">
      <c r="A146" s="22" t="s">
        <v>278</v>
      </c>
      <c r="B146" s="81" t="s">
        <v>110</v>
      </c>
      <c r="C146" s="33">
        <v>375</v>
      </c>
      <c r="D146" s="33">
        <v>25</v>
      </c>
      <c r="E146" s="33">
        <v>75</v>
      </c>
      <c r="F146" s="33">
        <v>270</v>
      </c>
      <c r="G146" s="28">
        <v>7.0000000000000007E-2</v>
      </c>
      <c r="H146" s="28">
        <v>0.2</v>
      </c>
      <c r="I146" s="28">
        <v>0.73</v>
      </c>
      <c r="J146" s="33">
        <v>5</v>
      </c>
      <c r="K146" s="68">
        <v>0.19</v>
      </c>
    </row>
    <row r="147" spans="1:11" x14ac:dyDescent="0.35">
      <c r="A147" s="22" t="s">
        <v>278</v>
      </c>
      <c r="B147" s="81" t="s">
        <v>111</v>
      </c>
      <c r="C147" s="33">
        <v>550</v>
      </c>
      <c r="D147" s="33">
        <v>30</v>
      </c>
      <c r="E147" s="33">
        <v>100</v>
      </c>
      <c r="F147" s="33">
        <v>425</v>
      </c>
      <c r="G147" s="28">
        <v>0.05</v>
      </c>
      <c r="H147" s="28">
        <v>0.18</v>
      </c>
      <c r="I147" s="28">
        <v>0.77</v>
      </c>
      <c r="J147" s="33">
        <v>10</v>
      </c>
      <c r="K147" s="68">
        <v>0.32</v>
      </c>
    </row>
    <row r="148" spans="1:11" x14ac:dyDescent="0.35">
      <c r="A148" s="22" t="s">
        <v>278</v>
      </c>
      <c r="B148" s="81" t="s">
        <v>112</v>
      </c>
      <c r="C148" s="33">
        <v>615</v>
      </c>
      <c r="D148" s="33">
        <v>35</v>
      </c>
      <c r="E148" s="33">
        <v>85</v>
      </c>
      <c r="F148" s="33">
        <v>500</v>
      </c>
      <c r="G148" s="28">
        <v>0.06</v>
      </c>
      <c r="H148" s="28">
        <v>0.13</v>
      </c>
      <c r="I148" s="28">
        <v>0.81</v>
      </c>
      <c r="J148" s="33">
        <v>5</v>
      </c>
      <c r="K148" s="68">
        <v>0.12</v>
      </c>
    </row>
    <row r="149" spans="1:11" x14ac:dyDescent="0.35">
      <c r="A149" s="22" t="s">
        <v>278</v>
      </c>
      <c r="B149" s="81" t="s">
        <v>113</v>
      </c>
      <c r="C149" s="33">
        <v>595</v>
      </c>
      <c r="D149" s="33">
        <v>35</v>
      </c>
      <c r="E149" s="33">
        <v>105</v>
      </c>
      <c r="F149" s="33">
        <v>450</v>
      </c>
      <c r="G149" s="28">
        <v>0.06</v>
      </c>
      <c r="H149" s="28">
        <v>0.18</v>
      </c>
      <c r="I149" s="28">
        <v>0.76</v>
      </c>
      <c r="J149" s="33">
        <v>5</v>
      </c>
      <c r="K149" s="68">
        <v>0.17</v>
      </c>
    </row>
    <row r="150" spans="1:11" x14ac:dyDescent="0.35">
      <c r="A150" s="22" t="s">
        <v>278</v>
      </c>
      <c r="B150" s="81" t="s">
        <v>114</v>
      </c>
      <c r="C150" s="33">
        <v>495</v>
      </c>
      <c r="D150" s="33">
        <v>45</v>
      </c>
      <c r="E150" s="33">
        <v>105</v>
      </c>
      <c r="F150" s="33">
        <v>345</v>
      </c>
      <c r="G150" s="28">
        <v>0.1</v>
      </c>
      <c r="H150" s="28">
        <v>0.21</v>
      </c>
      <c r="I150" s="28">
        <v>0.7</v>
      </c>
      <c r="J150" s="33">
        <v>10</v>
      </c>
      <c r="K150" s="68">
        <v>0.23</v>
      </c>
    </row>
    <row r="151" spans="1:11" x14ac:dyDescent="0.35">
      <c r="A151" s="125" t="s">
        <v>276</v>
      </c>
      <c r="B151" s="126" t="s">
        <v>115</v>
      </c>
      <c r="C151" s="34">
        <v>5</v>
      </c>
      <c r="D151" s="34">
        <v>0</v>
      </c>
      <c r="E151" s="34" t="s">
        <v>120</v>
      </c>
      <c r="F151" s="34" t="s">
        <v>120</v>
      </c>
      <c r="G151" s="30">
        <v>0</v>
      </c>
      <c r="H151" s="30" t="s">
        <v>120</v>
      </c>
      <c r="I151" s="30" t="s">
        <v>120</v>
      </c>
      <c r="J151" s="34">
        <v>0</v>
      </c>
      <c r="K151" s="127" t="s">
        <v>64</v>
      </c>
    </row>
    <row r="152" spans="1:11" x14ac:dyDescent="0.35">
      <c r="A152" s="24" t="s">
        <v>276</v>
      </c>
      <c r="B152" s="83" t="s">
        <v>116</v>
      </c>
      <c r="C152" s="35">
        <v>420</v>
      </c>
      <c r="D152" s="35">
        <v>5</v>
      </c>
      <c r="E152" s="35">
        <v>290</v>
      </c>
      <c r="F152" s="35">
        <v>130</v>
      </c>
      <c r="G152" s="29">
        <v>0.01</v>
      </c>
      <c r="H152" s="29">
        <v>0.68</v>
      </c>
      <c r="I152" s="29">
        <v>0.31</v>
      </c>
      <c r="J152" s="35">
        <v>5</v>
      </c>
      <c r="K152" s="124">
        <v>0.75</v>
      </c>
    </row>
    <row r="153" spans="1:11" x14ac:dyDescent="0.35">
      <c r="A153" s="24" t="s">
        <v>276</v>
      </c>
      <c r="B153" s="83" t="s">
        <v>117</v>
      </c>
      <c r="C153" s="35">
        <v>4165</v>
      </c>
      <c r="D153" s="35">
        <v>35</v>
      </c>
      <c r="E153" s="35">
        <v>1550</v>
      </c>
      <c r="F153" s="35">
        <v>2580</v>
      </c>
      <c r="G153" s="29">
        <v>0.01</v>
      </c>
      <c r="H153" s="29">
        <v>0.37</v>
      </c>
      <c r="I153" s="29">
        <v>0.62</v>
      </c>
      <c r="J153" s="35">
        <v>5</v>
      </c>
      <c r="K153" s="124">
        <v>0.18</v>
      </c>
    </row>
    <row r="154" spans="1:11" x14ac:dyDescent="0.35">
      <c r="A154" s="24" t="s">
        <v>276</v>
      </c>
      <c r="B154" s="83" t="s">
        <v>118</v>
      </c>
      <c r="C154" s="35">
        <v>14150</v>
      </c>
      <c r="D154" s="35">
        <v>495</v>
      </c>
      <c r="E154" s="35">
        <v>3645</v>
      </c>
      <c r="F154" s="35">
        <v>10010</v>
      </c>
      <c r="G154" s="29">
        <v>0.04</v>
      </c>
      <c r="H154" s="29">
        <v>0.26</v>
      </c>
      <c r="I154" s="29">
        <v>0.71</v>
      </c>
      <c r="J154" s="35">
        <v>75</v>
      </c>
      <c r="K154" s="124">
        <v>0.16</v>
      </c>
    </row>
    <row r="155" spans="1:11" x14ac:dyDescent="0.35">
      <c r="A155" s="24" t="s">
        <v>276</v>
      </c>
      <c r="B155" s="83" t="s">
        <v>119</v>
      </c>
      <c r="C155" s="35">
        <v>9120</v>
      </c>
      <c r="D155" s="35">
        <v>515</v>
      </c>
      <c r="E155" s="35">
        <v>2170</v>
      </c>
      <c r="F155" s="35">
        <v>6435</v>
      </c>
      <c r="G155" s="29">
        <v>0.06</v>
      </c>
      <c r="H155" s="29">
        <v>0.24</v>
      </c>
      <c r="I155" s="29">
        <v>0.71</v>
      </c>
      <c r="J155" s="35">
        <v>125</v>
      </c>
      <c r="K155" s="124">
        <v>0.24</v>
      </c>
    </row>
    <row r="156" spans="1:11" x14ac:dyDescent="0.35">
      <c r="A156" s="125" t="s">
        <v>277</v>
      </c>
      <c r="B156" s="126" t="s">
        <v>115</v>
      </c>
      <c r="C156" s="34">
        <v>5</v>
      </c>
      <c r="D156" s="34">
        <v>0</v>
      </c>
      <c r="E156" s="34" t="s">
        <v>120</v>
      </c>
      <c r="F156" s="34" t="s">
        <v>120</v>
      </c>
      <c r="G156" s="30">
        <v>0</v>
      </c>
      <c r="H156" s="30" t="s">
        <v>120</v>
      </c>
      <c r="I156" s="30" t="s">
        <v>120</v>
      </c>
      <c r="J156" s="34">
        <v>0</v>
      </c>
      <c r="K156" s="127" t="s">
        <v>64</v>
      </c>
    </row>
    <row r="157" spans="1:11" x14ac:dyDescent="0.35">
      <c r="A157" s="24" t="s">
        <v>277</v>
      </c>
      <c r="B157" s="83" t="s">
        <v>116</v>
      </c>
      <c r="C157" s="35">
        <v>400</v>
      </c>
      <c r="D157" s="35">
        <v>5</v>
      </c>
      <c r="E157" s="35">
        <v>275</v>
      </c>
      <c r="F157" s="35">
        <v>125</v>
      </c>
      <c r="G157" s="29">
        <v>0.01</v>
      </c>
      <c r="H157" s="29">
        <v>0.68</v>
      </c>
      <c r="I157" s="29">
        <v>0.31</v>
      </c>
      <c r="J157" s="35">
        <v>5</v>
      </c>
      <c r="K157" s="124">
        <v>0.75</v>
      </c>
    </row>
    <row r="158" spans="1:11" x14ac:dyDescent="0.35">
      <c r="A158" s="24" t="s">
        <v>277</v>
      </c>
      <c r="B158" s="83" t="s">
        <v>117</v>
      </c>
      <c r="C158" s="35">
        <v>2110</v>
      </c>
      <c r="D158" s="35">
        <v>15</v>
      </c>
      <c r="E158" s="35">
        <v>940</v>
      </c>
      <c r="F158" s="35">
        <v>1155</v>
      </c>
      <c r="G158" s="29">
        <v>0.01</v>
      </c>
      <c r="H158" s="29">
        <v>0.45</v>
      </c>
      <c r="I158" s="29">
        <v>0.55000000000000004</v>
      </c>
      <c r="J158" s="35">
        <v>5</v>
      </c>
      <c r="K158" s="124">
        <v>0.38</v>
      </c>
    </row>
    <row r="159" spans="1:11" x14ac:dyDescent="0.35">
      <c r="A159" s="24" t="s">
        <v>277</v>
      </c>
      <c r="B159" s="83" t="s">
        <v>118</v>
      </c>
      <c r="C159" s="35">
        <v>6810</v>
      </c>
      <c r="D159" s="35">
        <v>200</v>
      </c>
      <c r="E159" s="35">
        <v>2160</v>
      </c>
      <c r="F159" s="35">
        <v>4450</v>
      </c>
      <c r="G159" s="29">
        <v>0.03</v>
      </c>
      <c r="H159" s="29">
        <v>0.32</v>
      </c>
      <c r="I159" s="29">
        <v>0.65</v>
      </c>
      <c r="J159" s="35">
        <v>45</v>
      </c>
      <c r="K159" s="124">
        <v>0.21</v>
      </c>
    </row>
    <row r="160" spans="1:11" x14ac:dyDescent="0.35">
      <c r="A160" s="24" t="s">
        <v>277</v>
      </c>
      <c r="B160" s="83" t="s">
        <v>119</v>
      </c>
      <c r="C160" s="35">
        <v>6040</v>
      </c>
      <c r="D160" s="35">
        <v>325</v>
      </c>
      <c r="E160" s="35">
        <v>1615</v>
      </c>
      <c r="F160" s="35">
        <v>4100</v>
      </c>
      <c r="G160" s="29">
        <v>0.05</v>
      </c>
      <c r="H160" s="29">
        <v>0.27</v>
      </c>
      <c r="I160" s="29">
        <v>0.68</v>
      </c>
      <c r="J160" s="35">
        <v>85</v>
      </c>
      <c r="K160" s="124">
        <v>0.26</v>
      </c>
    </row>
    <row r="161" spans="1:11" x14ac:dyDescent="0.35">
      <c r="A161" s="125" t="s">
        <v>278</v>
      </c>
      <c r="B161" s="126" t="s">
        <v>116</v>
      </c>
      <c r="C161" s="34">
        <v>20</v>
      </c>
      <c r="D161" s="34">
        <v>0</v>
      </c>
      <c r="E161" s="34">
        <v>15</v>
      </c>
      <c r="F161" s="34">
        <v>5</v>
      </c>
      <c r="G161" s="30">
        <v>0</v>
      </c>
      <c r="H161" s="30">
        <v>0.74</v>
      </c>
      <c r="I161" s="30">
        <v>0.26</v>
      </c>
      <c r="J161" s="34">
        <v>0</v>
      </c>
      <c r="K161" s="127" t="s">
        <v>64</v>
      </c>
    </row>
    <row r="162" spans="1:11" x14ac:dyDescent="0.35">
      <c r="A162" s="24" t="s">
        <v>278</v>
      </c>
      <c r="B162" s="83" t="s">
        <v>117</v>
      </c>
      <c r="C162" s="35">
        <v>2055</v>
      </c>
      <c r="D162" s="35">
        <v>15</v>
      </c>
      <c r="E162" s="35">
        <v>610</v>
      </c>
      <c r="F162" s="35">
        <v>1430</v>
      </c>
      <c r="G162" s="29">
        <v>0.01</v>
      </c>
      <c r="H162" s="29">
        <v>0.3</v>
      </c>
      <c r="I162" s="29">
        <v>0.69</v>
      </c>
      <c r="J162" s="35">
        <v>0</v>
      </c>
      <c r="K162" s="124">
        <v>0</v>
      </c>
    </row>
    <row r="163" spans="1:11" x14ac:dyDescent="0.35">
      <c r="A163" s="24" t="s">
        <v>278</v>
      </c>
      <c r="B163" s="83" t="s">
        <v>118</v>
      </c>
      <c r="C163" s="35">
        <v>7340</v>
      </c>
      <c r="D163" s="35">
        <v>295</v>
      </c>
      <c r="E163" s="35">
        <v>1485</v>
      </c>
      <c r="F163" s="35">
        <v>5560</v>
      </c>
      <c r="G163" s="29">
        <v>0.04</v>
      </c>
      <c r="H163" s="29">
        <v>0.2</v>
      </c>
      <c r="I163" s="29">
        <v>0.76</v>
      </c>
      <c r="J163" s="35">
        <v>35</v>
      </c>
      <c r="K163" s="124">
        <v>0.12</v>
      </c>
    </row>
    <row r="164" spans="1:11" x14ac:dyDescent="0.35">
      <c r="A164" s="24" t="s">
        <v>278</v>
      </c>
      <c r="B164" s="83" t="s">
        <v>119</v>
      </c>
      <c r="C164" s="35">
        <v>3080</v>
      </c>
      <c r="D164" s="35">
        <v>195</v>
      </c>
      <c r="E164" s="35">
        <v>555</v>
      </c>
      <c r="F164" s="35">
        <v>2335</v>
      </c>
      <c r="G164" s="29">
        <v>0.06</v>
      </c>
      <c r="H164" s="29">
        <v>0.18</v>
      </c>
      <c r="I164" s="29">
        <v>0.76</v>
      </c>
      <c r="J164" s="35">
        <v>40</v>
      </c>
      <c r="K164" s="124">
        <v>0.2</v>
      </c>
    </row>
    <row r="165" spans="1:11" x14ac:dyDescent="0.35">
      <c r="A165" t="s">
        <v>29</v>
      </c>
      <c r="B165" t="s">
        <v>424</v>
      </c>
    </row>
    <row r="166" spans="1:11" x14ac:dyDescent="0.35">
      <c r="A166" t="s">
        <v>30</v>
      </c>
      <c r="B166" t="s">
        <v>425</v>
      </c>
    </row>
    <row r="167" spans="1:11" x14ac:dyDescent="0.35">
      <c r="A167" t="s">
        <v>31</v>
      </c>
      <c r="B167" s="4" t="s">
        <v>533</v>
      </c>
    </row>
    <row r="168" spans="1:11" x14ac:dyDescent="0.35">
      <c r="A168" t="s">
        <v>32</v>
      </c>
      <c r="B168" t="s">
        <v>506</v>
      </c>
    </row>
    <row r="169" spans="1:11" x14ac:dyDescent="0.35">
      <c r="A169" t="s">
        <v>33</v>
      </c>
      <c r="B169" t="s">
        <v>507</v>
      </c>
    </row>
    <row r="170" spans="1:11" x14ac:dyDescent="0.35">
      <c r="A170" s="4" t="s">
        <v>34</v>
      </c>
      <c r="B170" t="s">
        <v>508</v>
      </c>
    </row>
    <row r="171" spans="1:11" x14ac:dyDescent="0.35">
      <c r="A171" t="s">
        <v>35</v>
      </c>
      <c r="B171" t="s">
        <v>509</v>
      </c>
    </row>
    <row r="172" spans="1:11" x14ac:dyDescent="0.35">
      <c r="A172" t="s">
        <v>36</v>
      </c>
      <c r="B172" s="4" t="s">
        <v>524</v>
      </c>
    </row>
    <row r="173" spans="1:11" x14ac:dyDescent="0.35">
      <c r="A173" s="4" t="s">
        <v>37</v>
      </c>
      <c r="B173" s="4" t="s">
        <v>556</v>
      </c>
    </row>
    <row r="174" spans="1:11" x14ac:dyDescent="0.35">
      <c r="A174" s="4" t="s">
        <v>38</v>
      </c>
      <c r="B174" s="4" t="s">
        <v>525</v>
      </c>
    </row>
  </sheetData>
  <conditionalFormatting sqref="G7:I164 K7:K164">
    <cfRule type="dataBar" priority="1">
      <dataBar>
        <cfvo type="num" val="0"/>
        <cfvo type="num" val="1"/>
        <color theme="7" tint="0.39997558519241921"/>
      </dataBar>
      <extLst>
        <ext xmlns:x14="http://schemas.microsoft.com/office/spreadsheetml/2009/9/main" uri="{B025F937-C7B1-47D3-B67F-A62EFF666E3E}">
          <x14:id>{047D4E09-0C7C-4EE0-A82F-94D205EB1111}</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047D4E09-0C7C-4EE0-A82F-94D205EB1111}">
            <x14:dataBar minLength="0" maxLength="100" gradient="0">
              <x14:cfvo type="num">
                <xm:f>0</xm:f>
              </x14:cfvo>
              <x14:cfvo type="num">
                <xm:f>1</xm:f>
              </x14:cfvo>
              <x14:negativeFillColor rgb="FFFF0000"/>
              <x14:axisColor rgb="FF000000"/>
            </x14:dataBar>
          </x14:cfRule>
          <xm:sqref>G7:I164 K7:K164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75"/>
  <sheetViews>
    <sheetView showGridLines="0" workbookViewId="0"/>
  </sheetViews>
  <sheetFormatPr defaultColWidth="10.6640625" defaultRowHeight="15.5" x14ac:dyDescent="0.35"/>
  <cols>
    <col min="1" max="11" width="20.6640625" customWidth="1"/>
  </cols>
  <sheetData>
    <row r="1" spans="1:11" ht="19.5" x14ac:dyDescent="0.45">
      <c r="A1" s="142" t="s">
        <v>559</v>
      </c>
    </row>
    <row r="2" spans="1:11" x14ac:dyDescent="0.35">
      <c r="A2" t="s">
        <v>46</v>
      </c>
    </row>
    <row r="3" spans="1:11" x14ac:dyDescent="0.35">
      <c r="A3" t="s">
        <v>47</v>
      </c>
    </row>
    <row r="4" spans="1:11" x14ac:dyDescent="0.35">
      <c r="A4" t="s">
        <v>417</v>
      </c>
    </row>
    <row r="5" spans="1:11" x14ac:dyDescent="0.35">
      <c r="A5" t="s">
        <v>49</v>
      </c>
    </row>
    <row r="6" spans="1:11" s="182" customFormat="1" ht="62" x14ac:dyDescent="0.35">
      <c r="A6" s="220" t="s">
        <v>380</v>
      </c>
      <c r="B6" s="185" t="s">
        <v>522</v>
      </c>
      <c r="C6" s="185" t="s">
        <v>523</v>
      </c>
      <c r="D6" s="185" t="s">
        <v>527</v>
      </c>
      <c r="E6" s="185" t="s">
        <v>528</v>
      </c>
      <c r="F6" s="185" t="s">
        <v>529</v>
      </c>
      <c r="G6" s="185" t="s">
        <v>554</v>
      </c>
      <c r="H6" s="185" t="s">
        <v>553</v>
      </c>
      <c r="I6" s="185" t="s">
        <v>552</v>
      </c>
      <c r="J6" s="220" t="s">
        <v>550</v>
      </c>
      <c r="K6" s="220" t="s">
        <v>557</v>
      </c>
    </row>
    <row r="7" spans="1:11" x14ac:dyDescent="0.35">
      <c r="A7" s="128" t="s">
        <v>276</v>
      </c>
      <c r="B7" s="129" t="s">
        <v>62</v>
      </c>
      <c r="C7" s="47">
        <v>10640</v>
      </c>
      <c r="D7" s="47">
        <v>425</v>
      </c>
      <c r="E7" s="47">
        <v>5095</v>
      </c>
      <c r="F7" s="47">
        <v>5125</v>
      </c>
      <c r="G7" s="130">
        <v>0.04</v>
      </c>
      <c r="H7" s="130">
        <v>0.48</v>
      </c>
      <c r="I7" s="130">
        <v>0.48</v>
      </c>
      <c r="J7" s="47">
        <v>135</v>
      </c>
      <c r="K7" s="66">
        <v>0.32</v>
      </c>
    </row>
    <row r="8" spans="1:11" x14ac:dyDescent="0.35">
      <c r="A8" s="22" t="s">
        <v>276</v>
      </c>
      <c r="B8" s="81" t="s">
        <v>68</v>
      </c>
      <c r="C8" s="33" t="s">
        <v>120</v>
      </c>
      <c r="D8" s="33">
        <v>0</v>
      </c>
      <c r="E8" s="33" t="s">
        <v>120</v>
      </c>
      <c r="F8" s="33">
        <v>0</v>
      </c>
      <c r="G8" s="28">
        <v>0</v>
      </c>
      <c r="H8" s="28" t="s">
        <v>120</v>
      </c>
      <c r="I8" s="28">
        <v>0</v>
      </c>
      <c r="J8" s="33">
        <v>0</v>
      </c>
      <c r="K8" s="68" t="s">
        <v>64</v>
      </c>
    </row>
    <row r="9" spans="1:11" x14ac:dyDescent="0.35">
      <c r="A9" s="22" t="s">
        <v>276</v>
      </c>
      <c r="B9" s="81" t="s">
        <v>69</v>
      </c>
      <c r="C9" s="33" t="s">
        <v>120</v>
      </c>
      <c r="D9" s="33">
        <v>0</v>
      </c>
      <c r="E9" s="33" t="s">
        <v>120</v>
      </c>
      <c r="F9" s="33">
        <v>0</v>
      </c>
      <c r="G9" s="28">
        <v>0</v>
      </c>
      <c r="H9" s="28" t="s">
        <v>120</v>
      </c>
      <c r="I9" s="28">
        <v>0</v>
      </c>
      <c r="J9" s="33">
        <v>0</v>
      </c>
      <c r="K9" s="68" t="s">
        <v>64</v>
      </c>
    </row>
    <row r="10" spans="1:11" x14ac:dyDescent="0.35">
      <c r="A10" s="22" t="s">
        <v>276</v>
      </c>
      <c r="B10" s="81" t="s">
        <v>70</v>
      </c>
      <c r="C10" s="33">
        <v>5</v>
      </c>
      <c r="D10" s="33">
        <v>0</v>
      </c>
      <c r="E10" s="33">
        <v>5</v>
      </c>
      <c r="F10" s="33">
        <v>0</v>
      </c>
      <c r="G10" s="28">
        <v>0</v>
      </c>
      <c r="H10" s="28">
        <v>1</v>
      </c>
      <c r="I10" s="28">
        <v>0</v>
      </c>
      <c r="J10" s="33">
        <v>0</v>
      </c>
      <c r="K10" s="68" t="s">
        <v>64</v>
      </c>
    </row>
    <row r="11" spans="1:11" x14ac:dyDescent="0.35">
      <c r="A11" s="22" t="s">
        <v>276</v>
      </c>
      <c r="B11" s="81" t="s">
        <v>71</v>
      </c>
      <c r="C11" s="33">
        <v>10</v>
      </c>
      <c r="D11" s="33">
        <v>0</v>
      </c>
      <c r="E11" s="33" t="s">
        <v>120</v>
      </c>
      <c r="F11" s="33">
        <v>5</v>
      </c>
      <c r="G11" s="28">
        <v>0</v>
      </c>
      <c r="H11" s="28" t="s">
        <v>120</v>
      </c>
      <c r="I11" s="28" t="s">
        <v>120</v>
      </c>
      <c r="J11" s="33">
        <v>0</v>
      </c>
      <c r="K11" s="68" t="s">
        <v>64</v>
      </c>
    </row>
    <row r="12" spans="1:11" x14ac:dyDescent="0.35">
      <c r="A12" s="22" t="s">
        <v>276</v>
      </c>
      <c r="B12" s="81" t="s">
        <v>72</v>
      </c>
      <c r="C12" s="33">
        <v>5</v>
      </c>
      <c r="D12" s="33">
        <v>0</v>
      </c>
      <c r="E12" s="33">
        <v>5</v>
      </c>
      <c r="F12" s="33" t="s">
        <v>120</v>
      </c>
      <c r="G12" s="28">
        <v>0</v>
      </c>
      <c r="H12" s="28" t="s">
        <v>120</v>
      </c>
      <c r="I12" s="28" t="s">
        <v>120</v>
      </c>
      <c r="J12" s="33">
        <v>0</v>
      </c>
      <c r="K12" s="68" t="s">
        <v>64</v>
      </c>
    </row>
    <row r="13" spans="1:11" x14ac:dyDescent="0.35">
      <c r="A13" s="22" t="s">
        <v>276</v>
      </c>
      <c r="B13" s="81" t="s">
        <v>73</v>
      </c>
      <c r="C13" s="33">
        <v>10</v>
      </c>
      <c r="D13" s="33" t="s">
        <v>120</v>
      </c>
      <c r="E13" s="33">
        <v>5</v>
      </c>
      <c r="F13" s="33" t="s">
        <v>120</v>
      </c>
      <c r="G13" s="28" t="s">
        <v>120</v>
      </c>
      <c r="H13" s="28" t="s">
        <v>120</v>
      </c>
      <c r="I13" s="28" t="s">
        <v>120</v>
      </c>
      <c r="J13" s="33" t="s">
        <v>120</v>
      </c>
      <c r="K13" s="68" t="s">
        <v>120</v>
      </c>
    </row>
    <row r="14" spans="1:11" x14ac:dyDescent="0.35">
      <c r="A14" s="22" t="s">
        <v>276</v>
      </c>
      <c r="B14" s="81" t="s">
        <v>74</v>
      </c>
      <c r="C14" s="33">
        <v>25</v>
      </c>
      <c r="D14" s="33" t="s">
        <v>120</v>
      </c>
      <c r="E14" s="33">
        <v>10</v>
      </c>
      <c r="F14" s="33">
        <v>10</v>
      </c>
      <c r="G14" s="28" t="s">
        <v>120</v>
      </c>
      <c r="H14" s="28">
        <v>0.52</v>
      </c>
      <c r="I14" s="28" t="s">
        <v>120</v>
      </c>
      <c r="J14" s="33" t="s">
        <v>120</v>
      </c>
      <c r="K14" s="68" t="s">
        <v>120</v>
      </c>
    </row>
    <row r="15" spans="1:11" x14ac:dyDescent="0.35">
      <c r="A15" s="22" t="s">
        <v>276</v>
      </c>
      <c r="B15" s="81" t="s">
        <v>75</v>
      </c>
      <c r="C15" s="33">
        <v>25</v>
      </c>
      <c r="D15" s="33">
        <v>5</v>
      </c>
      <c r="E15" s="33">
        <v>10</v>
      </c>
      <c r="F15" s="33">
        <v>10</v>
      </c>
      <c r="G15" s="28" t="s">
        <v>120</v>
      </c>
      <c r="H15" s="28">
        <v>0.5</v>
      </c>
      <c r="I15" s="28">
        <v>0.33</v>
      </c>
      <c r="J15" s="33" t="s">
        <v>120</v>
      </c>
      <c r="K15" s="68" t="s">
        <v>120</v>
      </c>
    </row>
    <row r="16" spans="1:11" x14ac:dyDescent="0.35">
      <c r="A16" s="22" t="s">
        <v>276</v>
      </c>
      <c r="B16" s="81" t="s">
        <v>76</v>
      </c>
      <c r="C16" s="33">
        <v>25</v>
      </c>
      <c r="D16" s="33">
        <v>5</v>
      </c>
      <c r="E16" s="33">
        <v>10</v>
      </c>
      <c r="F16" s="33">
        <v>10</v>
      </c>
      <c r="G16" s="28" t="s">
        <v>120</v>
      </c>
      <c r="H16" s="28">
        <v>0.5</v>
      </c>
      <c r="I16" s="28">
        <v>0.33</v>
      </c>
      <c r="J16" s="33" t="s">
        <v>120</v>
      </c>
      <c r="K16" s="68" t="s">
        <v>120</v>
      </c>
    </row>
    <row r="17" spans="1:11" x14ac:dyDescent="0.35">
      <c r="A17" s="22" t="s">
        <v>276</v>
      </c>
      <c r="B17" s="81" t="s">
        <v>77</v>
      </c>
      <c r="C17" s="33">
        <v>40</v>
      </c>
      <c r="D17" s="33" t="s">
        <v>120</v>
      </c>
      <c r="E17" s="33">
        <v>25</v>
      </c>
      <c r="F17" s="33">
        <v>15</v>
      </c>
      <c r="G17" s="28" t="s">
        <v>120</v>
      </c>
      <c r="H17" s="28">
        <v>0.56999999999999995</v>
      </c>
      <c r="I17" s="28" t="s">
        <v>120</v>
      </c>
      <c r="J17" s="33" t="s">
        <v>120</v>
      </c>
      <c r="K17" s="68" t="s">
        <v>120</v>
      </c>
    </row>
    <row r="18" spans="1:11" x14ac:dyDescent="0.35">
      <c r="A18" s="22" t="s">
        <v>276</v>
      </c>
      <c r="B18" s="81" t="s">
        <v>78</v>
      </c>
      <c r="C18" s="33">
        <v>45</v>
      </c>
      <c r="D18" s="33" t="s">
        <v>120</v>
      </c>
      <c r="E18" s="33">
        <v>25</v>
      </c>
      <c r="F18" s="33">
        <v>15</v>
      </c>
      <c r="G18" s="28" t="s">
        <v>120</v>
      </c>
      <c r="H18" s="28">
        <v>0.56000000000000005</v>
      </c>
      <c r="I18" s="28" t="s">
        <v>120</v>
      </c>
      <c r="J18" s="33" t="s">
        <v>120</v>
      </c>
      <c r="K18" s="68" t="s">
        <v>120</v>
      </c>
    </row>
    <row r="19" spans="1:11" x14ac:dyDescent="0.35">
      <c r="A19" s="22" t="s">
        <v>276</v>
      </c>
      <c r="B19" s="81" t="s">
        <v>79</v>
      </c>
      <c r="C19" s="33">
        <v>40</v>
      </c>
      <c r="D19" s="33">
        <v>5</v>
      </c>
      <c r="E19" s="33">
        <v>30</v>
      </c>
      <c r="F19" s="33">
        <v>10</v>
      </c>
      <c r="G19" s="28">
        <v>7.0000000000000007E-2</v>
      </c>
      <c r="H19" s="28">
        <v>0.71</v>
      </c>
      <c r="I19" s="28">
        <v>0.22</v>
      </c>
      <c r="J19" s="33">
        <v>5</v>
      </c>
      <c r="K19" s="68">
        <v>1</v>
      </c>
    </row>
    <row r="20" spans="1:11" x14ac:dyDescent="0.35">
      <c r="A20" s="22" t="s">
        <v>276</v>
      </c>
      <c r="B20" s="81" t="s">
        <v>80</v>
      </c>
      <c r="C20" s="33">
        <v>55</v>
      </c>
      <c r="D20" s="33">
        <v>5</v>
      </c>
      <c r="E20" s="33">
        <v>35</v>
      </c>
      <c r="F20" s="33">
        <v>20</v>
      </c>
      <c r="G20" s="28">
        <v>0.05</v>
      </c>
      <c r="H20" s="28">
        <v>0.63</v>
      </c>
      <c r="I20" s="28">
        <v>0.32</v>
      </c>
      <c r="J20" s="33">
        <v>0</v>
      </c>
      <c r="K20" s="68">
        <v>0</v>
      </c>
    </row>
    <row r="21" spans="1:11" x14ac:dyDescent="0.35">
      <c r="A21" s="22" t="s">
        <v>276</v>
      </c>
      <c r="B21" s="81" t="s">
        <v>81</v>
      </c>
      <c r="C21" s="33">
        <v>45</v>
      </c>
      <c r="D21" s="33" t="s">
        <v>120</v>
      </c>
      <c r="E21" s="33">
        <v>25</v>
      </c>
      <c r="F21" s="33">
        <v>15</v>
      </c>
      <c r="G21" s="28" t="s">
        <v>120</v>
      </c>
      <c r="H21" s="28">
        <v>0.59</v>
      </c>
      <c r="I21" s="28" t="s">
        <v>120</v>
      </c>
      <c r="J21" s="33" t="s">
        <v>120</v>
      </c>
      <c r="K21" s="68" t="s">
        <v>120</v>
      </c>
    </row>
    <row r="22" spans="1:11" x14ac:dyDescent="0.35">
      <c r="A22" s="22" t="s">
        <v>276</v>
      </c>
      <c r="B22" s="81" t="s">
        <v>82</v>
      </c>
      <c r="C22" s="33">
        <v>95</v>
      </c>
      <c r="D22" s="33" t="s">
        <v>120</v>
      </c>
      <c r="E22" s="33">
        <v>70</v>
      </c>
      <c r="F22" s="33">
        <v>25</v>
      </c>
      <c r="G22" s="28" t="s">
        <v>120</v>
      </c>
      <c r="H22" s="28">
        <v>0.7</v>
      </c>
      <c r="I22" s="28" t="s">
        <v>120</v>
      </c>
      <c r="J22" s="33">
        <v>0</v>
      </c>
      <c r="K22" s="68">
        <v>0</v>
      </c>
    </row>
    <row r="23" spans="1:11" x14ac:dyDescent="0.35">
      <c r="A23" s="22" t="s">
        <v>276</v>
      </c>
      <c r="B23" s="81" t="s">
        <v>83</v>
      </c>
      <c r="C23" s="33">
        <v>105</v>
      </c>
      <c r="D23" s="33">
        <v>5</v>
      </c>
      <c r="E23" s="33">
        <v>65</v>
      </c>
      <c r="F23" s="33">
        <v>35</v>
      </c>
      <c r="G23" s="28">
        <v>0.05</v>
      </c>
      <c r="H23" s="28">
        <v>0.63</v>
      </c>
      <c r="I23" s="28">
        <v>0.33</v>
      </c>
      <c r="J23" s="33">
        <v>0</v>
      </c>
      <c r="K23" s="68">
        <v>0</v>
      </c>
    </row>
    <row r="24" spans="1:11" x14ac:dyDescent="0.35">
      <c r="A24" s="22" t="s">
        <v>276</v>
      </c>
      <c r="B24" s="81" t="s">
        <v>84</v>
      </c>
      <c r="C24" s="33">
        <v>190</v>
      </c>
      <c r="D24" s="33">
        <v>5</v>
      </c>
      <c r="E24" s="33">
        <v>125</v>
      </c>
      <c r="F24" s="33">
        <v>60</v>
      </c>
      <c r="G24" s="28" t="s">
        <v>120</v>
      </c>
      <c r="H24" s="28">
        <v>0.66</v>
      </c>
      <c r="I24" s="28">
        <v>0.31</v>
      </c>
      <c r="J24" s="33" t="s">
        <v>120</v>
      </c>
      <c r="K24" s="68" t="s">
        <v>120</v>
      </c>
    </row>
    <row r="25" spans="1:11" x14ac:dyDescent="0.35">
      <c r="A25" s="22" t="s">
        <v>276</v>
      </c>
      <c r="B25" s="81" t="s">
        <v>85</v>
      </c>
      <c r="C25" s="33">
        <v>140</v>
      </c>
      <c r="D25" s="33">
        <v>5</v>
      </c>
      <c r="E25" s="33">
        <v>85</v>
      </c>
      <c r="F25" s="33">
        <v>50</v>
      </c>
      <c r="G25" s="28" t="s">
        <v>120</v>
      </c>
      <c r="H25" s="28">
        <v>0.6</v>
      </c>
      <c r="I25" s="28">
        <v>0.37</v>
      </c>
      <c r="J25" s="33" t="s">
        <v>120</v>
      </c>
      <c r="K25" s="68" t="s">
        <v>120</v>
      </c>
    </row>
    <row r="26" spans="1:11" x14ac:dyDescent="0.35">
      <c r="A26" s="22" t="s">
        <v>276</v>
      </c>
      <c r="B26" s="81" t="s">
        <v>86</v>
      </c>
      <c r="C26" s="33">
        <v>265</v>
      </c>
      <c r="D26" s="33">
        <v>10</v>
      </c>
      <c r="E26" s="33">
        <v>160</v>
      </c>
      <c r="F26" s="33">
        <v>95</v>
      </c>
      <c r="G26" s="28">
        <v>0.04</v>
      </c>
      <c r="H26" s="28">
        <v>0.61</v>
      </c>
      <c r="I26" s="28">
        <v>0.35</v>
      </c>
      <c r="J26" s="33">
        <v>5</v>
      </c>
      <c r="K26" s="68">
        <v>0.3</v>
      </c>
    </row>
    <row r="27" spans="1:11" x14ac:dyDescent="0.35">
      <c r="A27" s="22" t="s">
        <v>276</v>
      </c>
      <c r="B27" s="81" t="s">
        <v>87</v>
      </c>
      <c r="C27" s="33">
        <v>250</v>
      </c>
      <c r="D27" s="33">
        <v>5</v>
      </c>
      <c r="E27" s="33">
        <v>175</v>
      </c>
      <c r="F27" s="33">
        <v>70</v>
      </c>
      <c r="G27" s="28" t="s">
        <v>120</v>
      </c>
      <c r="H27" s="28">
        <v>0.7</v>
      </c>
      <c r="I27" s="28">
        <v>0.28000000000000003</v>
      </c>
      <c r="J27" s="33" t="s">
        <v>120</v>
      </c>
      <c r="K27" s="68" t="s">
        <v>120</v>
      </c>
    </row>
    <row r="28" spans="1:11" x14ac:dyDescent="0.35">
      <c r="A28" s="22" t="s">
        <v>276</v>
      </c>
      <c r="B28" s="81" t="s">
        <v>88</v>
      </c>
      <c r="C28" s="33">
        <v>240</v>
      </c>
      <c r="D28" s="33">
        <v>5</v>
      </c>
      <c r="E28" s="33">
        <v>150</v>
      </c>
      <c r="F28" s="33">
        <v>85</v>
      </c>
      <c r="G28" s="28" t="s">
        <v>120</v>
      </c>
      <c r="H28" s="28">
        <v>0.63</v>
      </c>
      <c r="I28" s="28">
        <v>0.35</v>
      </c>
      <c r="J28" s="33" t="s">
        <v>120</v>
      </c>
      <c r="K28" s="68" t="s">
        <v>120</v>
      </c>
    </row>
    <row r="29" spans="1:11" x14ac:dyDescent="0.35">
      <c r="A29" s="22" t="s">
        <v>276</v>
      </c>
      <c r="B29" s="81" t="s">
        <v>89</v>
      </c>
      <c r="C29" s="33">
        <v>285</v>
      </c>
      <c r="D29" s="33">
        <v>10</v>
      </c>
      <c r="E29" s="33">
        <v>165</v>
      </c>
      <c r="F29" s="33">
        <v>110</v>
      </c>
      <c r="G29" s="28">
        <v>0.03</v>
      </c>
      <c r="H29" s="28">
        <v>0.57999999999999996</v>
      </c>
      <c r="I29" s="28">
        <v>0.39</v>
      </c>
      <c r="J29" s="33">
        <v>5</v>
      </c>
      <c r="K29" s="68">
        <v>0.5</v>
      </c>
    </row>
    <row r="30" spans="1:11" x14ac:dyDescent="0.35">
      <c r="A30" s="22" t="s">
        <v>276</v>
      </c>
      <c r="B30" s="81" t="s">
        <v>90</v>
      </c>
      <c r="C30" s="33">
        <v>315</v>
      </c>
      <c r="D30" s="33">
        <v>5</v>
      </c>
      <c r="E30" s="33">
        <v>190</v>
      </c>
      <c r="F30" s="33">
        <v>120</v>
      </c>
      <c r="G30" s="28">
        <v>0.02</v>
      </c>
      <c r="H30" s="28">
        <v>0.6</v>
      </c>
      <c r="I30" s="28">
        <v>0.38</v>
      </c>
      <c r="J30" s="33">
        <v>0</v>
      </c>
      <c r="K30" s="68">
        <v>0</v>
      </c>
    </row>
    <row r="31" spans="1:11" x14ac:dyDescent="0.35">
      <c r="A31" s="22" t="s">
        <v>276</v>
      </c>
      <c r="B31" s="81" t="s">
        <v>91</v>
      </c>
      <c r="C31" s="33">
        <v>310</v>
      </c>
      <c r="D31" s="33">
        <v>10</v>
      </c>
      <c r="E31" s="33">
        <v>180</v>
      </c>
      <c r="F31" s="33">
        <v>120</v>
      </c>
      <c r="G31" s="28">
        <v>0.04</v>
      </c>
      <c r="H31" s="28">
        <v>0.56999999999999995</v>
      </c>
      <c r="I31" s="28">
        <v>0.39</v>
      </c>
      <c r="J31" s="33">
        <v>5</v>
      </c>
      <c r="K31" s="68">
        <v>0.27</v>
      </c>
    </row>
    <row r="32" spans="1:11" x14ac:dyDescent="0.35">
      <c r="A32" s="22" t="s">
        <v>276</v>
      </c>
      <c r="B32" s="81" t="s">
        <v>92</v>
      </c>
      <c r="C32" s="33">
        <v>435</v>
      </c>
      <c r="D32" s="33">
        <v>20</v>
      </c>
      <c r="E32" s="33">
        <v>230</v>
      </c>
      <c r="F32" s="33">
        <v>190</v>
      </c>
      <c r="G32" s="28">
        <v>0.04</v>
      </c>
      <c r="H32" s="28">
        <v>0.53</v>
      </c>
      <c r="I32" s="28">
        <v>0.43</v>
      </c>
      <c r="J32" s="33">
        <v>10</v>
      </c>
      <c r="K32" s="68">
        <v>0.5</v>
      </c>
    </row>
    <row r="33" spans="1:11" x14ac:dyDescent="0.35">
      <c r="A33" s="22" t="s">
        <v>276</v>
      </c>
      <c r="B33" s="81" t="s">
        <v>93</v>
      </c>
      <c r="C33" s="33">
        <v>325</v>
      </c>
      <c r="D33" s="33">
        <v>10</v>
      </c>
      <c r="E33" s="33">
        <v>160</v>
      </c>
      <c r="F33" s="33">
        <v>155</v>
      </c>
      <c r="G33" s="28" t="s">
        <v>120</v>
      </c>
      <c r="H33" s="28">
        <v>0.49</v>
      </c>
      <c r="I33" s="28">
        <v>0.47</v>
      </c>
      <c r="J33" s="33" t="s">
        <v>120</v>
      </c>
      <c r="K33" s="68" t="s">
        <v>120</v>
      </c>
    </row>
    <row r="34" spans="1:11" x14ac:dyDescent="0.35">
      <c r="A34" s="22" t="s">
        <v>276</v>
      </c>
      <c r="B34" s="81" t="s">
        <v>94</v>
      </c>
      <c r="C34" s="33">
        <v>355</v>
      </c>
      <c r="D34" s="33">
        <v>10</v>
      </c>
      <c r="E34" s="33">
        <v>200</v>
      </c>
      <c r="F34" s="33">
        <v>145</v>
      </c>
      <c r="G34" s="28">
        <v>0.03</v>
      </c>
      <c r="H34" s="28">
        <v>0.56000000000000005</v>
      </c>
      <c r="I34" s="28">
        <v>0.41</v>
      </c>
      <c r="J34" s="33">
        <v>5</v>
      </c>
      <c r="K34" s="68">
        <v>0.36</v>
      </c>
    </row>
    <row r="35" spans="1:11" x14ac:dyDescent="0.35">
      <c r="A35" s="22" t="s">
        <v>276</v>
      </c>
      <c r="B35" s="81" t="s">
        <v>95</v>
      </c>
      <c r="C35" s="33">
        <v>195</v>
      </c>
      <c r="D35" s="33">
        <v>5</v>
      </c>
      <c r="E35" s="33">
        <v>110</v>
      </c>
      <c r="F35" s="33">
        <v>80</v>
      </c>
      <c r="G35" s="28">
        <v>0.03</v>
      </c>
      <c r="H35" s="28">
        <v>0.56000000000000005</v>
      </c>
      <c r="I35" s="28">
        <v>0.41</v>
      </c>
      <c r="J35" s="33">
        <v>0</v>
      </c>
      <c r="K35" s="68">
        <v>0</v>
      </c>
    </row>
    <row r="36" spans="1:11" x14ac:dyDescent="0.35">
      <c r="A36" s="22" t="s">
        <v>276</v>
      </c>
      <c r="B36" s="81" t="s">
        <v>96</v>
      </c>
      <c r="C36" s="33">
        <v>165</v>
      </c>
      <c r="D36" s="33">
        <v>15</v>
      </c>
      <c r="E36" s="33">
        <v>85</v>
      </c>
      <c r="F36" s="33">
        <v>65</v>
      </c>
      <c r="G36" s="28">
        <v>0.08</v>
      </c>
      <c r="H36" s="28">
        <v>0.52</v>
      </c>
      <c r="I36" s="28">
        <v>0.41</v>
      </c>
      <c r="J36" s="33">
        <v>5</v>
      </c>
      <c r="K36" s="68">
        <v>0.23</v>
      </c>
    </row>
    <row r="37" spans="1:11" x14ac:dyDescent="0.35">
      <c r="A37" s="22" t="s">
        <v>276</v>
      </c>
      <c r="B37" s="81" t="s">
        <v>97</v>
      </c>
      <c r="C37" s="33">
        <v>180</v>
      </c>
      <c r="D37" s="33">
        <v>5</v>
      </c>
      <c r="E37" s="33">
        <v>95</v>
      </c>
      <c r="F37" s="33">
        <v>80</v>
      </c>
      <c r="G37" s="28">
        <v>0.03</v>
      </c>
      <c r="H37" s="28">
        <v>0.53</v>
      </c>
      <c r="I37" s="28">
        <v>0.44</v>
      </c>
      <c r="J37" s="33">
        <v>5</v>
      </c>
      <c r="K37" s="68">
        <v>0.6</v>
      </c>
    </row>
    <row r="38" spans="1:11" x14ac:dyDescent="0.35">
      <c r="A38" s="22" t="s">
        <v>276</v>
      </c>
      <c r="B38" s="81" t="s">
        <v>98</v>
      </c>
      <c r="C38" s="33">
        <v>190</v>
      </c>
      <c r="D38" s="33">
        <v>5</v>
      </c>
      <c r="E38" s="33">
        <v>100</v>
      </c>
      <c r="F38" s="33">
        <v>90</v>
      </c>
      <c r="G38" s="28" t="s">
        <v>120</v>
      </c>
      <c r="H38" s="28">
        <v>0.51</v>
      </c>
      <c r="I38" s="28">
        <v>0.46</v>
      </c>
      <c r="J38" s="33" t="s">
        <v>120</v>
      </c>
      <c r="K38" s="68" t="s">
        <v>120</v>
      </c>
    </row>
    <row r="39" spans="1:11" x14ac:dyDescent="0.35">
      <c r="A39" s="22" t="s">
        <v>276</v>
      </c>
      <c r="B39" s="81" t="s">
        <v>99</v>
      </c>
      <c r="C39" s="33">
        <v>160</v>
      </c>
      <c r="D39" s="33">
        <v>10</v>
      </c>
      <c r="E39" s="33">
        <v>90</v>
      </c>
      <c r="F39" s="33">
        <v>60</v>
      </c>
      <c r="G39" s="28">
        <v>7.0000000000000007E-2</v>
      </c>
      <c r="H39" s="28">
        <v>0.55000000000000004</v>
      </c>
      <c r="I39" s="28">
        <v>0.38</v>
      </c>
      <c r="J39" s="33">
        <v>5</v>
      </c>
      <c r="K39" s="68">
        <v>0.36</v>
      </c>
    </row>
    <row r="40" spans="1:11" x14ac:dyDescent="0.35">
      <c r="A40" s="22" t="s">
        <v>276</v>
      </c>
      <c r="B40" s="81" t="s">
        <v>100</v>
      </c>
      <c r="C40" s="33">
        <v>175</v>
      </c>
      <c r="D40" s="33">
        <v>5</v>
      </c>
      <c r="E40" s="33">
        <v>75</v>
      </c>
      <c r="F40" s="33">
        <v>95</v>
      </c>
      <c r="G40" s="28" t="s">
        <v>120</v>
      </c>
      <c r="H40" s="28">
        <v>0.43</v>
      </c>
      <c r="I40" s="28">
        <v>0.54</v>
      </c>
      <c r="J40" s="33" t="s">
        <v>120</v>
      </c>
      <c r="K40" s="68" t="s">
        <v>120</v>
      </c>
    </row>
    <row r="41" spans="1:11" x14ac:dyDescent="0.35">
      <c r="A41" s="22" t="s">
        <v>276</v>
      </c>
      <c r="B41" s="81" t="s">
        <v>101</v>
      </c>
      <c r="C41" s="33">
        <v>175</v>
      </c>
      <c r="D41" s="33">
        <v>5</v>
      </c>
      <c r="E41" s="33">
        <v>95</v>
      </c>
      <c r="F41" s="33">
        <v>80</v>
      </c>
      <c r="G41" s="28" t="s">
        <v>120</v>
      </c>
      <c r="H41" s="28">
        <v>0.53</v>
      </c>
      <c r="I41" s="28">
        <v>0.44</v>
      </c>
      <c r="J41" s="33" t="s">
        <v>120</v>
      </c>
      <c r="K41" s="68" t="s">
        <v>120</v>
      </c>
    </row>
    <row r="42" spans="1:11" x14ac:dyDescent="0.35">
      <c r="A42" s="22" t="s">
        <v>276</v>
      </c>
      <c r="B42" s="81" t="s">
        <v>102</v>
      </c>
      <c r="C42" s="33">
        <v>205</v>
      </c>
      <c r="D42" s="33" t="s">
        <v>120</v>
      </c>
      <c r="E42" s="33">
        <v>85</v>
      </c>
      <c r="F42" s="33">
        <v>120</v>
      </c>
      <c r="G42" s="28" t="s">
        <v>120</v>
      </c>
      <c r="H42" s="28" t="s">
        <v>120</v>
      </c>
      <c r="I42" s="28">
        <v>0.57999999999999996</v>
      </c>
      <c r="J42" s="33" t="s">
        <v>120</v>
      </c>
      <c r="K42" s="68" t="s">
        <v>120</v>
      </c>
    </row>
    <row r="43" spans="1:11" x14ac:dyDescent="0.35">
      <c r="A43" s="22" t="s">
        <v>276</v>
      </c>
      <c r="B43" s="81" t="s">
        <v>103</v>
      </c>
      <c r="C43" s="33">
        <v>245</v>
      </c>
      <c r="D43" s="33">
        <v>10</v>
      </c>
      <c r="E43" s="33">
        <v>115</v>
      </c>
      <c r="F43" s="33">
        <v>120</v>
      </c>
      <c r="G43" s="28">
        <v>0.04</v>
      </c>
      <c r="H43" s="28">
        <v>0.47</v>
      </c>
      <c r="I43" s="28">
        <v>0.49</v>
      </c>
      <c r="J43" s="33">
        <v>5</v>
      </c>
      <c r="K43" s="68">
        <v>0.36</v>
      </c>
    </row>
    <row r="44" spans="1:11" x14ac:dyDescent="0.35">
      <c r="A44" s="22" t="s">
        <v>276</v>
      </c>
      <c r="B44" s="81" t="s">
        <v>104</v>
      </c>
      <c r="C44" s="33">
        <v>300</v>
      </c>
      <c r="D44" s="33">
        <v>10</v>
      </c>
      <c r="E44" s="33">
        <v>125</v>
      </c>
      <c r="F44" s="33">
        <v>160</v>
      </c>
      <c r="G44" s="28" t="s">
        <v>120</v>
      </c>
      <c r="H44" s="28">
        <v>0.43</v>
      </c>
      <c r="I44" s="28">
        <v>0.54</v>
      </c>
      <c r="J44" s="33" t="s">
        <v>120</v>
      </c>
      <c r="K44" s="68" t="s">
        <v>120</v>
      </c>
    </row>
    <row r="45" spans="1:11" x14ac:dyDescent="0.35">
      <c r="A45" s="22" t="s">
        <v>276</v>
      </c>
      <c r="B45" s="81" t="s">
        <v>105</v>
      </c>
      <c r="C45" s="33">
        <v>215</v>
      </c>
      <c r="D45" s="33">
        <v>10</v>
      </c>
      <c r="E45" s="33">
        <v>105</v>
      </c>
      <c r="F45" s="33">
        <v>105</v>
      </c>
      <c r="G45" s="28" t="s">
        <v>120</v>
      </c>
      <c r="H45" s="28">
        <v>0.48</v>
      </c>
      <c r="I45" s="28">
        <v>0.48</v>
      </c>
      <c r="J45" s="33" t="s">
        <v>120</v>
      </c>
      <c r="K45" s="68" t="s">
        <v>120</v>
      </c>
    </row>
    <row r="46" spans="1:11" x14ac:dyDescent="0.35">
      <c r="A46" s="22" t="s">
        <v>276</v>
      </c>
      <c r="B46" s="81" t="s">
        <v>106</v>
      </c>
      <c r="C46" s="33">
        <v>335</v>
      </c>
      <c r="D46" s="33">
        <v>20</v>
      </c>
      <c r="E46" s="33">
        <v>130</v>
      </c>
      <c r="F46" s="33">
        <v>190</v>
      </c>
      <c r="G46" s="28">
        <v>0.05</v>
      </c>
      <c r="H46" s="28">
        <v>0.39</v>
      </c>
      <c r="I46" s="28">
        <v>0.56000000000000005</v>
      </c>
      <c r="J46" s="33">
        <v>5</v>
      </c>
      <c r="K46" s="68">
        <v>0.33</v>
      </c>
    </row>
    <row r="47" spans="1:11" x14ac:dyDescent="0.35">
      <c r="A47" s="22" t="s">
        <v>276</v>
      </c>
      <c r="B47" s="81" t="s">
        <v>107</v>
      </c>
      <c r="C47" s="33">
        <v>425</v>
      </c>
      <c r="D47" s="33">
        <v>30</v>
      </c>
      <c r="E47" s="33">
        <v>185</v>
      </c>
      <c r="F47" s="33">
        <v>215</v>
      </c>
      <c r="G47" s="28">
        <v>7.0000000000000007E-2</v>
      </c>
      <c r="H47" s="28">
        <v>0.43</v>
      </c>
      <c r="I47" s="28">
        <v>0.5</v>
      </c>
      <c r="J47" s="33">
        <v>10</v>
      </c>
      <c r="K47" s="68">
        <v>0.39</v>
      </c>
    </row>
    <row r="48" spans="1:11" x14ac:dyDescent="0.35">
      <c r="A48" s="22" t="s">
        <v>276</v>
      </c>
      <c r="B48" s="81" t="s">
        <v>108</v>
      </c>
      <c r="C48" s="33">
        <v>525</v>
      </c>
      <c r="D48" s="33">
        <v>15</v>
      </c>
      <c r="E48" s="33">
        <v>190</v>
      </c>
      <c r="F48" s="33">
        <v>320</v>
      </c>
      <c r="G48" s="28">
        <v>0.03</v>
      </c>
      <c r="H48" s="28">
        <v>0.36</v>
      </c>
      <c r="I48" s="28">
        <v>0.6</v>
      </c>
      <c r="J48" s="33">
        <v>5</v>
      </c>
      <c r="K48" s="68">
        <v>0.24</v>
      </c>
    </row>
    <row r="49" spans="1:11" x14ac:dyDescent="0.35">
      <c r="A49" s="22" t="s">
        <v>276</v>
      </c>
      <c r="B49" s="81" t="s">
        <v>109</v>
      </c>
      <c r="C49" s="33">
        <v>605</v>
      </c>
      <c r="D49" s="33">
        <v>25</v>
      </c>
      <c r="E49" s="33">
        <v>220</v>
      </c>
      <c r="F49" s="33">
        <v>355</v>
      </c>
      <c r="G49" s="28">
        <v>0.04</v>
      </c>
      <c r="H49" s="28">
        <v>0.37</v>
      </c>
      <c r="I49" s="28">
        <v>0.59</v>
      </c>
      <c r="J49" s="33">
        <v>5</v>
      </c>
      <c r="K49" s="68">
        <v>0.24</v>
      </c>
    </row>
    <row r="50" spans="1:11" x14ac:dyDescent="0.35">
      <c r="A50" s="22" t="s">
        <v>276</v>
      </c>
      <c r="B50" s="81" t="s">
        <v>110</v>
      </c>
      <c r="C50" s="33">
        <v>640</v>
      </c>
      <c r="D50" s="33">
        <v>30</v>
      </c>
      <c r="E50" s="33">
        <v>235</v>
      </c>
      <c r="F50" s="33">
        <v>375</v>
      </c>
      <c r="G50" s="28">
        <v>0.04</v>
      </c>
      <c r="H50" s="28">
        <v>0.37</v>
      </c>
      <c r="I50" s="28">
        <v>0.59</v>
      </c>
      <c r="J50" s="33">
        <v>10</v>
      </c>
      <c r="K50" s="68">
        <v>0.36</v>
      </c>
    </row>
    <row r="51" spans="1:11" x14ac:dyDescent="0.35">
      <c r="A51" s="22" t="s">
        <v>276</v>
      </c>
      <c r="B51" s="81" t="s">
        <v>111</v>
      </c>
      <c r="C51" s="33">
        <v>505</v>
      </c>
      <c r="D51" s="33">
        <v>25</v>
      </c>
      <c r="E51" s="33">
        <v>205</v>
      </c>
      <c r="F51" s="33">
        <v>275</v>
      </c>
      <c r="G51" s="28">
        <v>0.05</v>
      </c>
      <c r="H51" s="28">
        <v>0.4</v>
      </c>
      <c r="I51" s="28">
        <v>0.55000000000000004</v>
      </c>
      <c r="J51" s="33">
        <v>10</v>
      </c>
      <c r="K51" s="68">
        <v>0.35</v>
      </c>
    </row>
    <row r="52" spans="1:11" x14ac:dyDescent="0.35">
      <c r="A52" s="22" t="s">
        <v>276</v>
      </c>
      <c r="B52" s="81" t="s">
        <v>112</v>
      </c>
      <c r="C52" s="33">
        <v>635</v>
      </c>
      <c r="D52" s="33">
        <v>25</v>
      </c>
      <c r="E52" s="33">
        <v>260</v>
      </c>
      <c r="F52" s="33">
        <v>350</v>
      </c>
      <c r="G52" s="28">
        <v>0.04</v>
      </c>
      <c r="H52" s="28">
        <v>0.41</v>
      </c>
      <c r="I52" s="28">
        <v>0.55000000000000004</v>
      </c>
      <c r="J52" s="33">
        <v>5</v>
      </c>
      <c r="K52" s="68">
        <v>0.23</v>
      </c>
    </row>
    <row r="53" spans="1:11" x14ac:dyDescent="0.35">
      <c r="A53" s="22" t="s">
        <v>276</v>
      </c>
      <c r="B53" s="81" t="s">
        <v>113</v>
      </c>
      <c r="C53" s="33">
        <v>535</v>
      </c>
      <c r="D53" s="33">
        <v>25</v>
      </c>
      <c r="E53" s="33">
        <v>220</v>
      </c>
      <c r="F53" s="33">
        <v>290</v>
      </c>
      <c r="G53" s="28">
        <v>0.05</v>
      </c>
      <c r="H53" s="28">
        <v>0.41</v>
      </c>
      <c r="I53" s="28">
        <v>0.54</v>
      </c>
      <c r="J53" s="33">
        <v>10</v>
      </c>
      <c r="K53" s="68">
        <v>0.44</v>
      </c>
    </row>
    <row r="54" spans="1:11" x14ac:dyDescent="0.35">
      <c r="A54" s="22" t="s">
        <v>276</v>
      </c>
      <c r="B54" s="81" t="s">
        <v>114</v>
      </c>
      <c r="C54" s="33">
        <v>575</v>
      </c>
      <c r="D54" s="33">
        <v>25</v>
      </c>
      <c r="E54" s="33">
        <v>225</v>
      </c>
      <c r="F54" s="33">
        <v>325</v>
      </c>
      <c r="G54" s="28">
        <v>0.04</v>
      </c>
      <c r="H54" s="28">
        <v>0.39</v>
      </c>
      <c r="I54" s="28">
        <v>0.56999999999999995</v>
      </c>
      <c r="J54" s="33">
        <v>5</v>
      </c>
      <c r="K54" s="68">
        <v>0.26</v>
      </c>
    </row>
    <row r="55" spans="1:11" x14ac:dyDescent="0.35">
      <c r="A55" s="128" t="s">
        <v>277</v>
      </c>
      <c r="B55" s="129" t="s">
        <v>62</v>
      </c>
      <c r="C55" s="47">
        <v>5805</v>
      </c>
      <c r="D55" s="47">
        <v>265</v>
      </c>
      <c r="E55" s="47">
        <v>2420</v>
      </c>
      <c r="F55" s="47">
        <v>3115</v>
      </c>
      <c r="G55" s="130">
        <v>0.05</v>
      </c>
      <c r="H55" s="130">
        <v>0.42</v>
      </c>
      <c r="I55" s="130">
        <v>0.54</v>
      </c>
      <c r="J55" s="47">
        <v>95</v>
      </c>
      <c r="K55" s="66">
        <v>0.36</v>
      </c>
    </row>
    <row r="56" spans="1:11" x14ac:dyDescent="0.35">
      <c r="A56" s="22" t="s">
        <v>277</v>
      </c>
      <c r="B56" s="81" t="s">
        <v>68</v>
      </c>
      <c r="C56" s="33" t="s">
        <v>120</v>
      </c>
      <c r="D56" s="33">
        <v>0</v>
      </c>
      <c r="E56" s="33" t="s">
        <v>120</v>
      </c>
      <c r="F56" s="33">
        <v>0</v>
      </c>
      <c r="G56" s="28">
        <v>0</v>
      </c>
      <c r="H56" s="28" t="s">
        <v>120</v>
      </c>
      <c r="I56" s="28">
        <v>0</v>
      </c>
      <c r="J56" s="33">
        <v>0</v>
      </c>
      <c r="K56" s="68" t="s">
        <v>64</v>
      </c>
    </row>
    <row r="57" spans="1:11" x14ac:dyDescent="0.35">
      <c r="A57" s="22" t="s">
        <v>277</v>
      </c>
      <c r="B57" s="81" t="s">
        <v>69</v>
      </c>
      <c r="C57" s="33" t="s">
        <v>120</v>
      </c>
      <c r="D57" s="33">
        <v>0</v>
      </c>
      <c r="E57" s="33" t="s">
        <v>120</v>
      </c>
      <c r="F57" s="33">
        <v>0</v>
      </c>
      <c r="G57" s="28">
        <v>0</v>
      </c>
      <c r="H57" s="28" t="s">
        <v>120</v>
      </c>
      <c r="I57" s="28">
        <v>0</v>
      </c>
      <c r="J57" s="33">
        <v>0</v>
      </c>
      <c r="K57" s="68" t="s">
        <v>64</v>
      </c>
    </row>
    <row r="58" spans="1:11" x14ac:dyDescent="0.35">
      <c r="A58" s="22" t="s">
        <v>277</v>
      </c>
      <c r="B58" s="81" t="s">
        <v>70</v>
      </c>
      <c r="C58" s="33">
        <v>5</v>
      </c>
      <c r="D58" s="33">
        <v>0</v>
      </c>
      <c r="E58" s="33">
        <v>5</v>
      </c>
      <c r="F58" s="33">
        <v>0</v>
      </c>
      <c r="G58" s="28">
        <v>0</v>
      </c>
      <c r="H58" s="28">
        <v>1</v>
      </c>
      <c r="I58" s="28">
        <v>0</v>
      </c>
      <c r="J58" s="33">
        <v>0</v>
      </c>
      <c r="K58" s="68" t="s">
        <v>64</v>
      </c>
    </row>
    <row r="59" spans="1:11" x14ac:dyDescent="0.35">
      <c r="A59" s="22" t="s">
        <v>277</v>
      </c>
      <c r="B59" s="81" t="s">
        <v>71</v>
      </c>
      <c r="C59" s="33">
        <v>10</v>
      </c>
      <c r="D59" s="33">
        <v>0</v>
      </c>
      <c r="E59" s="33" t="s">
        <v>120</v>
      </c>
      <c r="F59" s="33">
        <v>5</v>
      </c>
      <c r="G59" s="28">
        <v>0</v>
      </c>
      <c r="H59" s="28" t="s">
        <v>120</v>
      </c>
      <c r="I59" s="28" t="s">
        <v>120</v>
      </c>
      <c r="J59" s="33">
        <v>0</v>
      </c>
      <c r="K59" s="68" t="s">
        <v>64</v>
      </c>
    </row>
    <row r="60" spans="1:11" x14ac:dyDescent="0.35">
      <c r="A60" s="22" t="s">
        <v>277</v>
      </c>
      <c r="B60" s="81" t="s">
        <v>72</v>
      </c>
      <c r="C60" s="33">
        <v>5</v>
      </c>
      <c r="D60" s="33">
        <v>0</v>
      </c>
      <c r="E60" s="33" t="s">
        <v>120</v>
      </c>
      <c r="F60" s="33" t="s">
        <v>120</v>
      </c>
      <c r="G60" s="28">
        <v>0</v>
      </c>
      <c r="H60" s="28" t="s">
        <v>120</v>
      </c>
      <c r="I60" s="28" t="s">
        <v>120</v>
      </c>
      <c r="J60" s="33">
        <v>0</v>
      </c>
      <c r="K60" s="68" t="s">
        <v>64</v>
      </c>
    </row>
    <row r="61" spans="1:11" x14ac:dyDescent="0.35">
      <c r="A61" s="22" t="s">
        <v>277</v>
      </c>
      <c r="B61" s="81" t="s">
        <v>73</v>
      </c>
      <c r="C61" s="33">
        <v>5</v>
      </c>
      <c r="D61" s="33">
        <v>0</v>
      </c>
      <c r="E61" s="33">
        <v>5</v>
      </c>
      <c r="F61" s="33" t="s">
        <v>120</v>
      </c>
      <c r="G61" s="28">
        <v>0</v>
      </c>
      <c r="H61" s="28" t="s">
        <v>120</v>
      </c>
      <c r="I61" s="28" t="s">
        <v>120</v>
      </c>
      <c r="J61" s="33">
        <v>0</v>
      </c>
      <c r="K61" s="68" t="s">
        <v>64</v>
      </c>
    </row>
    <row r="62" spans="1:11" x14ac:dyDescent="0.35">
      <c r="A62" s="22" t="s">
        <v>277</v>
      </c>
      <c r="B62" s="81" t="s">
        <v>74</v>
      </c>
      <c r="C62" s="33">
        <v>10</v>
      </c>
      <c r="D62" s="33" t="s">
        <v>120</v>
      </c>
      <c r="E62" s="33">
        <v>5</v>
      </c>
      <c r="F62" s="33">
        <v>5</v>
      </c>
      <c r="G62" s="28" t="s">
        <v>120</v>
      </c>
      <c r="H62" s="28">
        <v>0.45</v>
      </c>
      <c r="I62" s="28" t="s">
        <v>120</v>
      </c>
      <c r="J62" s="33" t="s">
        <v>120</v>
      </c>
      <c r="K62" s="68" t="s">
        <v>120</v>
      </c>
    </row>
    <row r="63" spans="1:11" x14ac:dyDescent="0.35">
      <c r="A63" s="22" t="s">
        <v>277</v>
      </c>
      <c r="B63" s="81" t="s">
        <v>75</v>
      </c>
      <c r="C63" s="33">
        <v>10</v>
      </c>
      <c r="D63" s="33" t="s">
        <v>120</v>
      </c>
      <c r="E63" s="33">
        <v>5</v>
      </c>
      <c r="F63" s="33">
        <v>5</v>
      </c>
      <c r="G63" s="28" t="s">
        <v>120</v>
      </c>
      <c r="H63" s="28" t="s">
        <v>120</v>
      </c>
      <c r="I63" s="28" t="s">
        <v>120</v>
      </c>
      <c r="J63" s="33" t="s">
        <v>120</v>
      </c>
      <c r="K63" s="68" t="s">
        <v>120</v>
      </c>
    </row>
    <row r="64" spans="1:11" x14ac:dyDescent="0.35">
      <c r="A64" s="22" t="s">
        <v>277</v>
      </c>
      <c r="B64" s="81" t="s">
        <v>76</v>
      </c>
      <c r="C64" s="33">
        <v>15</v>
      </c>
      <c r="D64" s="33" t="s">
        <v>120</v>
      </c>
      <c r="E64" s="33">
        <v>5</v>
      </c>
      <c r="F64" s="33">
        <v>5</v>
      </c>
      <c r="G64" s="28" t="s">
        <v>120</v>
      </c>
      <c r="H64" s="28" t="s">
        <v>120</v>
      </c>
      <c r="I64" s="28">
        <v>0.47</v>
      </c>
      <c r="J64" s="33" t="s">
        <v>120</v>
      </c>
      <c r="K64" s="68" t="s">
        <v>120</v>
      </c>
    </row>
    <row r="65" spans="1:11" x14ac:dyDescent="0.35">
      <c r="A65" s="22" t="s">
        <v>277</v>
      </c>
      <c r="B65" s="81" t="s">
        <v>77</v>
      </c>
      <c r="C65" s="33">
        <v>15</v>
      </c>
      <c r="D65" s="33">
        <v>0</v>
      </c>
      <c r="E65" s="33">
        <v>5</v>
      </c>
      <c r="F65" s="33">
        <v>5</v>
      </c>
      <c r="G65" s="28">
        <v>0</v>
      </c>
      <c r="H65" s="28">
        <v>0.54</v>
      </c>
      <c r="I65" s="28">
        <v>0.46</v>
      </c>
      <c r="J65" s="33">
        <v>0</v>
      </c>
      <c r="K65" s="68" t="s">
        <v>64</v>
      </c>
    </row>
    <row r="66" spans="1:11" x14ac:dyDescent="0.35">
      <c r="A66" s="22" t="s">
        <v>277</v>
      </c>
      <c r="B66" s="81" t="s">
        <v>78</v>
      </c>
      <c r="C66" s="33">
        <v>20</v>
      </c>
      <c r="D66" s="33">
        <v>0</v>
      </c>
      <c r="E66" s="33">
        <v>10</v>
      </c>
      <c r="F66" s="33">
        <v>10</v>
      </c>
      <c r="G66" s="28">
        <v>0</v>
      </c>
      <c r="H66" s="28">
        <v>0.45</v>
      </c>
      <c r="I66" s="28">
        <v>0.55000000000000004</v>
      </c>
      <c r="J66" s="33">
        <v>0</v>
      </c>
      <c r="K66" s="68" t="s">
        <v>64</v>
      </c>
    </row>
    <row r="67" spans="1:11" x14ac:dyDescent="0.35">
      <c r="A67" s="22" t="s">
        <v>277</v>
      </c>
      <c r="B67" s="81" t="s">
        <v>79</v>
      </c>
      <c r="C67" s="33">
        <v>20</v>
      </c>
      <c r="D67" s="33" t="s">
        <v>120</v>
      </c>
      <c r="E67" s="33">
        <v>10</v>
      </c>
      <c r="F67" s="33">
        <v>5</v>
      </c>
      <c r="G67" s="28" t="s">
        <v>120</v>
      </c>
      <c r="H67" s="28">
        <v>0.67</v>
      </c>
      <c r="I67" s="28" t="s">
        <v>120</v>
      </c>
      <c r="J67" s="33" t="s">
        <v>120</v>
      </c>
      <c r="K67" s="68" t="s">
        <v>120</v>
      </c>
    </row>
    <row r="68" spans="1:11" x14ac:dyDescent="0.35">
      <c r="A68" s="22" t="s">
        <v>277</v>
      </c>
      <c r="B68" s="81" t="s">
        <v>80</v>
      </c>
      <c r="C68" s="33">
        <v>15</v>
      </c>
      <c r="D68" s="33">
        <v>0</v>
      </c>
      <c r="E68" s="33">
        <v>10</v>
      </c>
      <c r="F68" s="33">
        <v>5</v>
      </c>
      <c r="G68" s="28">
        <v>0</v>
      </c>
      <c r="H68" s="28">
        <v>0.53</v>
      </c>
      <c r="I68" s="28">
        <v>0.47</v>
      </c>
      <c r="J68" s="33">
        <v>0</v>
      </c>
      <c r="K68" s="68" t="s">
        <v>64</v>
      </c>
    </row>
    <row r="69" spans="1:11" x14ac:dyDescent="0.35">
      <c r="A69" s="22" t="s">
        <v>277</v>
      </c>
      <c r="B69" s="81" t="s">
        <v>81</v>
      </c>
      <c r="C69" s="33">
        <v>15</v>
      </c>
      <c r="D69" s="33" t="s">
        <v>120</v>
      </c>
      <c r="E69" s="33">
        <v>5</v>
      </c>
      <c r="F69" s="33">
        <v>10</v>
      </c>
      <c r="G69" s="28" t="s">
        <v>120</v>
      </c>
      <c r="H69" s="28" t="s">
        <v>120</v>
      </c>
      <c r="I69" s="28">
        <v>0.56000000000000005</v>
      </c>
      <c r="J69" s="33" t="s">
        <v>120</v>
      </c>
      <c r="K69" s="68" t="s">
        <v>120</v>
      </c>
    </row>
    <row r="70" spans="1:11" x14ac:dyDescent="0.35">
      <c r="A70" s="22" t="s">
        <v>277</v>
      </c>
      <c r="B70" s="81" t="s">
        <v>82</v>
      </c>
      <c r="C70" s="33">
        <v>25</v>
      </c>
      <c r="D70" s="33" t="s">
        <v>120</v>
      </c>
      <c r="E70" s="33">
        <v>20</v>
      </c>
      <c r="F70" s="33">
        <v>5</v>
      </c>
      <c r="G70" s="28" t="s">
        <v>120</v>
      </c>
      <c r="H70" s="28">
        <v>0.7</v>
      </c>
      <c r="I70" s="28" t="s">
        <v>120</v>
      </c>
      <c r="J70" s="33">
        <v>0</v>
      </c>
      <c r="K70" s="68">
        <v>0</v>
      </c>
    </row>
    <row r="71" spans="1:11" x14ac:dyDescent="0.35">
      <c r="A71" s="22" t="s">
        <v>277</v>
      </c>
      <c r="B71" s="81" t="s">
        <v>83</v>
      </c>
      <c r="C71" s="33">
        <v>20</v>
      </c>
      <c r="D71" s="33" t="s">
        <v>120</v>
      </c>
      <c r="E71" s="33">
        <v>15</v>
      </c>
      <c r="F71" s="33">
        <v>5</v>
      </c>
      <c r="G71" s="28" t="s">
        <v>120</v>
      </c>
      <c r="H71" s="28">
        <v>0.64</v>
      </c>
      <c r="I71" s="28" t="s">
        <v>120</v>
      </c>
      <c r="J71" s="33">
        <v>0</v>
      </c>
      <c r="K71" s="68">
        <v>0</v>
      </c>
    </row>
    <row r="72" spans="1:11" x14ac:dyDescent="0.35">
      <c r="A72" s="22" t="s">
        <v>277</v>
      </c>
      <c r="B72" s="81" t="s">
        <v>84</v>
      </c>
      <c r="C72" s="33">
        <v>40</v>
      </c>
      <c r="D72" s="33" t="s">
        <v>120</v>
      </c>
      <c r="E72" s="33">
        <v>20</v>
      </c>
      <c r="F72" s="33">
        <v>15</v>
      </c>
      <c r="G72" s="28" t="s">
        <v>120</v>
      </c>
      <c r="H72" s="28">
        <v>0.54</v>
      </c>
      <c r="I72" s="28" t="s">
        <v>120</v>
      </c>
      <c r="J72" s="33">
        <v>0</v>
      </c>
      <c r="K72" s="68">
        <v>0</v>
      </c>
    </row>
    <row r="73" spans="1:11" x14ac:dyDescent="0.35">
      <c r="A73" s="22" t="s">
        <v>277</v>
      </c>
      <c r="B73" s="81" t="s">
        <v>85</v>
      </c>
      <c r="C73" s="33">
        <v>45</v>
      </c>
      <c r="D73" s="33">
        <v>5</v>
      </c>
      <c r="E73" s="33">
        <v>25</v>
      </c>
      <c r="F73" s="33">
        <v>15</v>
      </c>
      <c r="G73" s="28" t="s">
        <v>120</v>
      </c>
      <c r="H73" s="28">
        <v>0.56999999999999995</v>
      </c>
      <c r="I73" s="28">
        <v>0.36</v>
      </c>
      <c r="J73" s="33" t="s">
        <v>120</v>
      </c>
      <c r="K73" s="68" t="s">
        <v>120</v>
      </c>
    </row>
    <row r="74" spans="1:11" x14ac:dyDescent="0.35">
      <c r="A74" s="22" t="s">
        <v>277</v>
      </c>
      <c r="B74" s="81" t="s">
        <v>86</v>
      </c>
      <c r="C74" s="33">
        <v>60</v>
      </c>
      <c r="D74" s="33">
        <v>5</v>
      </c>
      <c r="E74" s="33">
        <v>25</v>
      </c>
      <c r="F74" s="33">
        <v>35</v>
      </c>
      <c r="G74" s="28" t="s">
        <v>120</v>
      </c>
      <c r="H74" s="28">
        <v>0.41</v>
      </c>
      <c r="I74" s="28">
        <v>0.54</v>
      </c>
      <c r="J74" s="33" t="s">
        <v>120</v>
      </c>
      <c r="K74" s="68" t="s">
        <v>120</v>
      </c>
    </row>
    <row r="75" spans="1:11" x14ac:dyDescent="0.35">
      <c r="A75" s="22" t="s">
        <v>277</v>
      </c>
      <c r="B75" s="81" t="s">
        <v>87</v>
      </c>
      <c r="C75" s="33">
        <v>55</v>
      </c>
      <c r="D75" s="33" t="s">
        <v>120</v>
      </c>
      <c r="E75" s="33">
        <v>30</v>
      </c>
      <c r="F75" s="33">
        <v>25</v>
      </c>
      <c r="G75" s="28" t="s">
        <v>120</v>
      </c>
      <c r="H75" s="28">
        <v>0.56000000000000005</v>
      </c>
      <c r="I75" s="28" t="s">
        <v>120</v>
      </c>
      <c r="J75" s="33">
        <v>0</v>
      </c>
      <c r="K75" s="68">
        <v>0</v>
      </c>
    </row>
    <row r="76" spans="1:11" x14ac:dyDescent="0.35">
      <c r="A76" s="22" t="s">
        <v>277</v>
      </c>
      <c r="B76" s="81" t="s">
        <v>88</v>
      </c>
      <c r="C76" s="33">
        <v>60</v>
      </c>
      <c r="D76" s="33" t="s">
        <v>120</v>
      </c>
      <c r="E76" s="33">
        <v>30</v>
      </c>
      <c r="F76" s="33">
        <v>30</v>
      </c>
      <c r="G76" s="28" t="s">
        <v>120</v>
      </c>
      <c r="H76" s="28">
        <v>0.51</v>
      </c>
      <c r="I76" s="28" t="s">
        <v>120</v>
      </c>
      <c r="J76" s="33">
        <v>0</v>
      </c>
      <c r="K76" s="68">
        <v>0</v>
      </c>
    </row>
    <row r="77" spans="1:11" x14ac:dyDescent="0.35">
      <c r="A77" s="22" t="s">
        <v>277</v>
      </c>
      <c r="B77" s="81" t="s">
        <v>89</v>
      </c>
      <c r="C77" s="33">
        <v>90</v>
      </c>
      <c r="D77" s="33">
        <v>5</v>
      </c>
      <c r="E77" s="33">
        <v>40</v>
      </c>
      <c r="F77" s="33">
        <v>45</v>
      </c>
      <c r="G77" s="28">
        <v>0.03</v>
      </c>
      <c r="H77" s="28">
        <v>0.44</v>
      </c>
      <c r="I77" s="28">
        <v>0.52</v>
      </c>
      <c r="J77" s="33">
        <v>5</v>
      </c>
      <c r="K77" s="68">
        <v>1</v>
      </c>
    </row>
    <row r="78" spans="1:11" x14ac:dyDescent="0.35">
      <c r="A78" s="22" t="s">
        <v>277</v>
      </c>
      <c r="B78" s="81" t="s">
        <v>90</v>
      </c>
      <c r="C78" s="33">
        <v>95</v>
      </c>
      <c r="D78" s="33">
        <v>0</v>
      </c>
      <c r="E78" s="33">
        <v>55</v>
      </c>
      <c r="F78" s="33">
        <v>40</v>
      </c>
      <c r="G78" s="28">
        <v>0</v>
      </c>
      <c r="H78" s="28">
        <v>0.57999999999999996</v>
      </c>
      <c r="I78" s="28">
        <v>0.42</v>
      </c>
      <c r="J78" s="33">
        <v>0</v>
      </c>
      <c r="K78" s="68" t="s">
        <v>64</v>
      </c>
    </row>
    <row r="79" spans="1:11" x14ac:dyDescent="0.35">
      <c r="A79" s="22" t="s">
        <v>277</v>
      </c>
      <c r="B79" s="81" t="s">
        <v>91</v>
      </c>
      <c r="C79" s="33">
        <v>105</v>
      </c>
      <c r="D79" s="33">
        <v>5</v>
      </c>
      <c r="E79" s="33">
        <v>50</v>
      </c>
      <c r="F79" s="33">
        <v>50</v>
      </c>
      <c r="G79" s="28" t="s">
        <v>120</v>
      </c>
      <c r="H79" s="28">
        <v>0.46</v>
      </c>
      <c r="I79" s="28">
        <v>0.49</v>
      </c>
      <c r="J79" s="33" t="s">
        <v>120</v>
      </c>
      <c r="K79" s="68" t="s">
        <v>120</v>
      </c>
    </row>
    <row r="80" spans="1:11" x14ac:dyDescent="0.35">
      <c r="A80" s="22" t="s">
        <v>277</v>
      </c>
      <c r="B80" s="81" t="s">
        <v>92</v>
      </c>
      <c r="C80" s="33">
        <v>185</v>
      </c>
      <c r="D80" s="33">
        <v>5</v>
      </c>
      <c r="E80" s="33">
        <v>90</v>
      </c>
      <c r="F80" s="33">
        <v>85</v>
      </c>
      <c r="G80" s="28" t="s">
        <v>120</v>
      </c>
      <c r="H80" s="28">
        <v>0.49</v>
      </c>
      <c r="I80" s="28">
        <v>0.47</v>
      </c>
      <c r="J80" s="33" t="s">
        <v>120</v>
      </c>
      <c r="K80" s="68" t="s">
        <v>120</v>
      </c>
    </row>
    <row r="81" spans="1:11" x14ac:dyDescent="0.35">
      <c r="A81" s="22" t="s">
        <v>277</v>
      </c>
      <c r="B81" s="81" t="s">
        <v>93</v>
      </c>
      <c r="C81" s="33">
        <v>145</v>
      </c>
      <c r="D81" s="33">
        <v>5</v>
      </c>
      <c r="E81" s="33">
        <v>60</v>
      </c>
      <c r="F81" s="33">
        <v>80</v>
      </c>
      <c r="G81" s="28">
        <v>0.04</v>
      </c>
      <c r="H81" s="28">
        <v>0.42</v>
      </c>
      <c r="I81" s="28">
        <v>0.54</v>
      </c>
      <c r="J81" s="33">
        <v>0</v>
      </c>
      <c r="K81" s="68">
        <v>0</v>
      </c>
    </row>
    <row r="82" spans="1:11" x14ac:dyDescent="0.35">
      <c r="A82" s="22" t="s">
        <v>277</v>
      </c>
      <c r="B82" s="81" t="s">
        <v>94</v>
      </c>
      <c r="C82" s="33">
        <v>145</v>
      </c>
      <c r="D82" s="33">
        <v>5</v>
      </c>
      <c r="E82" s="33">
        <v>70</v>
      </c>
      <c r="F82" s="33">
        <v>70</v>
      </c>
      <c r="G82" s="28" t="s">
        <v>120</v>
      </c>
      <c r="H82" s="28">
        <v>0.48</v>
      </c>
      <c r="I82" s="28">
        <v>0.48</v>
      </c>
      <c r="J82" s="33" t="s">
        <v>120</v>
      </c>
      <c r="K82" s="68" t="s">
        <v>120</v>
      </c>
    </row>
    <row r="83" spans="1:11" x14ac:dyDescent="0.35">
      <c r="A83" s="22" t="s">
        <v>277</v>
      </c>
      <c r="B83" s="81" t="s">
        <v>95</v>
      </c>
      <c r="C83" s="33">
        <v>90</v>
      </c>
      <c r="D83" s="33" t="s">
        <v>120</v>
      </c>
      <c r="E83" s="33">
        <v>50</v>
      </c>
      <c r="F83" s="33">
        <v>40</v>
      </c>
      <c r="G83" s="28" t="s">
        <v>120</v>
      </c>
      <c r="H83" s="28">
        <v>0.54</v>
      </c>
      <c r="I83" s="28" t="s">
        <v>120</v>
      </c>
      <c r="J83" s="33">
        <v>0</v>
      </c>
      <c r="K83" s="68">
        <v>0</v>
      </c>
    </row>
    <row r="84" spans="1:11" x14ac:dyDescent="0.35">
      <c r="A84" s="22" t="s">
        <v>277</v>
      </c>
      <c r="B84" s="81" t="s">
        <v>96</v>
      </c>
      <c r="C84" s="33">
        <v>85</v>
      </c>
      <c r="D84" s="33">
        <v>5</v>
      </c>
      <c r="E84" s="33">
        <v>45</v>
      </c>
      <c r="F84" s="33">
        <v>35</v>
      </c>
      <c r="G84" s="28" t="s">
        <v>120</v>
      </c>
      <c r="H84" s="28">
        <v>0.5</v>
      </c>
      <c r="I84" s="28">
        <v>0.42</v>
      </c>
      <c r="J84" s="33" t="s">
        <v>120</v>
      </c>
      <c r="K84" s="68" t="s">
        <v>120</v>
      </c>
    </row>
    <row r="85" spans="1:11" x14ac:dyDescent="0.35">
      <c r="A85" s="22" t="s">
        <v>277</v>
      </c>
      <c r="B85" s="81" t="s">
        <v>97</v>
      </c>
      <c r="C85" s="33">
        <v>95</v>
      </c>
      <c r="D85" s="33">
        <v>5</v>
      </c>
      <c r="E85" s="33">
        <v>45</v>
      </c>
      <c r="F85" s="33">
        <v>45</v>
      </c>
      <c r="G85" s="28">
        <v>0.03</v>
      </c>
      <c r="H85" s="28">
        <v>0.47</v>
      </c>
      <c r="I85" s="28">
        <v>0.49</v>
      </c>
      <c r="J85" s="33">
        <v>5</v>
      </c>
      <c r="K85" s="68">
        <v>1</v>
      </c>
    </row>
    <row r="86" spans="1:11" x14ac:dyDescent="0.35">
      <c r="A86" s="22" t="s">
        <v>277</v>
      </c>
      <c r="B86" s="81" t="s">
        <v>98</v>
      </c>
      <c r="C86" s="33">
        <v>90</v>
      </c>
      <c r="D86" s="33">
        <v>5</v>
      </c>
      <c r="E86" s="33">
        <v>45</v>
      </c>
      <c r="F86" s="33">
        <v>40</v>
      </c>
      <c r="G86" s="28" t="s">
        <v>120</v>
      </c>
      <c r="H86" s="28">
        <v>0.48</v>
      </c>
      <c r="I86" s="28">
        <v>0.47</v>
      </c>
      <c r="J86" s="33" t="s">
        <v>120</v>
      </c>
      <c r="K86" s="68" t="s">
        <v>120</v>
      </c>
    </row>
    <row r="87" spans="1:11" x14ac:dyDescent="0.35">
      <c r="A87" s="22" t="s">
        <v>277</v>
      </c>
      <c r="B87" s="81" t="s">
        <v>99</v>
      </c>
      <c r="C87" s="33">
        <v>85</v>
      </c>
      <c r="D87" s="33">
        <v>10</v>
      </c>
      <c r="E87" s="33">
        <v>40</v>
      </c>
      <c r="F87" s="33">
        <v>35</v>
      </c>
      <c r="G87" s="28">
        <v>0.1</v>
      </c>
      <c r="H87" s="28">
        <v>0.48</v>
      </c>
      <c r="I87" s="28">
        <v>0.43</v>
      </c>
      <c r="J87" s="33">
        <v>5</v>
      </c>
      <c r="K87" s="68">
        <v>0.5</v>
      </c>
    </row>
    <row r="88" spans="1:11" x14ac:dyDescent="0.35">
      <c r="A88" s="22" t="s">
        <v>277</v>
      </c>
      <c r="B88" s="81" t="s">
        <v>100</v>
      </c>
      <c r="C88" s="33">
        <v>95</v>
      </c>
      <c r="D88" s="33">
        <v>5</v>
      </c>
      <c r="E88" s="33">
        <v>40</v>
      </c>
      <c r="F88" s="33">
        <v>50</v>
      </c>
      <c r="G88" s="28">
        <v>0.03</v>
      </c>
      <c r="H88" s="28">
        <v>0.43</v>
      </c>
      <c r="I88" s="28">
        <v>0.54</v>
      </c>
      <c r="J88" s="33">
        <v>0</v>
      </c>
      <c r="K88" s="68">
        <v>0</v>
      </c>
    </row>
    <row r="89" spans="1:11" x14ac:dyDescent="0.35">
      <c r="A89" s="22" t="s">
        <v>277</v>
      </c>
      <c r="B89" s="81" t="s">
        <v>101</v>
      </c>
      <c r="C89" s="33">
        <v>95</v>
      </c>
      <c r="D89" s="33">
        <v>5</v>
      </c>
      <c r="E89" s="33">
        <v>50</v>
      </c>
      <c r="F89" s="33">
        <v>45</v>
      </c>
      <c r="G89" s="28" t="s">
        <v>120</v>
      </c>
      <c r="H89" s="28">
        <v>0.52</v>
      </c>
      <c r="I89" s="28">
        <v>0.45</v>
      </c>
      <c r="J89" s="33" t="s">
        <v>120</v>
      </c>
      <c r="K89" s="68" t="s">
        <v>120</v>
      </c>
    </row>
    <row r="90" spans="1:11" x14ac:dyDescent="0.35">
      <c r="A90" s="22" t="s">
        <v>277</v>
      </c>
      <c r="B90" s="81" t="s">
        <v>102</v>
      </c>
      <c r="C90" s="33">
        <v>130</v>
      </c>
      <c r="D90" s="33" t="s">
        <v>120</v>
      </c>
      <c r="E90" s="33">
        <v>45</v>
      </c>
      <c r="F90" s="33">
        <v>80</v>
      </c>
      <c r="G90" s="28" t="s">
        <v>120</v>
      </c>
      <c r="H90" s="28" t="s">
        <v>120</v>
      </c>
      <c r="I90" s="28">
        <v>0.63</v>
      </c>
      <c r="J90" s="33" t="s">
        <v>120</v>
      </c>
      <c r="K90" s="68" t="s">
        <v>120</v>
      </c>
    </row>
    <row r="91" spans="1:11" x14ac:dyDescent="0.35">
      <c r="A91" s="22" t="s">
        <v>277</v>
      </c>
      <c r="B91" s="81" t="s">
        <v>103</v>
      </c>
      <c r="C91" s="33">
        <v>150</v>
      </c>
      <c r="D91" s="33">
        <v>5</v>
      </c>
      <c r="E91" s="33">
        <v>75</v>
      </c>
      <c r="F91" s="33">
        <v>70</v>
      </c>
      <c r="G91" s="28">
        <v>0.04</v>
      </c>
      <c r="H91" s="28">
        <v>0.49</v>
      </c>
      <c r="I91" s="28">
        <v>0.47</v>
      </c>
      <c r="J91" s="33">
        <v>5</v>
      </c>
      <c r="K91" s="68">
        <v>0.5</v>
      </c>
    </row>
    <row r="92" spans="1:11" x14ac:dyDescent="0.35">
      <c r="A92" s="22" t="s">
        <v>277</v>
      </c>
      <c r="B92" s="81" t="s">
        <v>104</v>
      </c>
      <c r="C92" s="33">
        <v>170</v>
      </c>
      <c r="D92" s="33">
        <v>5</v>
      </c>
      <c r="E92" s="33">
        <v>70</v>
      </c>
      <c r="F92" s="33">
        <v>95</v>
      </c>
      <c r="G92" s="28" t="s">
        <v>120</v>
      </c>
      <c r="H92" s="28">
        <v>0.4</v>
      </c>
      <c r="I92" s="28">
        <v>0.56000000000000005</v>
      </c>
      <c r="J92" s="33" t="s">
        <v>120</v>
      </c>
      <c r="K92" s="68" t="s">
        <v>120</v>
      </c>
    </row>
    <row r="93" spans="1:11" x14ac:dyDescent="0.35">
      <c r="A93" s="22" t="s">
        <v>277</v>
      </c>
      <c r="B93" s="81" t="s">
        <v>105</v>
      </c>
      <c r="C93" s="33">
        <v>120</v>
      </c>
      <c r="D93" s="33">
        <v>10</v>
      </c>
      <c r="E93" s="33">
        <v>55</v>
      </c>
      <c r="F93" s="33">
        <v>55</v>
      </c>
      <c r="G93" s="28" t="s">
        <v>120</v>
      </c>
      <c r="H93" s="28">
        <v>0.45</v>
      </c>
      <c r="I93" s="28">
        <v>0.47</v>
      </c>
      <c r="J93" s="33" t="s">
        <v>120</v>
      </c>
      <c r="K93" s="68" t="s">
        <v>120</v>
      </c>
    </row>
    <row r="94" spans="1:11" x14ac:dyDescent="0.35">
      <c r="A94" s="22" t="s">
        <v>277</v>
      </c>
      <c r="B94" s="81" t="s">
        <v>106</v>
      </c>
      <c r="C94" s="33">
        <v>225</v>
      </c>
      <c r="D94" s="33">
        <v>15</v>
      </c>
      <c r="E94" s="33">
        <v>80</v>
      </c>
      <c r="F94" s="33">
        <v>135</v>
      </c>
      <c r="G94" s="28">
        <v>7.0000000000000007E-2</v>
      </c>
      <c r="H94" s="28">
        <v>0.35</v>
      </c>
      <c r="I94" s="28">
        <v>0.59</v>
      </c>
      <c r="J94" s="33">
        <v>5</v>
      </c>
      <c r="K94" s="68">
        <v>0.4</v>
      </c>
    </row>
    <row r="95" spans="1:11" x14ac:dyDescent="0.35">
      <c r="A95" s="22" t="s">
        <v>277</v>
      </c>
      <c r="B95" s="81" t="s">
        <v>107</v>
      </c>
      <c r="C95" s="33">
        <v>290</v>
      </c>
      <c r="D95" s="33">
        <v>20</v>
      </c>
      <c r="E95" s="33">
        <v>125</v>
      </c>
      <c r="F95" s="33">
        <v>145</v>
      </c>
      <c r="G95" s="28">
        <v>0.08</v>
      </c>
      <c r="H95" s="28">
        <v>0.42</v>
      </c>
      <c r="I95" s="28">
        <v>0.5</v>
      </c>
      <c r="J95" s="33">
        <v>10</v>
      </c>
      <c r="K95" s="68">
        <v>0.41</v>
      </c>
    </row>
    <row r="96" spans="1:11" x14ac:dyDescent="0.35">
      <c r="A96" s="22" t="s">
        <v>277</v>
      </c>
      <c r="B96" s="81" t="s">
        <v>108</v>
      </c>
      <c r="C96" s="33">
        <v>355</v>
      </c>
      <c r="D96" s="33">
        <v>15</v>
      </c>
      <c r="E96" s="33">
        <v>115</v>
      </c>
      <c r="F96" s="33">
        <v>225</v>
      </c>
      <c r="G96" s="28">
        <v>0.04</v>
      </c>
      <c r="H96" s="28">
        <v>0.33</v>
      </c>
      <c r="I96" s="28">
        <v>0.63</v>
      </c>
      <c r="J96" s="33">
        <v>5</v>
      </c>
      <c r="K96" s="68">
        <v>0.31</v>
      </c>
    </row>
    <row r="97" spans="1:11" x14ac:dyDescent="0.35">
      <c r="A97" s="22" t="s">
        <v>277</v>
      </c>
      <c r="B97" s="81" t="s">
        <v>109</v>
      </c>
      <c r="C97" s="33">
        <v>435</v>
      </c>
      <c r="D97" s="33">
        <v>20</v>
      </c>
      <c r="E97" s="33">
        <v>160</v>
      </c>
      <c r="F97" s="33">
        <v>255</v>
      </c>
      <c r="G97" s="28">
        <v>0.05</v>
      </c>
      <c r="H97" s="28">
        <v>0.37</v>
      </c>
      <c r="I97" s="28">
        <v>0.57999999999999996</v>
      </c>
      <c r="J97" s="33">
        <v>5</v>
      </c>
      <c r="K97" s="68">
        <v>0.24</v>
      </c>
    </row>
    <row r="98" spans="1:11" x14ac:dyDescent="0.35">
      <c r="A98" s="22" t="s">
        <v>277</v>
      </c>
      <c r="B98" s="81" t="s">
        <v>110</v>
      </c>
      <c r="C98" s="33">
        <v>460</v>
      </c>
      <c r="D98" s="33">
        <v>20</v>
      </c>
      <c r="E98" s="33">
        <v>160</v>
      </c>
      <c r="F98" s="33">
        <v>275</v>
      </c>
      <c r="G98" s="28">
        <v>0.04</v>
      </c>
      <c r="H98" s="28">
        <v>0.35</v>
      </c>
      <c r="I98" s="28">
        <v>0.6</v>
      </c>
      <c r="J98" s="33">
        <v>5</v>
      </c>
      <c r="K98" s="68">
        <v>0.35</v>
      </c>
    </row>
    <row r="99" spans="1:11" x14ac:dyDescent="0.35">
      <c r="A99" s="22" t="s">
        <v>277</v>
      </c>
      <c r="B99" s="81" t="s">
        <v>111</v>
      </c>
      <c r="C99" s="33">
        <v>350</v>
      </c>
      <c r="D99" s="33">
        <v>20</v>
      </c>
      <c r="E99" s="33">
        <v>135</v>
      </c>
      <c r="F99" s="33">
        <v>195</v>
      </c>
      <c r="G99" s="28">
        <v>0.06</v>
      </c>
      <c r="H99" s="28">
        <v>0.38</v>
      </c>
      <c r="I99" s="28">
        <v>0.55000000000000004</v>
      </c>
      <c r="J99" s="33">
        <v>10</v>
      </c>
      <c r="K99" s="68">
        <v>0.41</v>
      </c>
    </row>
    <row r="100" spans="1:11" x14ac:dyDescent="0.35">
      <c r="A100" s="22" t="s">
        <v>277</v>
      </c>
      <c r="B100" s="81" t="s">
        <v>112</v>
      </c>
      <c r="C100" s="33">
        <v>440</v>
      </c>
      <c r="D100" s="33">
        <v>15</v>
      </c>
      <c r="E100" s="33">
        <v>175</v>
      </c>
      <c r="F100" s="33">
        <v>250</v>
      </c>
      <c r="G100" s="28">
        <v>0.04</v>
      </c>
      <c r="H100" s="28">
        <v>0.4</v>
      </c>
      <c r="I100" s="28">
        <v>0.56000000000000005</v>
      </c>
      <c r="J100" s="33">
        <v>5</v>
      </c>
      <c r="K100" s="68">
        <v>0.35</v>
      </c>
    </row>
    <row r="101" spans="1:11" x14ac:dyDescent="0.35">
      <c r="A101" s="22" t="s">
        <v>277</v>
      </c>
      <c r="B101" s="81" t="s">
        <v>113</v>
      </c>
      <c r="C101" s="33">
        <v>395</v>
      </c>
      <c r="D101" s="33">
        <v>20</v>
      </c>
      <c r="E101" s="33">
        <v>155</v>
      </c>
      <c r="F101" s="33">
        <v>220</v>
      </c>
      <c r="G101" s="28">
        <v>0.05</v>
      </c>
      <c r="H101" s="28">
        <v>0.39</v>
      </c>
      <c r="I101" s="28">
        <v>0.55000000000000004</v>
      </c>
      <c r="J101" s="33">
        <v>10</v>
      </c>
      <c r="K101" s="68">
        <v>0.45</v>
      </c>
    </row>
    <row r="102" spans="1:11" x14ac:dyDescent="0.35">
      <c r="A102" s="22" t="s">
        <v>277</v>
      </c>
      <c r="B102" s="81" t="s">
        <v>114</v>
      </c>
      <c r="C102" s="33">
        <v>430</v>
      </c>
      <c r="D102" s="33">
        <v>15</v>
      </c>
      <c r="E102" s="33">
        <v>160</v>
      </c>
      <c r="F102" s="33">
        <v>250</v>
      </c>
      <c r="G102" s="28">
        <v>0.04</v>
      </c>
      <c r="H102" s="28">
        <v>0.38</v>
      </c>
      <c r="I102" s="28">
        <v>0.59</v>
      </c>
      <c r="J102" s="33">
        <v>5</v>
      </c>
      <c r="K102" s="68">
        <v>0.25</v>
      </c>
    </row>
    <row r="103" spans="1:11" x14ac:dyDescent="0.35">
      <c r="A103" s="128" t="s">
        <v>278</v>
      </c>
      <c r="B103" s="129" t="s">
        <v>62</v>
      </c>
      <c r="C103" s="47">
        <v>4840</v>
      </c>
      <c r="D103" s="47">
        <v>155</v>
      </c>
      <c r="E103" s="47">
        <v>2675</v>
      </c>
      <c r="F103" s="47">
        <v>2010</v>
      </c>
      <c r="G103" s="130">
        <v>0.03</v>
      </c>
      <c r="H103" s="130">
        <v>0.55000000000000004</v>
      </c>
      <c r="I103" s="130">
        <v>0.42</v>
      </c>
      <c r="J103" s="47">
        <v>40</v>
      </c>
      <c r="K103" s="66">
        <v>0.26</v>
      </c>
    </row>
    <row r="104" spans="1:11" x14ac:dyDescent="0.35">
      <c r="A104" s="22" t="s">
        <v>278</v>
      </c>
      <c r="B104" s="81" t="s">
        <v>68</v>
      </c>
      <c r="C104" s="33">
        <v>0</v>
      </c>
      <c r="D104" s="33">
        <v>0</v>
      </c>
      <c r="E104" s="33">
        <v>0</v>
      </c>
      <c r="F104" s="33">
        <v>0</v>
      </c>
      <c r="G104" s="148" t="s">
        <v>64</v>
      </c>
      <c r="H104" s="28" t="s">
        <v>64</v>
      </c>
      <c r="I104" s="148" t="s">
        <v>64</v>
      </c>
      <c r="J104" s="33">
        <v>0</v>
      </c>
      <c r="K104" s="148" t="s">
        <v>64</v>
      </c>
    </row>
    <row r="105" spans="1:11" x14ac:dyDescent="0.35">
      <c r="A105" s="22" t="s">
        <v>278</v>
      </c>
      <c r="B105" s="81" t="s">
        <v>69</v>
      </c>
      <c r="C105" s="33">
        <v>0</v>
      </c>
      <c r="D105" s="33">
        <v>0</v>
      </c>
      <c r="E105" s="33">
        <v>0</v>
      </c>
      <c r="F105" s="33">
        <v>0</v>
      </c>
      <c r="G105" s="148" t="s">
        <v>64</v>
      </c>
      <c r="H105" s="28" t="s">
        <v>64</v>
      </c>
      <c r="I105" s="148" t="s">
        <v>64</v>
      </c>
      <c r="J105" s="33">
        <v>0</v>
      </c>
      <c r="K105" s="148" t="s">
        <v>64</v>
      </c>
    </row>
    <row r="106" spans="1:11" x14ac:dyDescent="0.35">
      <c r="A106" s="22" t="s">
        <v>278</v>
      </c>
      <c r="B106" s="81" t="s">
        <v>70</v>
      </c>
      <c r="C106" s="33">
        <v>0</v>
      </c>
      <c r="D106" s="33">
        <v>0</v>
      </c>
      <c r="E106" s="33">
        <v>0</v>
      </c>
      <c r="F106" s="33">
        <v>0</v>
      </c>
      <c r="G106" s="148" t="s">
        <v>64</v>
      </c>
      <c r="H106" s="28" t="s">
        <v>64</v>
      </c>
      <c r="I106" s="148" t="s">
        <v>64</v>
      </c>
      <c r="J106" s="33">
        <v>0</v>
      </c>
      <c r="K106" s="148" t="s">
        <v>64</v>
      </c>
    </row>
    <row r="107" spans="1:11" x14ac:dyDescent="0.35">
      <c r="A107" s="22" t="s">
        <v>278</v>
      </c>
      <c r="B107" s="81" t="s">
        <v>71</v>
      </c>
      <c r="C107" s="33">
        <v>0</v>
      </c>
      <c r="D107" s="33">
        <v>0</v>
      </c>
      <c r="E107" s="33">
        <v>0</v>
      </c>
      <c r="F107" s="33">
        <v>0</v>
      </c>
      <c r="G107" s="148" t="s">
        <v>64</v>
      </c>
      <c r="H107" s="28" t="s">
        <v>64</v>
      </c>
      <c r="I107" s="148" t="s">
        <v>64</v>
      </c>
      <c r="J107" s="33">
        <v>0</v>
      </c>
      <c r="K107" s="148" t="s">
        <v>64</v>
      </c>
    </row>
    <row r="108" spans="1:11" x14ac:dyDescent="0.35">
      <c r="A108" s="22" t="s">
        <v>278</v>
      </c>
      <c r="B108" s="81" t="s">
        <v>72</v>
      </c>
      <c r="C108" s="33">
        <v>5</v>
      </c>
      <c r="D108" s="33">
        <v>0</v>
      </c>
      <c r="E108" s="33">
        <v>5</v>
      </c>
      <c r="F108" s="33">
        <v>0</v>
      </c>
      <c r="G108" s="28">
        <v>0</v>
      </c>
      <c r="H108" s="28">
        <v>1</v>
      </c>
      <c r="I108" s="28">
        <v>0</v>
      </c>
      <c r="J108" s="33">
        <v>0</v>
      </c>
      <c r="K108" s="68" t="s">
        <v>64</v>
      </c>
    </row>
    <row r="109" spans="1:11" x14ac:dyDescent="0.35">
      <c r="A109" s="22" t="s">
        <v>278</v>
      </c>
      <c r="B109" s="81" t="s">
        <v>73</v>
      </c>
      <c r="C109" s="33">
        <v>5</v>
      </c>
      <c r="D109" s="33" t="s">
        <v>120</v>
      </c>
      <c r="E109" s="33" t="s">
        <v>120</v>
      </c>
      <c r="F109" s="33" t="s">
        <v>120</v>
      </c>
      <c r="G109" s="28" t="s">
        <v>120</v>
      </c>
      <c r="H109" s="28" t="s">
        <v>120</v>
      </c>
      <c r="I109" s="28" t="s">
        <v>120</v>
      </c>
      <c r="J109" s="33" t="s">
        <v>120</v>
      </c>
      <c r="K109" s="68" t="s">
        <v>120</v>
      </c>
    </row>
    <row r="110" spans="1:11" x14ac:dyDescent="0.35">
      <c r="A110" s="22" t="s">
        <v>278</v>
      </c>
      <c r="B110" s="81" t="s">
        <v>74</v>
      </c>
      <c r="C110" s="33">
        <v>10</v>
      </c>
      <c r="D110" s="33">
        <v>0</v>
      </c>
      <c r="E110" s="33">
        <v>5</v>
      </c>
      <c r="F110" s="33">
        <v>5</v>
      </c>
      <c r="G110" s="28">
        <v>0</v>
      </c>
      <c r="H110" s="28">
        <v>0.57999999999999996</v>
      </c>
      <c r="I110" s="28">
        <v>0.42</v>
      </c>
      <c r="J110" s="33">
        <v>0</v>
      </c>
      <c r="K110" s="68" t="s">
        <v>64</v>
      </c>
    </row>
    <row r="111" spans="1:11" x14ac:dyDescent="0.35">
      <c r="A111" s="22" t="s">
        <v>278</v>
      </c>
      <c r="B111" s="81" t="s">
        <v>75</v>
      </c>
      <c r="C111" s="33">
        <v>10</v>
      </c>
      <c r="D111" s="33" t="s">
        <v>120</v>
      </c>
      <c r="E111" s="33">
        <v>5</v>
      </c>
      <c r="F111" s="33">
        <v>5</v>
      </c>
      <c r="G111" s="28" t="s">
        <v>120</v>
      </c>
      <c r="H111" s="28">
        <v>0.57999999999999996</v>
      </c>
      <c r="I111" s="28" t="s">
        <v>120</v>
      </c>
      <c r="J111" s="33">
        <v>0</v>
      </c>
      <c r="K111" s="68">
        <v>0</v>
      </c>
    </row>
    <row r="112" spans="1:11" x14ac:dyDescent="0.35">
      <c r="A112" s="22" t="s">
        <v>278</v>
      </c>
      <c r="B112" s="81" t="s">
        <v>76</v>
      </c>
      <c r="C112" s="33">
        <v>10</v>
      </c>
      <c r="D112" s="33" t="s">
        <v>120</v>
      </c>
      <c r="E112" s="33">
        <v>5</v>
      </c>
      <c r="F112" s="33" t="s">
        <v>120</v>
      </c>
      <c r="G112" s="28" t="s">
        <v>120</v>
      </c>
      <c r="H112" s="28" t="s">
        <v>120</v>
      </c>
      <c r="I112" s="28" t="s">
        <v>120</v>
      </c>
      <c r="J112" s="33" t="s">
        <v>120</v>
      </c>
      <c r="K112" s="68" t="s">
        <v>120</v>
      </c>
    </row>
    <row r="113" spans="1:11" x14ac:dyDescent="0.35">
      <c r="A113" s="22" t="s">
        <v>278</v>
      </c>
      <c r="B113" s="81" t="s">
        <v>77</v>
      </c>
      <c r="C113" s="33">
        <v>30</v>
      </c>
      <c r="D113" s="33" t="s">
        <v>120</v>
      </c>
      <c r="E113" s="33">
        <v>15</v>
      </c>
      <c r="F113" s="33">
        <v>10</v>
      </c>
      <c r="G113" s="28" t="s">
        <v>120</v>
      </c>
      <c r="H113" s="28">
        <v>0.59</v>
      </c>
      <c r="I113" s="28" t="s">
        <v>120</v>
      </c>
      <c r="J113" s="33" t="s">
        <v>120</v>
      </c>
      <c r="K113" s="68" t="s">
        <v>120</v>
      </c>
    </row>
    <row r="114" spans="1:11" x14ac:dyDescent="0.35">
      <c r="A114" s="22" t="s">
        <v>278</v>
      </c>
      <c r="B114" s="81" t="s">
        <v>78</v>
      </c>
      <c r="C114" s="33">
        <v>20</v>
      </c>
      <c r="D114" s="33" t="s">
        <v>120</v>
      </c>
      <c r="E114" s="33">
        <v>15</v>
      </c>
      <c r="F114" s="33">
        <v>5</v>
      </c>
      <c r="G114" s="28" t="s">
        <v>120</v>
      </c>
      <c r="H114" s="28">
        <v>0.67</v>
      </c>
      <c r="I114" s="28" t="s">
        <v>120</v>
      </c>
      <c r="J114" s="33" t="s">
        <v>120</v>
      </c>
      <c r="K114" s="68" t="s">
        <v>120</v>
      </c>
    </row>
    <row r="115" spans="1:11" x14ac:dyDescent="0.35">
      <c r="A115" s="22" t="s">
        <v>278</v>
      </c>
      <c r="B115" s="81" t="s">
        <v>79</v>
      </c>
      <c r="C115" s="33">
        <v>25</v>
      </c>
      <c r="D115" s="33" t="s">
        <v>120</v>
      </c>
      <c r="E115" s="33">
        <v>15</v>
      </c>
      <c r="F115" s="33">
        <v>5</v>
      </c>
      <c r="G115" s="28" t="s">
        <v>120</v>
      </c>
      <c r="H115" s="28">
        <v>0.74</v>
      </c>
      <c r="I115" s="28" t="s">
        <v>120</v>
      </c>
      <c r="J115" s="33" t="s">
        <v>120</v>
      </c>
      <c r="K115" s="68" t="s">
        <v>120</v>
      </c>
    </row>
    <row r="116" spans="1:11" x14ac:dyDescent="0.35">
      <c r="A116" s="22" t="s">
        <v>278</v>
      </c>
      <c r="B116" s="81" t="s">
        <v>80</v>
      </c>
      <c r="C116" s="33">
        <v>40</v>
      </c>
      <c r="D116" s="33">
        <v>5</v>
      </c>
      <c r="E116" s="33">
        <v>30</v>
      </c>
      <c r="F116" s="33">
        <v>10</v>
      </c>
      <c r="G116" s="28">
        <v>7.0000000000000007E-2</v>
      </c>
      <c r="H116" s="28">
        <v>0.67</v>
      </c>
      <c r="I116" s="28">
        <v>0.26</v>
      </c>
      <c r="J116" s="33">
        <v>0</v>
      </c>
      <c r="K116" s="68">
        <v>0</v>
      </c>
    </row>
    <row r="117" spans="1:11" x14ac:dyDescent="0.35">
      <c r="A117" s="22" t="s">
        <v>278</v>
      </c>
      <c r="B117" s="81" t="s">
        <v>81</v>
      </c>
      <c r="C117" s="33">
        <v>30</v>
      </c>
      <c r="D117" s="33" t="s">
        <v>120</v>
      </c>
      <c r="E117" s="33">
        <v>20</v>
      </c>
      <c r="F117" s="33">
        <v>5</v>
      </c>
      <c r="G117" s="28" t="s">
        <v>120</v>
      </c>
      <c r="H117" s="28">
        <v>0.71</v>
      </c>
      <c r="I117" s="28" t="s">
        <v>120</v>
      </c>
      <c r="J117" s="33">
        <v>0</v>
      </c>
      <c r="K117" s="68">
        <v>0</v>
      </c>
    </row>
    <row r="118" spans="1:11" x14ac:dyDescent="0.35">
      <c r="A118" s="22" t="s">
        <v>278</v>
      </c>
      <c r="B118" s="81" t="s">
        <v>82</v>
      </c>
      <c r="C118" s="33">
        <v>70</v>
      </c>
      <c r="D118" s="33" t="s">
        <v>120</v>
      </c>
      <c r="E118" s="33">
        <v>50</v>
      </c>
      <c r="F118" s="33">
        <v>20</v>
      </c>
      <c r="G118" s="28" t="s">
        <v>120</v>
      </c>
      <c r="H118" s="28">
        <v>0.7</v>
      </c>
      <c r="I118" s="28" t="s">
        <v>120</v>
      </c>
      <c r="J118" s="33">
        <v>0</v>
      </c>
      <c r="K118" s="68">
        <v>0</v>
      </c>
    </row>
    <row r="119" spans="1:11" x14ac:dyDescent="0.35">
      <c r="A119" s="22" t="s">
        <v>278</v>
      </c>
      <c r="B119" s="81" t="s">
        <v>83</v>
      </c>
      <c r="C119" s="33">
        <v>80</v>
      </c>
      <c r="D119" s="33">
        <v>5</v>
      </c>
      <c r="E119" s="33">
        <v>50</v>
      </c>
      <c r="F119" s="33">
        <v>25</v>
      </c>
      <c r="G119" s="28">
        <v>0.05</v>
      </c>
      <c r="H119" s="28">
        <v>0.62</v>
      </c>
      <c r="I119" s="28">
        <v>0.33</v>
      </c>
      <c r="J119" s="33">
        <v>0</v>
      </c>
      <c r="K119" s="68">
        <v>0</v>
      </c>
    </row>
    <row r="120" spans="1:11" x14ac:dyDescent="0.35">
      <c r="A120" s="22" t="s">
        <v>278</v>
      </c>
      <c r="B120" s="81" t="s">
        <v>84</v>
      </c>
      <c r="C120" s="33">
        <v>155</v>
      </c>
      <c r="D120" s="33">
        <v>5</v>
      </c>
      <c r="E120" s="33">
        <v>105</v>
      </c>
      <c r="F120" s="33">
        <v>45</v>
      </c>
      <c r="G120" s="28" t="s">
        <v>120</v>
      </c>
      <c r="H120" s="28">
        <v>0.69</v>
      </c>
      <c r="I120" s="28">
        <v>0.28000000000000003</v>
      </c>
      <c r="J120" s="33" t="s">
        <v>120</v>
      </c>
      <c r="K120" s="68" t="s">
        <v>120</v>
      </c>
    </row>
    <row r="121" spans="1:11" x14ac:dyDescent="0.35">
      <c r="A121" s="22" t="s">
        <v>278</v>
      </c>
      <c r="B121" s="81" t="s">
        <v>85</v>
      </c>
      <c r="C121" s="33">
        <v>95</v>
      </c>
      <c r="D121" s="33" t="s">
        <v>120</v>
      </c>
      <c r="E121" s="33">
        <v>60</v>
      </c>
      <c r="F121" s="33">
        <v>35</v>
      </c>
      <c r="G121" s="28" t="s">
        <v>120</v>
      </c>
      <c r="H121" s="28">
        <v>0.61</v>
      </c>
      <c r="I121" s="28" t="s">
        <v>120</v>
      </c>
      <c r="J121" s="33">
        <v>0</v>
      </c>
      <c r="K121" s="68">
        <v>0</v>
      </c>
    </row>
    <row r="122" spans="1:11" x14ac:dyDescent="0.35">
      <c r="A122" s="22" t="s">
        <v>278</v>
      </c>
      <c r="B122" s="81" t="s">
        <v>86</v>
      </c>
      <c r="C122" s="33">
        <v>205</v>
      </c>
      <c r="D122" s="33">
        <v>5</v>
      </c>
      <c r="E122" s="33">
        <v>135</v>
      </c>
      <c r="F122" s="33">
        <v>60</v>
      </c>
      <c r="G122" s="28" t="s">
        <v>120</v>
      </c>
      <c r="H122" s="28">
        <v>0.67</v>
      </c>
      <c r="I122" s="28">
        <v>0.3</v>
      </c>
      <c r="J122" s="33" t="s">
        <v>120</v>
      </c>
      <c r="K122" s="68" t="s">
        <v>120</v>
      </c>
    </row>
    <row r="123" spans="1:11" x14ac:dyDescent="0.35">
      <c r="A123" s="22" t="s">
        <v>278</v>
      </c>
      <c r="B123" s="81" t="s">
        <v>87</v>
      </c>
      <c r="C123" s="33">
        <v>195</v>
      </c>
      <c r="D123" s="33">
        <v>5</v>
      </c>
      <c r="E123" s="33">
        <v>145</v>
      </c>
      <c r="F123" s="33">
        <v>50</v>
      </c>
      <c r="G123" s="28" t="s">
        <v>120</v>
      </c>
      <c r="H123" s="28">
        <v>0.73</v>
      </c>
      <c r="I123" s="28">
        <v>0.24</v>
      </c>
      <c r="J123" s="33" t="s">
        <v>120</v>
      </c>
      <c r="K123" s="68" t="s">
        <v>120</v>
      </c>
    </row>
    <row r="124" spans="1:11" x14ac:dyDescent="0.35">
      <c r="A124" s="22" t="s">
        <v>278</v>
      </c>
      <c r="B124" s="81" t="s">
        <v>88</v>
      </c>
      <c r="C124" s="33">
        <v>180</v>
      </c>
      <c r="D124" s="33">
        <v>5</v>
      </c>
      <c r="E124" s="33">
        <v>120</v>
      </c>
      <c r="F124" s="33">
        <v>55</v>
      </c>
      <c r="G124" s="28" t="s">
        <v>120</v>
      </c>
      <c r="H124" s="28">
        <v>0.67</v>
      </c>
      <c r="I124" s="28">
        <v>0.31</v>
      </c>
      <c r="J124" s="33" t="s">
        <v>120</v>
      </c>
      <c r="K124" s="68" t="s">
        <v>120</v>
      </c>
    </row>
    <row r="125" spans="1:11" x14ac:dyDescent="0.35">
      <c r="A125" s="22" t="s">
        <v>278</v>
      </c>
      <c r="B125" s="81" t="s">
        <v>89</v>
      </c>
      <c r="C125" s="33">
        <v>195</v>
      </c>
      <c r="D125" s="33">
        <v>5</v>
      </c>
      <c r="E125" s="33">
        <v>125</v>
      </c>
      <c r="F125" s="33">
        <v>65</v>
      </c>
      <c r="G125" s="28" t="s">
        <v>120</v>
      </c>
      <c r="H125" s="28">
        <v>0.64</v>
      </c>
      <c r="I125" s="28">
        <v>0.33</v>
      </c>
      <c r="J125" s="33" t="s">
        <v>120</v>
      </c>
      <c r="K125" s="68" t="s">
        <v>120</v>
      </c>
    </row>
    <row r="126" spans="1:11" x14ac:dyDescent="0.35">
      <c r="A126" s="22" t="s">
        <v>278</v>
      </c>
      <c r="B126" s="81" t="s">
        <v>90</v>
      </c>
      <c r="C126" s="33">
        <v>220</v>
      </c>
      <c r="D126" s="33">
        <v>5</v>
      </c>
      <c r="E126" s="33">
        <v>135</v>
      </c>
      <c r="F126" s="33">
        <v>80</v>
      </c>
      <c r="G126" s="28">
        <v>0.03</v>
      </c>
      <c r="H126" s="28">
        <v>0.61</v>
      </c>
      <c r="I126" s="28">
        <v>0.36</v>
      </c>
      <c r="J126" s="33">
        <v>0</v>
      </c>
      <c r="K126" s="68">
        <v>0</v>
      </c>
    </row>
    <row r="127" spans="1:11" x14ac:dyDescent="0.35">
      <c r="A127" s="22" t="s">
        <v>278</v>
      </c>
      <c r="B127" s="81" t="s">
        <v>91</v>
      </c>
      <c r="C127" s="33">
        <v>205</v>
      </c>
      <c r="D127" s="33">
        <v>5</v>
      </c>
      <c r="E127" s="33">
        <v>130</v>
      </c>
      <c r="F127" s="33">
        <v>70</v>
      </c>
      <c r="G127" s="28" t="s">
        <v>120</v>
      </c>
      <c r="H127" s="28">
        <v>0.63</v>
      </c>
      <c r="I127" s="28">
        <v>0.34</v>
      </c>
      <c r="J127" s="33" t="s">
        <v>120</v>
      </c>
      <c r="K127" s="68" t="s">
        <v>120</v>
      </c>
    </row>
    <row r="128" spans="1:11" x14ac:dyDescent="0.35">
      <c r="A128" s="22" t="s">
        <v>278</v>
      </c>
      <c r="B128" s="81" t="s">
        <v>92</v>
      </c>
      <c r="C128" s="33">
        <v>255</v>
      </c>
      <c r="D128" s="33">
        <v>10</v>
      </c>
      <c r="E128" s="33">
        <v>140</v>
      </c>
      <c r="F128" s="33">
        <v>100</v>
      </c>
      <c r="G128" s="28">
        <v>0.04</v>
      </c>
      <c r="H128" s="28">
        <v>0.56000000000000005</v>
      </c>
      <c r="I128" s="28">
        <v>0.4</v>
      </c>
      <c r="J128" s="33">
        <v>10</v>
      </c>
      <c r="K128" s="68">
        <v>0.73</v>
      </c>
    </row>
    <row r="129" spans="1:11" x14ac:dyDescent="0.35">
      <c r="A129" s="22" t="s">
        <v>278</v>
      </c>
      <c r="B129" s="81" t="s">
        <v>93</v>
      </c>
      <c r="C129" s="33">
        <v>180</v>
      </c>
      <c r="D129" s="33">
        <v>5</v>
      </c>
      <c r="E129" s="33">
        <v>100</v>
      </c>
      <c r="F129" s="33">
        <v>75</v>
      </c>
      <c r="G129" s="28" t="s">
        <v>120</v>
      </c>
      <c r="H129" s="28">
        <v>0.56000000000000005</v>
      </c>
      <c r="I129" s="28">
        <v>0.41</v>
      </c>
      <c r="J129" s="33" t="s">
        <v>120</v>
      </c>
      <c r="K129" s="68" t="s">
        <v>120</v>
      </c>
    </row>
    <row r="130" spans="1:11" x14ac:dyDescent="0.35">
      <c r="A130" s="22" t="s">
        <v>278</v>
      </c>
      <c r="B130" s="81" t="s">
        <v>94</v>
      </c>
      <c r="C130" s="33">
        <v>210</v>
      </c>
      <c r="D130" s="33">
        <v>5</v>
      </c>
      <c r="E130" s="33">
        <v>130</v>
      </c>
      <c r="F130" s="33">
        <v>75</v>
      </c>
      <c r="G130" s="28" t="s">
        <v>120</v>
      </c>
      <c r="H130" s="28">
        <v>0.62</v>
      </c>
      <c r="I130" s="28">
        <v>0.35</v>
      </c>
      <c r="J130" s="33" t="s">
        <v>120</v>
      </c>
      <c r="K130" s="68" t="s">
        <v>120</v>
      </c>
    </row>
    <row r="131" spans="1:11" x14ac:dyDescent="0.35">
      <c r="A131" s="22" t="s">
        <v>278</v>
      </c>
      <c r="B131" s="81" t="s">
        <v>95</v>
      </c>
      <c r="C131" s="33">
        <v>105</v>
      </c>
      <c r="D131" s="33">
        <v>5</v>
      </c>
      <c r="E131" s="33">
        <v>60</v>
      </c>
      <c r="F131" s="33">
        <v>40</v>
      </c>
      <c r="G131" s="28">
        <v>0.03</v>
      </c>
      <c r="H131" s="28">
        <v>0.57999999999999996</v>
      </c>
      <c r="I131" s="28">
        <v>0.39</v>
      </c>
      <c r="J131" s="33">
        <v>0</v>
      </c>
      <c r="K131" s="68">
        <v>0</v>
      </c>
    </row>
    <row r="132" spans="1:11" x14ac:dyDescent="0.35">
      <c r="A132" s="22" t="s">
        <v>278</v>
      </c>
      <c r="B132" s="81" t="s">
        <v>96</v>
      </c>
      <c r="C132" s="33">
        <v>80</v>
      </c>
      <c r="D132" s="33">
        <v>5</v>
      </c>
      <c r="E132" s="33">
        <v>40</v>
      </c>
      <c r="F132" s="33">
        <v>30</v>
      </c>
      <c r="G132" s="28" t="s">
        <v>120</v>
      </c>
      <c r="H132" s="28">
        <v>0.53</v>
      </c>
      <c r="I132" s="28">
        <v>0.39</v>
      </c>
      <c r="J132" s="33" t="s">
        <v>120</v>
      </c>
      <c r="K132" s="68" t="s">
        <v>120</v>
      </c>
    </row>
    <row r="133" spans="1:11" x14ac:dyDescent="0.35">
      <c r="A133" s="22" t="s">
        <v>278</v>
      </c>
      <c r="B133" s="81" t="s">
        <v>97</v>
      </c>
      <c r="C133" s="33">
        <v>85</v>
      </c>
      <c r="D133" s="33" t="s">
        <v>120</v>
      </c>
      <c r="E133" s="33">
        <v>50</v>
      </c>
      <c r="F133" s="33">
        <v>30</v>
      </c>
      <c r="G133" s="28" t="s">
        <v>120</v>
      </c>
      <c r="H133" s="28">
        <v>0.6</v>
      </c>
      <c r="I133" s="28" t="s">
        <v>120</v>
      </c>
      <c r="J133" s="33">
        <v>0</v>
      </c>
      <c r="K133" s="68">
        <v>0</v>
      </c>
    </row>
    <row r="134" spans="1:11" x14ac:dyDescent="0.35">
      <c r="A134" s="22" t="s">
        <v>278</v>
      </c>
      <c r="B134" s="81" t="s">
        <v>98</v>
      </c>
      <c r="C134" s="33">
        <v>105</v>
      </c>
      <c r="D134" s="33" t="s">
        <v>120</v>
      </c>
      <c r="E134" s="33">
        <v>55</v>
      </c>
      <c r="F134" s="33">
        <v>45</v>
      </c>
      <c r="G134" s="28" t="s">
        <v>120</v>
      </c>
      <c r="H134" s="28">
        <v>0.53</v>
      </c>
      <c r="I134" s="28" t="s">
        <v>120</v>
      </c>
      <c r="J134" s="33">
        <v>0</v>
      </c>
      <c r="K134" s="68">
        <v>0</v>
      </c>
    </row>
    <row r="135" spans="1:11" x14ac:dyDescent="0.35">
      <c r="A135" s="22" t="s">
        <v>278</v>
      </c>
      <c r="B135" s="81" t="s">
        <v>99</v>
      </c>
      <c r="C135" s="33">
        <v>75</v>
      </c>
      <c r="D135" s="33">
        <v>5</v>
      </c>
      <c r="E135" s="33">
        <v>50</v>
      </c>
      <c r="F135" s="33">
        <v>25</v>
      </c>
      <c r="G135" s="28">
        <v>0.04</v>
      </c>
      <c r="H135" s="28">
        <v>0.64</v>
      </c>
      <c r="I135" s="28">
        <v>0.32</v>
      </c>
      <c r="J135" s="33">
        <v>0</v>
      </c>
      <c r="K135" s="68">
        <v>0</v>
      </c>
    </row>
    <row r="136" spans="1:11" x14ac:dyDescent="0.35">
      <c r="A136" s="22" t="s">
        <v>278</v>
      </c>
      <c r="B136" s="81" t="s">
        <v>100</v>
      </c>
      <c r="C136" s="33">
        <v>80</v>
      </c>
      <c r="D136" s="33">
        <v>5</v>
      </c>
      <c r="E136" s="33">
        <v>35</v>
      </c>
      <c r="F136" s="33">
        <v>45</v>
      </c>
      <c r="G136" s="28" t="s">
        <v>120</v>
      </c>
      <c r="H136" s="28">
        <v>0.42</v>
      </c>
      <c r="I136" s="28">
        <v>0.54</v>
      </c>
      <c r="J136" s="33" t="s">
        <v>120</v>
      </c>
      <c r="K136" s="68" t="s">
        <v>120</v>
      </c>
    </row>
    <row r="137" spans="1:11" x14ac:dyDescent="0.35">
      <c r="A137" s="22" t="s">
        <v>278</v>
      </c>
      <c r="B137" s="81" t="s">
        <v>101</v>
      </c>
      <c r="C137" s="33">
        <v>80</v>
      </c>
      <c r="D137" s="33" t="s">
        <v>120</v>
      </c>
      <c r="E137" s="33">
        <v>45</v>
      </c>
      <c r="F137" s="33">
        <v>35</v>
      </c>
      <c r="G137" s="28" t="s">
        <v>120</v>
      </c>
      <c r="H137" s="28">
        <v>0.55000000000000004</v>
      </c>
      <c r="I137" s="28" t="s">
        <v>120</v>
      </c>
      <c r="J137" s="33" t="s">
        <v>120</v>
      </c>
      <c r="K137" s="68" t="s">
        <v>120</v>
      </c>
    </row>
    <row r="138" spans="1:11" x14ac:dyDescent="0.35">
      <c r="A138" s="22" t="s">
        <v>278</v>
      </c>
      <c r="B138" s="81" t="s">
        <v>102</v>
      </c>
      <c r="C138" s="33">
        <v>75</v>
      </c>
      <c r="D138" s="33">
        <v>0</v>
      </c>
      <c r="E138" s="33">
        <v>35</v>
      </c>
      <c r="F138" s="33">
        <v>35</v>
      </c>
      <c r="G138" s="28">
        <v>0</v>
      </c>
      <c r="H138" s="28">
        <v>0.5</v>
      </c>
      <c r="I138" s="28">
        <v>0.5</v>
      </c>
      <c r="J138" s="33">
        <v>0</v>
      </c>
      <c r="K138" s="68" t="s">
        <v>64</v>
      </c>
    </row>
    <row r="139" spans="1:11" x14ac:dyDescent="0.35">
      <c r="A139" s="22" t="s">
        <v>278</v>
      </c>
      <c r="B139" s="81" t="s">
        <v>103</v>
      </c>
      <c r="C139" s="33">
        <v>95</v>
      </c>
      <c r="D139" s="33">
        <v>5</v>
      </c>
      <c r="E139" s="33">
        <v>40</v>
      </c>
      <c r="F139" s="33">
        <v>50</v>
      </c>
      <c r="G139" s="28" t="s">
        <v>120</v>
      </c>
      <c r="H139" s="28">
        <v>0.44</v>
      </c>
      <c r="I139" s="28">
        <v>0.51</v>
      </c>
      <c r="J139" s="33" t="s">
        <v>120</v>
      </c>
      <c r="K139" s="68" t="s">
        <v>120</v>
      </c>
    </row>
    <row r="140" spans="1:11" x14ac:dyDescent="0.35">
      <c r="A140" s="22" t="s">
        <v>278</v>
      </c>
      <c r="B140" s="81" t="s">
        <v>104</v>
      </c>
      <c r="C140" s="33">
        <v>125</v>
      </c>
      <c r="D140" s="33">
        <v>5</v>
      </c>
      <c r="E140" s="33">
        <v>60</v>
      </c>
      <c r="F140" s="33">
        <v>65</v>
      </c>
      <c r="G140" s="28">
        <v>0.02</v>
      </c>
      <c r="H140" s="28">
        <v>0.46</v>
      </c>
      <c r="I140" s="28">
        <v>0.52</v>
      </c>
      <c r="J140" s="33">
        <v>0</v>
      </c>
      <c r="K140" s="68">
        <v>0</v>
      </c>
    </row>
    <row r="141" spans="1:11" x14ac:dyDescent="0.35">
      <c r="A141" s="22" t="s">
        <v>278</v>
      </c>
      <c r="B141" s="81" t="s">
        <v>105</v>
      </c>
      <c r="C141" s="33">
        <v>95</v>
      </c>
      <c r="D141" s="33">
        <v>0</v>
      </c>
      <c r="E141" s="33">
        <v>50</v>
      </c>
      <c r="F141" s="33">
        <v>45</v>
      </c>
      <c r="G141" s="28">
        <v>0</v>
      </c>
      <c r="H141" s="28">
        <v>0.52</v>
      </c>
      <c r="I141" s="28">
        <v>0.48</v>
      </c>
      <c r="J141" s="33">
        <v>0</v>
      </c>
      <c r="K141" s="68" t="s">
        <v>64</v>
      </c>
    </row>
    <row r="142" spans="1:11" x14ac:dyDescent="0.35">
      <c r="A142" s="22" t="s">
        <v>278</v>
      </c>
      <c r="B142" s="81" t="s">
        <v>106</v>
      </c>
      <c r="C142" s="33">
        <v>110</v>
      </c>
      <c r="D142" s="33">
        <v>5</v>
      </c>
      <c r="E142" s="33">
        <v>50</v>
      </c>
      <c r="F142" s="33">
        <v>55</v>
      </c>
      <c r="G142" s="28">
        <v>0.03</v>
      </c>
      <c r="H142" s="28">
        <v>0.47</v>
      </c>
      <c r="I142" s="28">
        <v>0.5</v>
      </c>
      <c r="J142" s="33">
        <v>0</v>
      </c>
      <c r="K142" s="68">
        <v>0</v>
      </c>
    </row>
    <row r="143" spans="1:11" x14ac:dyDescent="0.35">
      <c r="A143" s="22" t="s">
        <v>278</v>
      </c>
      <c r="B143" s="81" t="s">
        <v>107</v>
      </c>
      <c r="C143" s="33">
        <v>135</v>
      </c>
      <c r="D143" s="33">
        <v>5</v>
      </c>
      <c r="E143" s="33">
        <v>60</v>
      </c>
      <c r="F143" s="33">
        <v>70</v>
      </c>
      <c r="G143" s="28" t="s">
        <v>120</v>
      </c>
      <c r="H143" s="28">
        <v>0.45</v>
      </c>
      <c r="I143" s="28">
        <v>0.51</v>
      </c>
      <c r="J143" s="33" t="s">
        <v>120</v>
      </c>
      <c r="K143" s="68" t="s">
        <v>120</v>
      </c>
    </row>
    <row r="144" spans="1:11" x14ac:dyDescent="0.35">
      <c r="A144" s="22" t="s">
        <v>278</v>
      </c>
      <c r="B144" s="81" t="s">
        <v>108</v>
      </c>
      <c r="C144" s="33">
        <v>170</v>
      </c>
      <c r="D144" s="33">
        <v>5</v>
      </c>
      <c r="E144" s="33">
        <v>75</v>
      </c>
      <c r="F144" s="33">
        <v>90</v>
      </c>
      <c r="G144" s="28">
        <v>0.02</v>
      </c>
      <c r="H144" s="28">
        <v>0.44</v>
      </c>
      <c r="I144" s="28">
        <v>0.54</v>
      </c>
      <c r="J144" s="33">
        <v>0</v>
      </c>
      <c r="K144" s="68">
        <v>0</v>
      </c>
    </row>
    <row r="145" spans="1:11" x14ac:dyDescent="0.35">
      <c r="A145" s="22" t="s">
        <v>278</v>
      </c>
      <c r="B145" s="81" t="s">
        <v>109</v>
      </c>
      <c r="C145" s="33">
        <v>165</v>
      </c>
      <c r="D145" s="33">
        <v>5</v>
      </c>
      <c r="E145" s="33">
        <v>60</v>
      </c>
      <c r="F145" s="33">
        <v>100</v>
      </c>
      <c r="G145" s="28" t="s">
        <v>120</v>
      </c>
      <c r="H145" s="28">
        <v>0.37</v>
      </c>
      <c r="I145" s="28">
        <v>0.61</v>
      </c>
      <c r="J145" s="33" t="s">
        <v>120</v>
      </c>
      <c r="K145" s="68" t="s">
        <v>120</v>
      </c>
    </row>
    <row r="146" spans="1:11" x14ac:dyDescent="0.35">
      <c r="A146" s="22" t="s">
        <v>278</v>
      </c>
      <c r="B146" s="81" t="s">
        <v>110</v>
      </c>
      <c r="C146" s="33">
        <v>180</v>
      </c>
      <c r="D146" s="33">
        <v>10</v>
      </c>
      <c r="E146" s="33">
        <v>75</v>
      </c>
      <c r="F146" s="33">
        <v>100</v>
      </c>
      <c r="G146" s="28">
        <v>0.04</v>
      </c>
      <c r="H146" s="28">
        <v>0.41</v>
      </c>
      <c r="I146" s="28">
        <v>0.55000000000000004</v>
      </c>
      <c r="J146" s="33">
        <v>5</v>
      </c>
      <c r="K146" s="68">
        <v>0.38</v>
      </c>
    </row>
    <row r="147" spans="1:11" x14ac:dyDescent="0.35">
      <c r="A147" s="22" t="s">
        <v>278</v>
      </c>
      <c r="B147" s="81" t="s">
        <v>111</v>
      </c>
      <c r="C147" s="33">
        <v>160</v>
      </c>
      <c r="D147" s="33">
        <v>5</v>
      </c>
      <c r="E147" s="33">
        <v>70</v>
      </c>
      <c r="F147" s="33">
        <v>85</v>
      </c>
      <c r="G147" s="28">
        <v>0.03</v>
      </c>
      <c r="H147" s="28">
        <v>0.45</v>
      </c>
      <c r="I147" s="28">
        <v>0.53</v>
      </c>
      <c r="J147" s="33">
        <v>0</v>
      </c>
      <c r="K147" s="68">
        <v>0</v>
      </c>
    </row>
    <row r="148" spans="1:11" x14ac:dyDescent="0.35">
      <c r="A148" s="22" t="s">
        <v>278</v>
      </c>
      <c r="B148" s="81" t="s">
        <v>112</v>
      </c>
      <c r="C148" s="33">
        <v>195</v>
      </c>
      <c r="D148" s="33">
        <v>10</v>
      </c>
      <c r="E148" s="33">
        <v>85</v>
      </c>
      <c r="F148" s="33">
        <v>100</v>
      </c>
      <c r="G148" s="28">
        <v>0.05</v>
      </c>
      <c r="H148" s="28">
        <v>0.43</v>
      </c>
      <c r="I148" s="28">
        <v>0.52</v>
      </c>
      <c r="J148" s="33">
        <v>0</v>
      </c>
      <c r="K148" s="68">
        <v>0</v>
      </c>
    </row>
    <row r="149" spans="1:11" x14ac:dyDescent="0.35">
      <c r="A149" s="22" t="s">
        <v>278</v>
      </c>
      <c r="B149" s="81" t="s">
        <v>113</v>
      </c>
      <c r="C149" s="33">
        <v>145</v>
      </c>
      <c r="D149" s="33">
        <v>5</v>
      </c>
      <c r="E149" s="33">
        <v>65</v>
      </c>
      <c r="F149" s="33">
        <v>75</v>
      </c>
      <c r="G149" s="28" t="s">
        <v>120</v>
      </c>
      <c r="H149" s="28">
        <v>0.45</v>
      </c>
      <c r="I149" s="28">
        <v>0.51</v>
      </c>
      <c r="J149" s="33" t="s">
        <v>120</v>
      </c>
      <c r="K149" s="68" t="s">
        <v>120</v>
      </c>
    </row>
    <row r="150" spans="1:11" x14ac:dyDescent="0.35">
      <c r="A150" s="22" t="s">
        <v>278</v>
      </c>
      <c r="B150" s="81" t="s">
        <v>114</v>
      </c>
      <c r="C150" s="33">
        <v>145</v>
      </c>
      <c r="D150" s="33">
        <v>5</v>
      </c>
      <c r="E150" s="33">
        <v>65</v>
      </c>
      <c r="F150" s="33">
        <v>75</v>
      </c>
      <c r="G150" s="28" t="s">
        <v>120</v>
      </c>
      <c r="H150" s="28">
        <v>0.44</v>
      </c>
      <c r="I150" s="28">
        <v>0.52</v>
      </c>
      <c r="J150" s="33" t="s">
        <v>120</v>
      </c>
      <c r="K150" s="68" t="s">
        <v>120</v>
      </c>
    </row>
    <row r="151" spans="1:11" x14ac:dyDescent="0.35">
      <c r="A151" s="125" t="s">
        <v>276</v>
      </c>
      <c r="B151" s="126" t="s">
        <v>115</v>
      </c>
      <c r="C151" s="34">
        <v>20</v>
      </c>
      <c r="D151" s="34">
        <v>0</v>
      </c>
      <c r="E151" s="34">
        <v>15</v>
      </c>
      <c r="F151" s="34">
        <v>10</v>
      </c>
      <c r="G151" s="30">
        <v>0</v>
      </c>
      <c r="H151" s="30">
        <v>0.62</v>
      </c>
      <c r="I151" s="30">
        <v>0.38</v>
      </c>
      <c r="J151" s="34">
        <v>0</v>
      </c>
      <c r="K151" s="127" t="s">
        <v>64</v>
      </c>
    </row>
    <row r="152" spans="1:11" x14ac:dyDescent="0.35">
      <c r="A152" s="24" t="s">
        <v>276</v>
      </c>
      <c r="B152" s="83" t="s">
        <v>116</v>
      </c>
      <c r="C152" s="35">
        <v>700</v>
      </c>
      <c r="D152" s="35">
        <v>35</v>
      </c>
      <c r="E152" s="35">
        <v>440</v>
      </c>
      <c r="F152" s="35">
        <v>225</v>
      </c>
      <c r="G152" s="29">
        <v>0.05</v>
      </c>
      <c r="H152" s="29">
        <v>0.63</v>
      </c>
      <c r="I152" s="29">
        <v>0.32</v>
      </c>
      <c r="J152" s="35">
        <v>15</v>
      </c>
      <c r="K152" s="124">
        <v>0.43</v>
      </c>
    </row>
    <row r="153" spans="1:11" x14ac:dyDescent="0.35">
      <c r="A153" s="24" t="s">
        <v>276</v>
      </c>
      <c r="B153" s="83" t="s">
        <v>117</v>
      </c>
      <c r="C153" s="35">
        <v>3285</v>
      </c>
      <c r="D153" s="35">
        <v>110</v>
      </c>
      <c r="E153" s="35">
        <v>1890</v>
      </c>
      <c r="F153" s="35">
        <v>1285</v>
      </c>
      <c r="G153" s="29">
        <v>0.03</v>
      </c>
      <c r="H153" s="29">
        <v>0.57999999999999996</v>
      </c>
      <c r="I153" s="29">
        <v>0.39</v>
      </c>
      <c r="J153" s="35">
        <v>30</v>
      </c>
      <c r="K153" s="124">
        <v>0.3</v>
      </c>
    </row>
    <row r="154" spans="1:11" x14ac:dyDescent="0.35">
      <c r="A154" s="24" t="s">
        <v>276</v>
      </c>
      <c r="B154" s="83" t="s">
        <v>118</v>
      </c>
      <c r="C154" s="35">
        <v>3135</v>
      </c>
      <c r="D154" s="35">
        <v>125</v>
      </c>
      <c r="E154" s="35">
        <v>1385</v>
      </c>
      <c r="F154" s="35">
        <v>1625</v>
      </c>
      <c r="G154" s="29">
        <v>0.04</v>
      </c>
      <c r="H154" s="29">
        <v>0.44</v>
      </c>
      <c r="I154" s="29">
        <v>0.52</v>
      </c>
      <c r="J154" s="35">
        <v>40</v>
      </c>
      <c r="K154" s="124">
        <v>0.32</v>
      </c>
    </row>
    <row r="155" spans="1:11" x14ac:dyDescent="0.35">
      <c r="A155" s="24" t="s">
        <v>276</v>
      </c>
      <c r="B155" s="83" t="s">
        <v>119</v>
      </c>
      <c r="C155" s="35">
        <v>3500</v>
      </c>
      <c r="D155" s="35">
        <v>155</v>
      </c>
      <c r="E155" s="35">
        <v>1370</v>
      </c>
      <c r="F155" s="35">
        <v>1980</v>
      </c>
      <c r="G155" s="29">
        <v>0.04</v>
      </c>
      <c r="H155" s="29">
        <v>0.39</v>
      </c>
      <c r="I155" s="29">
        <v>0.56999999999999995</v>
      </c>
      <c r="J155" s="35">
        <v>50</v>
      </c>
      <c r="K155" s="124">
        <v>0.31</v>
      </c>
    </row>
    <row r="156" spans="1:11" x14ac:dyDescent="0.35">
      <c r="A156" s="125" t="s">
        <v>277</v>
      </c>
      <c r="B156" s="126" t="s">
        <v>115</v>
      </c>
      <c r="C156" s="34">
        <v>20</v>
      </c>
      <c r="D156" s="34">
        <v>0</v>
      </c>
      <c r="E156" s="34">
        <v>10</v>
      </c>
      <c r="F156" s="34">
        <v>10</v>
      </c>
      <c r="G156" s="30">
        <v>0</v>
      </c>
      <c r="H156" s="30">
        <v>0.56000000000000005</v>
      </c>
      <c r="I156" s="30">
        <v>0.44</v>
      </c>
      <c r="J156" s="34">
        <v>0</v>
      </c>
      <c r="K156" s="127" t="s">
        <v>64</v>
      </c>
    </row>
    <row r="157" spans="1:11" x14ac:dyDescent="0.35">
      <c r="A157" s="24" t="s">
        <v>277</v>
      </c>
      <c r="B157" s="83" t="s">
        <v>116</v>
      </c>
      <c r="C157" s="35">
        <v>215</v>
      </c>
      <c r="D157" s="35">
        <v>10</v>
      </c>
      <c r="E157" s="35">
        <v>115</v>
      </c>
      <c r="F157" s="35">
        <v>85</v>
      </c>
      <c r="G157" s="29">
        <v>0.05</v>
      </c>
      <c r="H157" s="29">
        <v>0.54</v>
      </c>
      <c r="I157" s="29">
        <v>0.4</v>
      </c>
      <c r="J157" s="35">
        <v>5</v>
      </c>
      <c r="K157" s="124">
        <v>0.64</v>
      </c>
    </row>
    <row r="158" spans="1:11" x14ac:dyDescent="0.35">
      <c r="A158" s="24" t="s">
        <v>277</v>
      </c>
      <c r="B158" s="83" t="s">
        <v>117</v>
      </c>
      <c r="C158" s="35">
        <v>1165</v>
      </c>
      <c r="D158" s="35">
        <v>45</v>
      </c>
      <c r="E158" s="35">
        <v>570</v>
      </c>
      <c r="F158" s="35">
        <v>550</v>
      </c>
      <c r="G158" s="29">
        <v>0.04</v>
      </c>
      <c r="H158" s="29">
        <v>0.49</v>
      </c>
      <c r="I158" s="29">
        <v>0.47</v>
      </c>
      <c r="J158" s="35">
        <v>10</v>
      </c>
      <c r="K158" s="124">
        <v>0.27</v>
      </c>
    </row>
    <row r="159" spans="1:11" x14ac:dyDescent="0.35">
      <c r="A159" s="24" t="s">
        <v>277</v>
      </c>
      <c r="B159" s="83" t="s">
        <v>118</v>
      </c>
      <c r="C159" s="35">
        <v>1900</v>
      </c>
      <c r="D159" s="35">
        <v>95</v>
      </c>
      <c r="E159" s="35">
        <v>775</v>
      </c>
      <c r="F159" s="35">
        <v>1030</v>
      </c>
      <c r="G159" s="29">
        <v>0.05</v>
      </c>
      <c r="H159" s="29">
        <v>0.41</v>
      </c>
      <c r="I159" s="29">
        <v>0.54</v>
      </c>
      <c r="J159" s="35">
        <v>35</v>
      </c>
      <c r="K159" s="124">
        <v>0.38</v>
      </c>
    </row>
    <row r="160" spans="1:11" x14ac:dyDescent="0.35">
      <c r="A160" s="24" t="s">
        <v>277</v>
      </c>
      <c r="B160" s="83" t="s">
        <v>119</v>
      </c>
      <c r="C160" s="35">
        <v>2510</v>
      </c>
      <c r="D160" s="35">
        <v>115</v>
      </c>
      <c r="E160" s="35">
        <v>950</v>
      </c>
      <c r="F160" s="35">
        <v>1440</v>
      </c>
      <c r="G160" s="29">
        <v>0.05</v>
      </c>
      <c r="H160" s="29">
        <v>0.38</v>
      </c>
      <c r="I160" s="29">
        <v>0.56999999999999995</v>
      </c>
      <c r="J160" s="35">
        <v>40</v>
      </c>
      <c r="K160" s="124">
        <v>0.34</v>
      </c>
    </row>
    <row r="161" spans="1:11" x14ac:dyDescent="0.35">
      <c r="A161" s="125" t="s">
        <v>278</v>
      </c>
      <c r="B161" s="126" t="s">
        <v>115</v>
      </c>
      <c r="C161" s="34">
        <v>5</v>
      </c>
      <c r="D161" s="34">
        <v>0</v>
      </c>
      <c r="E161" s="34">
        <v>5</v>
      </c>
      <c r="F161" s="34">
        <v>0</v>
      </c>
      <c r="G161" s="30">
        <v>0</v>
      </c>
      <c r="H161" s="30">
        <v>1</v>
      </c>
      <c r="I161" s="30">
        <v>0</v>
      </c>
      <c r="J161" s="34">
        <v>0</v>
      </c>
      <c r="K161" s="127" t="s">
        <v>64</v>
      </c>
    </row>
    <row r="162" spans="1:11" x14ac:dyDescent="0.35">
      <c r="A162" s="24" t="s">
        <v>278</v>
      </c>
      <c r="B162" s="83" t="s">
        <v>116</v>
      </c>
      <c r="C162" s="35">
        <v>485</v>
      </c>
      <c r="D162" s="35">
        <v>25</v>
      </c>
      <c r="E162" s="35">
        <v>325</v>
      </c>
      <c r="F162" s="35">
        <v>140</v>
      </c>
      <c r="G162" s="29">
        <v>0.05</v>
      </c>
      <c r="H162" s="29">
        <v>0.67</v>
      </c>
      <c r="I162" s="29">
        <v>0.28000000000000003</v>
      </c>
      <c r="J162" s="35">
        <v>10</v>
      </c>
      <c r="K162" s="124">
        <v>0.33</v>
      </c>
    </row>
    <row r="163" spans="1:11" x14ac:dyDescent="0.35">
      <c r="A163" s="24" t="s">
        <v>278</v>
      </c>
      <c r="B163" s="83" t="s">
        <v>117</v>
      </c>
      <c r="C163" s="35">
        <v>2125</v>
      </c>
      <c r="D163" s="35">
        <v>65</v>
      </c>
      <c r="E163" s="35">
        <v>1325</v>
      </c>
      <c r="F163" s="35">
        <v>735</v>
      </c>
      <c r="G163" s="29">
        <v>0.03</v>
      </c>
      <c r="H163" s="29">
        <v>0.62</v>
      </c>
      <c r="I163" s="29">
        <v>0.35</v>
      </c>
      <c r="J163" s="35">
        <v>20</v>
      </c>
      <c r="K163" s="124">
        <v>0.32</v>
      </c>
    </row>
    <row r="164" spans="1:11" x14ac:dyDescent="0.35">
      <c r="A164" s="24" t="s">
        <v>278</v>
      </c>
      <c r="B164" s="83" t="s">
        <v>118</v>
      </c>
      <c r="C164" s="35">
        <v>1235</v>
      </c>
      <c r="D164" s="35">
        <v>30</v>
      </c>
      <c r="E164" s="35">
        <v>605</v>
      </c>
      <c r="F164" s="35">
        <v>595</v>
      </c>
      <c r="G164" s="29">
        <v>0.03</v>
      </c>
      <c r="H164" s="29">
        <v>0.49</v>
      </c>
      <c r="I164" s="29">
        <v>0.48</v>
      </c>
      <c r="J164" s="35">
        <v>5</v>
      </c>
      <c r="K164" s="124">
        <v>0.16</v>
      </c>
    </row>
    <row r="165" spans="1:11" x14ac:dyDescent="0.35">
      <c r="A165" s="24" t="s">
        <v>278</v>
      </c>
      <c r="B165" s="83" t="s">
        <v>119</v>
      </c>
      <c r="C165" s="35">
        <v>990</v>
      </c>
      <c r="D165" s="35">
        <v>35</v>
      </c>
      <c r="E165" s="35">
        <v>420</v>
      </c>
      <c r="F165" s="35">
        <v>535</v>
      </c>
      <c r="G165" s="29">
        <v>0.04</v>
      </c>
      <c r="H165" s="29">
        <v>0.42</v>
      </c>
      <c r="I165" s="29">
        <v>0.54</v>
      </c>
      <c r="J165" s="35">
        <v>10</v>
      </c>
      <c r="K165" s="124">
        <v>0.22</v>
      </c>
    </row>
    <row r="166" spans="1:11" x14ac:dyDescent="0.35">
      <c r="A166" t="s">
        <v>29</v>
      </c>
      <c r="B166" t="s">
        <v>424</v>
      </c>
    </row>
    <row r="167" spans="1:11" x14ac:dyDescent="0.35">
      <c r="A167" t="s">
        <v>30</v>
      </c>
      <c r="B167" t="s">
        <v>425</v>
      </c>
    </row>
    <row r="168" spans="1:11" x14ac:dyDescent="0.35">
      <c r="A168" t="s">
        <v>31</v>
      </c>
      <c r="B168" s="4" t="s">
        <v>533</v>
      </c>
    </row>
    <row r="169" spans="1:11" x14ac:dyDescent="0.35">
      <c r="A169" t="s">
        <v>32</v>
      </c>
      <c r="B169" t="s">
        <v>506</v>
      </c>
    </row>
    <row r="170" spans="1:11" x14ac:dyDescent="0.35">
      <c r="A170" t="s">
        <v>33</v>
      </c>
      <c r="B170" t="s">
        <v>507</v>
      </c>
    </row>
    <row r="171" spans="1:11" x14ac:dyDescent="0.35">
      <c r="A171" s="4" t="s">
        <v>34</v>
      </c>
      <c r="B171" t="s">
        <v>508</v>
      </c>
    </row>
    <row r="172" spans="1:11" x14ac:dyDescent="0.35">
      <c r="A172" t="s">
        <v>35</v>
      </c>
      <c r="B172" t="s">
        <v>509</v>
      </c>
    </row>
    <row r="173" spans="1:11" x14ac:dyDescent="0.35">
      <c r="A173" t="s">
        <v>36</v>
      </c>
      <c r="B173" s="4" t="s">
        <v>524</v>
      </c>
    </row>
    <row r="174" spans="1:11" x14ac:dyDescent="0.35">
      <c r="A174" s="4" t="s">
        <v>37</v>
      </c>
      <c r="B174" s="4" t="s">
        <v>556</v>
      </c>
    </row>
    <row r="175" spans="1:11" x14ac:dyDescent="0.35">
      <c r="A175" s="4" t="s">
        <v>38</v>
      </c>
      <c r="B175" s="4" t="s">
        <v>525</v>
      </c>
    </row>
  </sheetData>
  <conditionalFormatting sqref="G7:I165 K7:K165">
    <cfRule type="dataBar" priority="1">
      <dataBar>
        <cfvo type="num" val="0"/>
        <cfvo type="num" val="1"/>
        <color theme="7" tint="0.39997558519241921"/>
      </dataBar>
      <extLst>
        <ext xmlns:x14="http://schemas.microsoft.com/office/spreadsheetml/2009/9/main" uri="{B025F937-C7B1-47D3-B67F-A62EFF666E3E}">
          <x14:id>{0272E439-DC63-420E-B35C-F90AABCD724F}</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0272E439-DC63-420E-B35C-F90AABCD724F}">
            <x14:dataBar minLength="0" maxLength="100" gradient="0">
              <x14:cfvo type="num">
                <xm:f>0</xm:f>
              </x14:cfvo>
              <x14:cfvo type="num">
                <xm:f>1</xm:f>
              </x14:cfvo>
              <x14:negativeFillColor rgb="FFFF0000"/>
              <x14:axisColor rgb="FF000000"/>
            </x14:dataBar>
          </x14:cfRule>
          <xm:sqref>G7:I165 K7:K165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9"/>
  <sheetViews>
    <sheetView showGridLines="0" workbookViewId="0"/>
  </sheetViews>
  <sheetFormatPr defaultColWidth="10.6640625" defaultRowHeight="15.5" x14ac:dyDescent="0.35"/>
  <cols>
    <col min="1" max="8" width="20.6640625" customWidth="1"/>
  </cols>
  <sheetData>
    <row r="1" spans="1:8" ht="19.5" x14ac:dyDescent="0.45">
      <c r="A1" s="1" t="s">
        <v>121</v>
      </c>
    </row>
    <row r="2" spans="1:8" x14ac:dyDescent="0.35">
      <c r="A2" t="s">
        <v>46</v>
      </c>
    </row>
    <row r="3" spans="1:8" x14ac:dyDescent="0.35">
      <c r="A3" t="s">
        <v>47</v>
      </c>
    </row>
    <row r="4" spans="1:8" x14ac:dyDescent="0.35">
      <c r="A4" t="s">
        <v>122</v>
      </c>
    </row>
    <row r="5" spans="1:8" x14ac:dyDescent="0.35">
      <c r="A5" t="s">
        <v>49</v>
      </c>
    </row>
    <row r="6" spans="1:8" s="182" customFormat="1" ht="31" x14ac:dyDescent="0.35">
      <c r="A6" s="183" t="s">
        <v>123</v>
      </c>
      <c r="B6" s="184" t="s">
        <v>124</v>
      </c>
      <c r="C6" s="185" t="s">
        <v>125</v>
      </c>
      <c r="D6" s="185" t="s">
        <v>126</v>
      </c>
      <c r="E6" s="185" t="s">
        <v>127</v>
      </c>
      <c r="F6" s="185" t="s">
        <v>128</v>
      </c>
      <c r="G6" s="185" t="s">
        <v>129</v>
      </c>
      <c r="H6" s="185" t="s">
        <v>130</v>
      </c>
    </row>
    <row r="7" spans="1:8" x14ac:dyDescent="0.35">
      <c r="A7" s="165" t="s">
        <v>62</v>
      </c>
      <c r="B7" s="41">
        <v>61500</v>
      </c>
      <c r="C7" s="44">
        <v>30795</v>
      </c>
      <c r="D7" s="44">
        <v>245</v>
      </c>
      <c r="E7" s="44">
        <v>30455</v>
      </c>
      <c r="F7" s="163">
        <v>0.5</v>
      </c>
      <c r="G7" s="163">
        <v>0</v>
      </c>
      <c r="H7" s="163">
        <v>0.5</v>
      </c>
    </row>
    <row r="8" spans="1:8" x14ac:dyDescent="0.35">
      <c r="A8" s="5" t="s">
        <v>65</v>
      </c>
      <c r="B8" s="25">
        <v>15</v>
      </c>
      <c r="C8" s="33">
        <v>5</v>
      </c>
      <c r="D8" s="33">
        <v>0</v>
      </c>
      <c r="E8" s="33">
        <v>5</v>
      </c>
      <c r="F8" s="11">
        <v>0.46</v>
      </c>
      <c r="G8" s="11">
        <v>0</v>
      </c>
      <c r="H8" s="11">
        <v>0.54</v>
      </c>
    </row>
    <row r="9" spans="1:8" x14ac:dyDescent="0.35">
      <c r="A9" s="5" t="s">
        <v>66</v>
      </c>
      <c r="B9" s="25">
        <v>35</v>
      </c>
      <c r="C9" s="33">
        <v>20</v>
      </c>
      <c r="D9" s="33" t="s">
        <v>120</v>
      </c>
      <c r="E9" s="33">
        <v>15</v>
      </c>
      <c r="F9" s="11">
        <v>0.5</v>
      </c>
      <c r="G9" s="11" t="s">
        <v>120</v>
      </c>
      <c r="H9" s="11" t="s">
        <v>120</v>
      </c>
    </row>
    <row r="10" spans="1:8" x14ac:dyDescent="0.35">
      <c r="A10" s="5" t="s">
        <v>67</v>
      </c>
      <c r="B10" s="25">
        <v>60</v>
      </c>
      <c r="C10" s="33">
        <v>25</v>
      </c>
      <c r="D10" s="33" t="s">
        <v>120</v>
      </c>
      <c r="E10" s="33">
        <v>30</v>
      </c>
      <c r="F10" s="11" t="s">
        <v>120</v>
      </c>
      <c r="G10" s="11" t="s">
        <v>120</v>
      </c>
      <c r="H10" s="11">
        <v>0.53</v>
      </c>
    </row>
    <row r="11" spans="1:8" x14ac:dyDescent="0.35">
      <c r="A11" s="5" t="s">
        <v>68</v>
      </c>
      <c r="B11" s="25">
        <v>85</v>
      </c>
      <c r="C11" s="33">
        <v>40</v>
      </c>
      <c r="D11" s="33" t="s">
        <v>120</v>
      </c>
      <c r="E11" s="33">
        <v>40</v>
      </c>
      <c r="F11" s="11">
        <v>0.5</v>
      </c>
      <c r="G11" s="11" t="s">
        <v>120</v>
      </c>
      <c r="H11" s="11" t="s">
        <v>120</v>
      </c>
    </row>
    <row r="12" spans="1:8" x14ac:dyDescent="0.35">
      <c r="A12" s="5" t="s">
        <v>69</v>
      </c>
      <c r="B12" s="25">
        <v>280</v>
      </c>
      <c r="C12" s="33">
        <v>130</v>
      </c>
      <c r="D12" s="33" t="s">
        <v>120</v>
      </c>
      <c r="E12" s="33">
        <v>150</v>
      </c>
      <c r="F12" s="11" t="s">
        <v>120</v>
      </c>
      <c r="G12" s="11" t="s">
        <v>120</v>
      </c>
      <c r="H12" s="11">
        <v>0.54</v>
      </c>
    </row>
    <row r="13" spans="1:8" x14ac:dyDescent="0.35">
      <c r="A13" s="5" t="s">
        <v>70</v>
      </c>
      <c r="B13" s="25">
        <v>435</v>
      </c>
      <c r="C13" s="33">
        <v>230</v>
      </c>
      <c r="D13" s="33">
        <v>5</v>
      </c>
      <c r="E13" s="33">
        <v>205</v>
      </c>
      <c r="F13" s="11">
        <v>0.53</v>
      </c>
      <c r="G13" s="11">
        <v>0.01</v>
      </c>
      <c r="H13" s="11">
        <v>0.46</v>
      </c>
    </row>
    <row r="14" spans="1:8" x14ac:dyDescent="0.35">
      <c r="A14" s="5" t="s">
        <v>71</v>
      </c>
      <c r="B14" s="25">
        <v>685</v>
      </c>
      <c r="C14" s="33">
        <v>340</v>
      </c>
      <c r="D14" s="33">
        <v>10</v>
      </c>
      <c r="E14" s="33">
        <v>330</v>
      </c>
      <c r="F14" s="11">
        <v>0.5</v>
      </c>
      <c r="G14" s="11">
        <v>0.02</v>
      </c>
      <c r="H14" s="11">
        <v>0.48</v>
      </c>
    </row>
    <row r="15" spans="1:8" x14ac:dyDescent="0.35">
      <c r="A15" s="5" t="s">
        <v>72</v>
      </c>
      <c r="B15" s="25">
        <v>1090</v>
      </c>
      <c r="C15" s="33">
        <v>535</v>
      </c>
      <c r="D15" s="33">
        <v>5</v>
      </c>
      <c r="E15" s="33">
        <v>555</v>
      </c>
      <c r="F15" s="11">
        <v>0.49</v>
      </c>
      <c r="G15" s="11">
        <v>0</v>
      </c>
      <c r="H15" s="11">
        <v>0.51</v>
      </c>
    </row>
    <row r="16" spans="1:8" x14ac:dyDescent="0.35">
      <c r="A16" s="5" t="s">
        <v>73</v>
      </c>
      <c r="B16" s="25">
        <v>1010</v>
      </c>
      <c r="C16" s="33">
        <v>495</v>
      </c>
      <c r="D16" s="33">
        <v>5</v>
      </c>
      <c r="E16" s="33">
        <v>510</v>
      </c>
      <c r="F16" s="11">
        <v>0.49</v>
      </c>
      <c r="G16" s="11">
        <v>0.01</v>
      </c>
      <c r="H16" s="11">
        <v>0.51</v>
      </c>
    </row>
    <row r="17" spans="1:8" x14ac:dyDescent="0.35">
      <c r="A17" s="5" t="s">
        <v>74</v>
      </c>
      <c r="B17" s="25">
        <v>1120</v>
      </c>
      <c r="C17" s="33">
        <v>500</v>
      </c>
      <c r="D17" s="33">
        <v>5</v>
      </c>
      <c r="E17" s="33">
        <v>610</v>
      </c>
      <c r="F17" s="11">
        <v>0.45</v>
      </c>
      <c r="G17" s="11">
        <v>0.01</v>
      </c>
      <c r="H17" s="11">
        <v>0.55000000000000004</v>
      </c>
    </row>
    <row r="18" spans="1:8" x14ac:dyDescent="0.35">
      <c r="A18" s="5" t="s">
        <v>75</v>
      </c>
      <c r="B18" s="25">
        <v>1290</v>
      </c>
      <c r="C18" s="33">
        <v>625</v>
      </c>
      <c r="D18" s="33">
        <v>5</v>
      </c>
      <c r="E18" s="33">
        <v>660</v>
      </c>
      <c r="F18" s="11">
        <v>0.48</v>
      </c>
      <c r="G18" s="11">
        <v>0</v>
      </c>
      <c r="H18" s="11">
        <v>0.51</v>
      </c>
    </row>
    <row r="19" spans="1:8" x14ac:dyDescent="0.35">
      <c r="A19" s="5" t="s">
        <v>76</v>
      </c>
      <c r="B19" s="25">
        <v>1255</v>
      </c>
      <c r="C19" s="33">
        <v>570</v>
      </c>
      <c r="D19" s="33">
        <v>5</v>
      </c>
      <c r="E19" s="33">
        <v>680</v>
      </c>
      <c r="F19" s="11">
        <v>0.45</v>
      </c>
      <c r="G19" s="11">
        <v>0</v>
      </c>
      <c r="H19" s="11">
        <v>0.54</v>
      </c>
    </row>
    <row r="20" spans="1:8" x14ac:dyDescent="0.35">
      <c r="A20" s="5" t="s">
        <v>77</v>
      </c>
      <c r="B20" s="25">
        <v>1315</v>
      </c>
      <c r="C20" s="33">
        <v>625</v>
      </c>
      <c r="D20" s="33">
        <v>5</v>
      </c>
      <c r="E20" s="33">
        <v>685</v>
      </c>
      <c r="F20" s="11">
        <v>0.48</v>
      </c>
      <c r="G20" s="11">
        <v>0</v>
      </c>
      <c r="H20" s="11">
        <v>0.52</v>
      </c>
    </row>
    <row r="21" spans="1:8" x14ac:dyDescent="0.35">
      <c r="A21" s="5" t="s">
        <v>78</v>
      </c>
      <c r="B21" s="25">
        <v>1220</v>
      </c>
      <c r="C21" s="33">
        <v>610</v>
      </c>
      <c r="D21" s="33">
        <v>5</v>
      </c>
      <c r="E21" s="33">
        <v>605</v>
      </c>
      <c r="F21" s="11">
        <v>0.5</v>
      </c>
      <c r="G21" s="11">
        <v>0</v>
      </c>
      <c r="H21" s="11">
        <v>0.5</v>
      </c>
    </row>
    <row r="22" spans="1:8" x14ac:dyDescent="0.35">
      <c r="A22" s="5" t="s">
        <v>79</v>
      </c>
      <c r="B22" s="25">
        <v>1015</v>
      </c>
      <c r="C22" s="33">
        <v>465</v>
      </c>
      <c r="D22" s="33">
        <v>5</v>
      </c>
      <c r="E22" s="33">
        <v>545</v>
      </c>
      <c r="F22" s="11">
        <v>0.46</v>
      </c>
      <c r="G22" s="11">
        <v>0</v>
      </c>
      <c r="H22" s="11">
        <v>0.54</v>
      </c>
    </row>
    <row r="23" spans="1:8" x14ac:dyDescent="0.35">
      <c r="A23" s="5" t="s">
        <v>80</v>
      </c>
      <c r="B23" s="25">
        <v>1110</v>
      </c>
      <c r="C23" s="33">
        <v>480</v>
      </c>
      <c r="D23" s="33">
        <v>5</v>
      </c>
      <c r="E23" s="33">
        <v>625</v>
      </c>
      <c r="F23" s="11">
        <v>0.43</v>
      </c>
      <c r="G23" s="11">
        <v>0</v>
      </c>
      <c r="H23" s="11">
        <v>0.56000000000000005</v>
      </c>
    </row>
    <row r="24" spans="1:8" x14ac:dyDescent="0.35">
      <c r="A24" s="5" t="s">
        <v>81</v>
      </c>
      <c r="B24" s="25">
        <v>960</v>
      </c>
      <c r="C24" s="33">
        <v>425</v>
      </c>
      <c r="D24" s="33" t="s">
        <v>120</v>
      </c>
      <c r="E24" s="33">
        <v>530</v>
      </c>
      <c r="F24" s="11" t="s">
        <v>120</v>
      </c>
      <c r="G24" s="11" t="s">
        <v>120</v>
      </c>
      <c r="H24" s="11">
        <v>0.55000000000000004</v>
      </c>
    </row>
    <row r="25" spans="1:8" x14ac:dyDescent="0.35">
      <c r="A25" s="5" t="s">
        <v>82</v>
      </c>
      <c r="B25" s="25">
        <v>1000</v>
      </c>
      <c r="C25" s="33">
        <v>465</v>
      </c>
      <c r="D25" s="33" t="s">
        <v>120</v>
      </c>
      <c r="E25" s="33">
        <v>535</v>
      </c>
      <c r="F25" s="11" t="s">
        <v>120</v>
      </c>
      <c r="G25" s="11" t="s">
        <v>120</v>
      </c>
      <c r="H25" s="11">
        <v>0.53</v>
      </c>
    </row>
    <row r="26" spans="1:8" x14ac:dyDescent="0.35">
      <c r="A26" s="5" t="s">
        <v>83</v>
      </c>
      <c r="B26" s="25">
        <v>1120</v>
      </c>
      <c r="C26" s="33">
        <v>500</v>
      </c>
      <c r="D26" s="33">
        <v>5</v>
      </c>
      <c r="E26" s="33">
        <v>610</v>
      </c>
      <c r="F26" s="11">
        <v>0.45</v>
      </c>
      <c r="G26" s="11">
        <v>0.01</v>
      </c>
      <c r="H26" s="11">
        <v>0.55000000000000004</v>
      </c>
    </row>
    <row r="27" spans="1:8" x14ac:dyDescent="0.35">
      <c r="A27" s="5" t="s">
        <v>84</v>
      </c>
      <c r="B27" s="25">
        <v>1525</v>
      </c>
      <c r="C27" s="33">
        <v>725</v>
      </c>
      <c r="D27" s="33">
        <v>5</v>
      </c>
      <c r="E27" s="33">
        <v>800</v>
      </c>
      <c r="F27" s="11">
        <v>0.47</v>
      </c>
      <c r="G27" s="11">
        <v>0</v>
      </c>
      <c r="H27" s="11">
        <v>0.52</v>
      </c>
    </row>
    <row r="28" spans="1:8" x14ac:dyDescent="0.35">
      <c r="A28" s="5" t="s">
        <v>85</v>
      </c>
      <c r="B28" s="25">
        <v>1150</v>
      </c>
      <c r="C28" s="33">
        <v>555</v>
      </c>
      <c r="D28" s="33" t="s">
        <v>120</v>
      </c>
      <c r="E28" s="33">
        <v>595</v>
      </c>
      <c r="F28" s="11" t="s">
        <v>120</v>
      </c>
      <c r="G28" s="11" t="s">
        <v>120</v>
      </c>
      <c r="H28" s="11">
        <v>0.52</v>
      </c>
    </row>
    <row r="29" spans="1:8" x14ac:dyDescent="0.35">
      <c r="A29" s="5" t="s">
        <v>86</v>
      </c>
      <c r="B29" s="25">
        <v>1430</v>
      </c>
      <c r="C29" s="33">
        <v>695</v>
      </c>
      <c r="D29" s="33">
        <v>5</v>
      </c>
      <c r="E29" s="33">
        <v>730</v>
      </c>
      <c r="F29" s="11">
        <v>0.49</v>
      </c>
      <c r="G29" s="11">
        <v>0</v>
      </c>
      <c r="H29" s="11">
        <v>0.51</v>
      </c>
    </row>
    <row r="30" spans="1:8" x14ac:dyDescent="0.35">
      <c r="A30" s="5" t="s">
        <v>87</v>
      </c>
      <c r="B30" s="25">
        <v>1695</v>
      </c>
      <c r="C30" s="33">
        <v>810</v>
      </c>
      <c r="D30" s="33">
        <v>5</v>
      </c>
      <c r="E30" s="33">
        <v>880</v>
      </c>
      <c r="F30" s="11">
        <v>0.48</v>
      </c>
      <c r="G30" s="11">
        <v>0</v>
      </c>
      <c r="H30" s="11">
        <v>0.52</v>
      </c>
    </row>
    <row r="31" spans="1:8" x14ac:dyDescent="0.35">
      <c r="A31" s="5" t="s">
        <v>88</v>
      </c>
      <c r="B31" s="25">
        <v>1300</v>
      </c>
      <c r="C31" s="33">
        <v>615</v>
      </c>
      <c r="D31" s="33">
        <v>5</v>
      </c>
      <c r="E31" s="33">
        <v>680</v>
      </c>
      <c r="F31" s="11">
        <v>0.47</v>
      </c>
      <c r="G31" s="11">
        <v>0</v>
      </c>
      <c r="H31" s="11">
        <v>0.52</v>
      </c>
    </row>
    <row r="32" spans="1:8" x14ac:dyDescent="0.35">
      <c r="A32" s="5" t="s">
        <v>89</v>
      </c>
      <c r="B32" s="25">
        <v>1600</v>
      </c>
      <c r="C32" s="33">
        <v>815</v>
      </c>
      <c r="D32" s="33">
        <v>10</v>
      </c>
      <c r="E32" s="33">
        <v>780</v>
      </c>
      <c r="F32" s="11">
        <v>0.51</v>
      </c>
      <c r="G32" s="11">
        <v>0.01</v>
      </c>
      <c r="H32" s="11">
        <v>0.49</v>
      </c>
    </row>
    <row r="33" spans="1:8" x14ac:dyDescent="0.35">
      <c r="A33" s="5" t="s">
        <v>90</v>
      </c>
      <c r="B33" s="25">
        <v>1560</v>
      </c>
      <c r="C33" s="33">
        <v>780</v>
      </c>
      <c r="D33" s="33">
        <v>5</v>
      </c>
      <c r="E33" s="33">
        <v>775</v>
      </c>
      <c r="F33" s="11">
        <v>0.5</v>
      </c>
      <c r="G33" s="11">
        <v>0</v>
      </c>
      <c r="H33" s="11">
        <v>0.5</v>
      </c>
    </row>
    <row r="34" spans="1:8" x14ac:dyDescent="0.35">
      <c r="A34" s="5" t="s">
        <v>91</v>
      </c>
      <c r="B34" s="25">
        <v>1780</v>
      </c>
      <c r="C34" s="33">
        <v>895</v>
      </c>
      <c r="D34" s="33">
        <v>5</v>
      </c>
      <c r="E34" s="33">
        <v>880</v>
      </c>
      <c r="F34" s="11">
        <v>0.5</v>
      </c>
      <c r="G34" s="11">
        <v>0</v>
      </c>
      <c r="H34" s="11">
        <v>0.49</v>
      </c>
    </row>
    <row r="35" spans="1:8" x14ac:dyDescent="0.35">
      <c r="A35" s="5" t="s">
        <v>92</v>
      </c>
      <c r="B35" s="25">
        <v>1915</v>
      </c>
      <c r="C35" s="33">
        <v>980</v>
      </c>
      <c r="D35" s="33">
        <v>10</v>
      </c>
      <c r="E35" s="33">
        <v>930</v>
      </c>
      <c r="F35" s="11">
        <v>0.51</v>
      </c>
      <c r="G35" s="11">
        <v>0</v>
      </c>
      <c r="H35" s="11">
        <v>0.48</v>
      </c>
    </row>
    <row r="36" spans="1:8" x14ac:dyDescent="0.35">
      <c r="A36" s="5" t="s">
        <v>93</v>
      </c>
      <c r="B36" s="25">
        <v>1675</v>
      </c>
      <c r="C36" s="33">
        <v>835</v>
      </c>
      <c r="D36" s="33">
        <v>5</v>
      </c>
      <c r="E36" s="33">
        <v>835</v>
      </c>
      <c r="F36" s="11">
        <v>0.5</v>
      </c>
      <c r="G36" s="11">
        <v>0</v>
      </c>
      <c r="H36" s="11">
        <v>0.5</v>
      </c>
    </row>
    <row r="37" spans="1:8" x14ac:dyDescent="0.35">
      <c r="A37" s="5" t="s">
        <v>94</v>
      </c>
      <c r="B37" s="25">
        <v>1790</v>
      </c>
      <c r="C37" s="33">
        <v>940</v>
      </c>
      <c r="D37" s="33">
        <v>10</v>
      </c>
      <c r="E37" s="33">
        <v>840</v>
      </c>
      <c r="F37" s="11">
        <v>0.52</v>
      </c>
      <c r="G37" s="11">
        <v>0.01</v>
      </c>
      <c r="H37" s="11">
        <v>0.47</v>
      </c>
    </row>
    <row r="38" spans="1:8" x14ac:dyDescent="0.35">
      <c r="A38" s="5" t="s">
        <v>95</v>
      </c>
      <c r="B38" s="25">
        <v>2180</v>
      </c>
      <c r="C38" s="33">
        <v>1170</v>
      </c>
      <c r="D38" s="33">
        <v>5</v>
      </c>
      <c r="E38" s="33">
        <v>1005</v>
      </c>
      <c r="F38" s="11">
        <v>0.54</v>
      </c>
      <c r="G38" s="11">
        <v>0</v>
      </c>
      <c r="H38" s="11">
        <v>0.46</v>
      </c>
    </row>
    <row r="39" spans="1:8" x14ac:dyDescent="0.35">
      <c r="A39" s="5" t="s">
        <v>96</v>
      </c>
      <c r="B39" s="25">
        <v>2010</v>
      </c>
      <c r="C39" s="33">
        <v>1050</v>
      </c>
      <c r="D39" s="33">
        <v>10</v>
      </c>
      <c r="E39" s="33">
        <v>950</v>
      </c>
      <c r="F39" s="11">
        <v>0.52</v>
      </c>
      <c r="G39" s="11">
        <v>0</v>
      </c>
      <c r="H39" s="11">
        <v>0.47</v>
      </c>
    </row>
    <row r="40" spans="1:8" x14ac:dyDescent="0.35">
      <c r="A40" s="5" t="s">
        <v>97</v>
      </c>
      <c r="B40" s="25">
        <v>2015</v>
      </c>
      <c r="C40" s="33">
        <v>1100</v>
      </c>
      <c r="D40" s="33">
        <v>10</v>
      </c>
      <c r="E40" s="33">
        <v>910</v>
      </c>
      <c r="F40" s="11">
        <v>0.54</v>
      </c>
      <c r="G40" s="11">
        <v>0</v>
      </c>
      <c r="H40" s="11">
        <v>0.45</v>
      </c>
    </row>
    <row r="41" spans="1:8" x14ac:dyDescent="0.35">
      <c r="A41" s="5" t="s">
        <v>98</v>
      </c>
      <c r="B41" s="25">
        <v>1880</v>
      </c>
      <c r="C41" s="33">
        <v>995</v>
      </c>
      <c r="D41" s="33">
        <v>5</v>
      </c>
      <c r="E41" s="33">
        <v>875</v>
      </c>
      <c r="F41" s="11">
        <v>0.53</v>
      </c>
      <c r="G41" s="11">
        <v>0</v>
      </c>
      <c r="H41" s="11">
        <v>0.47</v>
      </c>
    </row>
    <row r="42" spans="1:8" x14ac:dyDescent="0.35">
      <c r="A42" s="5" t="s">
        <v>99</v>
      </c>
      <c r="B42" s="25">
        <v>1685</v>
      </c>
      <c r="C42" s="33">
        <v>905</v>
      </c>
      <c r="D42" s="33">
        <v>5</v>
      </c>
      <c r="E42" s="33">
        <v>780</v>
      </c>
      <c r="F42" s="11">
        <v>0.54</v>
      </c>
      <c r="G42" s="11">
        <v>0</v>
      </c>
      <c r="H42" s="11">
        <v>0.46</v>
      </c>
    </row>
    <row r="43" spans="1:8" x14ac:dyDescent="0.35">
      <c r="A43" s="5" t="s">
        <v>100</v>
      </c>
      <c r="B43" s="25">
        <v>1380</v>
      </c>
      <c r="C43" s="33">
        <v>680</v>
      </c>
      <c r="D43" s="33">
        <v>5</v>
      </c>
      <c r="E43" s="33">
        <v>695</v>
      </c>
      <c r="F43" s="11">
        <v>0.49</v>
      </c>
      <c r="G43" s="11">
        <v>0</v>
      </c>
      <c r="H43" s="11">
        <v>0.5</v>
      </c>
    </row>
    <row r="44" spans="1:8" x14ac:dyDescent="0.35">
      <c r="A44" s="5" t="s">
        <v>101</v>
      </c>
      <c r="B44" s="25">
        <v>1495</v>
      </c>
      <c r="C44" s="33">
        <v>770</v>
      </c>
      <c r="D44" s="33">
        <v>10</v>
      </c>
      <c r="E44" s="33">
        <v>715</v>
      </c>
      <c r="F44" s="11">
        <v>0.52</v>
      </c>
      <c r="G44" s="11">
        <v>0.01</v>
      </c>
      <c r="H44" s="11">
        <v>0.48</v>
      </c>
    </row>
    <row r="45" spans="1:8" x14ac:dyDescent="0.35">
      <c r="A45" s="5" t="s">
        <v>102</v>
      </c>
      <c r="B45" s="25">
        <v>980</v>
      </c>
      <c r="C45" s="33">
        <v>490</v>
      </c>
      <c r="D45" s="33">
        <v>5</v>
      </c>
      <c r="E45" s="33">
        <v>490</v>
      </c>
      <c r="F45" s="11">
        <v>0.5</v>
      </c>
      <c r="G45" s="11">
        <v>0.01</v>
      </c>
      <c r="H45" s="11">
        <v>0.5</v>
      </c>
    </row>
    <row r="46" spans="1:8" x14ac:dyDescent="0.35">
      <c r="A46" s="5" t="s">
        <v>103</v>
      </c>
      <c r="B46" s="25">
        <v>965</v>
      </c>
      <c r="C46" s="33">
        <v>475</v>
      </c>
      <c r="D46" s="33">
        <v>5</v>
      </c>
      <c r="E46" s="33">
        <v>485</v>
      </c>
      <c r="F46" s="11">
        <v>0.49</v>
      </c>
      <c r="G46" s="11">
        <v>0.01</v>
      </c>
      <c r="H46" s="11">
        <v>0.5</v>
      </c>
    </row>
    <row r="47" spans="1:8" x14ac:dyDescent="0.35">
      <c r="A47" s="5" t="s">
        <v>104</v>
      </c>
      <c r="B47" s="25">
        <v>945</v>
      </c>
      <c r="C47" s="33">
        <v>465</v>
      </c>
      <c r="D47" s="33">
        <v>5</v>
      </c>
      <c r="E47" s="33">
        <v>480</v>
      </c>
      <c r="F47" s="11">
        <v>0.49</v>
      </c>
      <c r="G47" s="11">
        <v>0</v>
      </c>
      <c r="H47" s="11">
        <v>0.51</v>
      </c>
    </row>
    <row r="48" spans="1:8" x14ac:dyDescent="0.35">
      <c r="A48" s="5" t="s">
        <v>105</v>
      </c>
      <c r="B48" s="25">
        <v>730</v>
      </c>
      <c r="C48" s="33">
        <v>360</v>
      </c>
      <c r="D48" s="33" t="s">
        <v>120</v>
      </c>
      <c r="E48" s="33">
        <v>365</v>
      </c>
      <c r="F48" s="11" t="s">
        <v>120</v>
      </c>
      <c r="G48" s="11" t="s">
        <v>120</v>
      </c>
      <c r="H48" s="11">
        <v>0.5</v>
      </c>
    </row>
    <row r="49" spans="1:8" x14ac:dyDescent="0.35">
      <c r="A49" s="5" t="s">
        <v>106</v>
      </c>
      <c r="B49" s="25">
        <v>1000</v>
      </c>
      <c r="C49" s="33">
        <v>500</v>
      </c>
      <c r="D49" s="33" t="s">
        <v>120</v>
      </c>
      <c r="E49" s="33">
        <v>495</v>
      </c>
      <c r="F49" s="11">
        <v>0.5</v>
      </c>
      <c r="G49" s="11" t="s">
        <v>120</v>
      </c>
      <c r="H49" s="11" t="s">
        <v>120</v>
      </c>
    </row>
    <row r="50" spans="1:8" x14ac:dyDescent="0.35">
      <c r="A50" s="5" t="s">
        <v>107</v>
      </c>
      <c r="B50" s="25">
        <v>1230</v>
      </c>
      <c r="C50" s="33">
        <v>600</v>
      </c>
      <c r="D50" s="33">
        <v>5</v>
      </c>
      <c r="E50" s="33">
        <v>625</v>
      </c>
      <c r="F50" s="11">
        <v>0.49</v>
      </c>
      <c r="G50" s="11">
        <v>0</v>
      </c>
      <c r="H50" s="11">
        <v>0.51</v>
      </c>
    </row>
    <row r="51" spans="1:8" x14ac:dyDescent="0.35">
      <c r="A51" s="5" t="s">
        <v>108</v>
      </c>
      <c r="B51" s="25">
        <v>1400</v>
      </c>
      <c r="C51" s="33">
        <v>685</v>
      </c>
      <c r="D51" s="33">
        <v>5</v>
      </c>
      <c r="E51" s="33">
        <v>710</v>
      </c>
      <c r="F51" s="11">
        <v>0.49</v>
      </c>
      <c r="G51" s="11">
        <v>0</v>
      </c>
      <c r="H51" s="11">
        <v>0.51</v>
      </c>
    </row>
    <row r="52" spans="1:8" x14ac:dyDescent="0.35">
      <c r="A52" s="5" t="s">
        <v>109</v>
      </c>
      <c r="B52" s="25">
        <v>1315</v>
      </c>
      <c r="C52" s="33">
        <v>680</v>
      </c>
      <c r="D52" s="33">
        <v>5</v>
      </c>
      <c r="E52" s="33">
        <v>630</v>
      </c>
      <c r="F52" s="11">
        <v>0.52</v>
      </c>
      <c r="G52" s="11">
        <v>0.01</v>
      </c>
      <c r="H52" s="11">
        <v>0.48</v>
      </c>
    </row>
    <row r="53" spans="1:8" x14ac:dyDescent="0.35">
      <c r="A53" s="5" t="s">
        <v>110</v>
      </c>
      <c r="B53" s="25">
        <v>1195</v>
      </c>
      <c r="C53" s="33">
        <v>610</v>
      </c>
      <c r="D53" s="33" t="s">
        <v>120</v>
      </c>
      <c r="E53" s="33">
        <v>585</v>
      </c>
      <c r="F53" s="11">
        <v>0.51</v>
      </c>
      <c r="G53" s="11" t="s">
        <v>120</v>
      </c>
      <c r="H53" s="11" t="s">
        <v>120</v>
      </c>
    </row>
    <row r="54" spans="1:8" x14ac:dyDescent="0.35">
      <c r="A54" s="5" t="s">
        <v>111</v>
      </c>
      <c r="B54" s="25">
        <v>1360</v>
      </c>
      <c r="C54" s="33">
        <v>720</v>
      </c>
      <c r="D54" s="33">
        <v>5</v>
      </c>
      <c r="E54" s="33">
        <v>640</v>
      </c>
      <c r="F54" s="11">
        <v>0.53</v>
      </c>
      <c r="G54" s="11">
        <v>0</v>
      </c>
      <c r="H54" s="11">
        <v>0.47</v>
      </c>
    </row>
    <row r="55" spans="1:8" x14ac:dyDescent="0.35">
      <c r="A55" s="5" t="s">
        <v>112</v>
      </c>
      <c r="B55" s="25">
        <v>1850</v>
      </c>
      <c r="C55" s="33">
        <v>975</v>
      </c>
      <c r="D55" s="33">
        <v>10</v>
      </c>
      <c r="E55" s="33">
        <v>865</v>
      </c>
      <c r="F55" s="11">
        <v>0.53</v>
      </c>
      <c r="G55" s="11">
        <v>0.01</v>
      </c>
      <c r="H55" s="11">
        <v>0.47</v>
      </c>
    </row>
    <row r="56" spans="1:8" x14ac:dyDescent="0.35">
      <c r="A56" s="5" t="s">
        <v>113</v>
      </c>
      <c r="B56" s="25">
        <v>1715</v>
      </c>
      <c r="C56" s="33">
        <v>915</v>
      </c>
      <c r="D56" s="33">
        <v>5</v>
      </c>
      <c r="E56" s="33">
        <v>795</v>
      </c>
      <c r="F56" s="11">
        <v>0.53</v>
      </c>
      <c r="G56" s="11">
        <v>0</v>
      </c>
      <c r="H56" s="11">
        <v>0.46</v>
      </c>
    </row>
    <row r="57" spans="1:8" x14ac:dyDescent="0.35">
      <c r="A57" s="5" t="s">
        <v>114</v>
      </c>
      <c r="B57" s="25">
        <v>1625</v>
      </c>
      <c r="C57" s="33">
        <v>925</v>
      </c>
      <c r="D57" s="33">
        <v>10</v>
      </c>
      <c r="E57" s="33">
        <v>695</v>
      </c>
      <c r="F57" s="11">
        <v>0.56999999999999995</v>
      </c>
      <c r="G57" s="11">
        <v>0</v>
      </c>
      <c r="H57" s="11">
        <v>0.43</v>
      </c>
    </row>
    <row r="58" spans="1:8" x14ac:dyDescent="0.35">
      <c r="A58" s="42" t="s">
        <v>115</v>
      </c>
      <c r="B58" s="43">
        <v>2690</v>
      </c>
      <c r="C58" s="34">
        <v>1325</v>
      </c>
      <c r="D58" s="34">
        <v>25</v>
      </c>
      <c r="E58" s="34">
        <v>1335</v>
      </c>
      <c r="F58" s="164">
        <v>0.49</v>
      </c>
      <c r="G58" s="164">
        <v>0.01</v>
      </c>
      <c r="H58" s="164">
        <v>0.5</v>
      </c>
    </row>
    <row r="59" spans="1:8" x14ac:dyDescent="0.35">
      <c r="A59" s="7" t="s">
        <v>116</v>
      </c>
      <c r="B59" s="27">
        <v>13945</v>
      </c>
      <c r="C59" s="35">
        <v>6485</v>
      </c>
      <c r="D59" s="35">
        <v>55</v>
      </c>
      <c r="E59" s="35">
        <v>7400</v>
      </c>
      <c r="F59" s="160">
        <v>0.46</v>
      </c>
      <c r="G59" s="160">
        <v>0</v>
      </c>
      <c r="H59" s="160">
        <v>0.53</v>
      </c>
    </row>
    <row r="60" spans="1:8" x14ac:dyDescent="0.35">
      <c r="A60" s="7" t="s">
        <v>117</v>
      </c>
      <c r="B60" s="27">
        <v>20095</v>
      </c>
      <c r="C60" s="35">
        <v>10140</v>
      </c>
      <c r="D60" s="35">
        <v>70</v>
      </c>
      <c r="E60" s="35">
        <v>9885</v>
      </c>
      <c r="F60" s="160">
        <v>0.5</v>
      </c>
      <c r="G60" s="160">
        <v>0</v>
      </c>
      <c r="H60" s="160">
        <v>0.49</v>
      </c>
    </row>
    <row r="61" spans="1:8" x14ac:dyDescent="0.35">
      <c r="A61" s="7" t="s">
        <v>118</v>
      </c>
      <c r="B61" s="27">
        <v>15710</v>
      </c>
      <c r="C61" s="35">
        <v>8025</v>
      </c>
      <c r="D61" s="35">
        <v>55</v>
      </c>
      <c r="E61" s="35">
        <v>7625</v>
      </c>
      <c r="F61" s="160">
        <v>0.51</v>
      </c>
      <c r="G61" s="160">
        <v>0</v>
      </c>
      <c r="H61" s="160">
        <v>0.49</v>
      </c>
    </row>
    <row r="62" spans="1:8" x14ac:dyDescent="0.35">
      <c r="A62" s="7" t="s">
        <v>119</v>
      </c>
      <c r="B62" s="27">
        <v>9060</v>
      </c>
      <c r="C62" s="35">
        <v>4820</v>
      </c>
      <c r="D62" s="35">
        <v>35</v>
      </c>
      <c r="E62" s="35">
        <v>4205</v>
      </c>
      <c r="F62" s="160">
        <v>0.53</v>
      </c>
      <c r="G62" s="160">
        <v>0</v>
      </c>
      <c r="H62" s="160">
        <v>0.46</v>
      </c>
    </row>
    <row r="63" spans="1:8" x14ac:dyDescent="0.35">
      <c r="A63" t="s">
        <v>29</v>
      </c>
      <c r="B63" t="s">
        <v>424</v>
      </c>
    </row>
    <row r="64" spans="1:8" x14ac:dyDescent="0.35">
      <c r="A64" t="s">
        <v>30</v>
      </c>
      <c r="B64" t="s">
        <v>425</v>
      </c>
    </row>
    <row r="65" spans="1:2" x14ac:dyDescent="0.35">
      <c r="A65" t="s">
        <v>31</v>
      </c>
      <c r="B65" t="s">
        <v>426</v>
      </c>
    </row>
    <row r="66" spans="1:2" x14ac:dyDescent="0.35">
      <c r="A66" t="s">
        <v>32</v>
      </c>
      <c r="B66" t="s">
        <v>432</v>
      </c>
    </row>
    <row r="67" spans="1:2" x14ac:dyDescent="0.35">
      <c r="A67" t="s">
        <v>33</v>
      </c>
      <c r="B67" s="4" t="s">
        <v>533</v>
      </c>
    </row>
    <row r="68" spans="1:2" x14ac:dyDescent="0.35">
      <c r="A68" t="s">
        <v>34</v>
      </c>
      <c r="B68" t="s">
        <v>433</v>
      </c>
    </row>
    <row r="69" spans="1:2" x14ac:dyDescent="0.35">
      <c r="A69" t="s">
        <v>35</v>
      </c>
      <c r="B69" t="s">
        <v>434</v>
      </c>
    </row>
  </sheetData>
  <conditionalFormatting sqref="F7:G13 F17:G23 F27:G33 F37:G43 F47:G53 F57:G62">
    <cfRule type="dataBar" priority="2">
      <dataBar>
        <cfvo type="num" val="0"/>
        <cfvo type="num" val="1"/>
        <color rgb="FFB1A0C7"/>
      </dataBar>
      <extLst>
        <ext xmlns:x14="http://schemas.microsoft.com/office/spreadsheetml/2009/9/main" uri="{B025F937-C7B1-47D3-B67F-A62EFF666E3E}">
          <x14:id>{779D59D3-F125-485F-8762-ABCE64C9D1BA}</x14:id>
        </ext>
      </extLst>
    </cfRule>
  </conditionalFormatting>
  <conditionalFormatting sqref="F14:G16 F24:G26 F34:G36 F44:G46 F54:G56">
    <cfRule type="dataBar" priority="1">
      <dataBar>
        <cfvo type="num" val="0"/>
        <cfvo type="num" val="1"/>
        <color rgb="FFB1A0C7"/>
      </dataBar>
      <extLst>
        <ext xmlns:x14="http://schemas.microsoft.com/office/spreadsheetml/2009/9/main" uri="{B025F937-C7B1-47D3-B67F-A62EFF666E3E}">
          <x14:id>{6B0247F3-6D94-4FA3-A6BF-015AFA4DB5BE}</x14:id>
        </ext>
      </extLst>
    </cfRule>
  </conditionalFormatting>
  <conditionalFormatting sqref="H7:H13 H17:H23 H27:H33 H37:H43 H47:H53 H57:H62">
    <cfRule type="dataBar" priority="4">
      <dataBar>
        <cfvo type="num" val="0"/>
        <cfvo type="num" val="1"/>
        <color rgb="FFB1A0C7"/>
      </dataBar>
      <extLst>
        <ext xmlns:x14="http://schemas.microsoft.com/office/spreadsheetml/2009/9/main" uri="{B025F937-C7B1-47D3-B67F-A62EFF666E3E}">
          <x14:id>{8F928A66-FEE6-40FD-AB1F-299F01143EE5}</x14:id>
        </ext>
      </extLst>
    </cfRule>
  </conditionalFormatting>
  <conditionalFormatting sqref="H14:H16 H24:H26 H34:H36 H44:H46 H54:H56">
    <cfRule type="dataBar" priority="3">
      <dataBar>
        <cfvo type="num" val="0"/>
        <cfvo type="num" val="1"/>
        <color rgb="FFB1A0C7"/>
      </dataBar>
      <extLst>
        <ext xmlns:x14="http://schemas.microsoft.com/office/spreadsheetml/2009/9/main" uri="{B025F937-C7B1-47D3-B67F-A62EFF666E3E}">
          <x14:id>{F8357644-8028-49C3-B537-B30F3C703734}</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779D59D3-F125-485F-8762-ABCE64C9D1BA}">
            <x14:dataBar minLength="0" maxLength="100" gradient="0">
              <x14:cfvo type="num">
                <xm:f>0</xm:f>
              </x14:cfvo>
              <x14:cfvo type="num">
                <xm:f>1</xm:f>
              </x14:cfvo>
              <x14:negativeFillColor rgb="FFFF0000"/>
              <x14:axisColor rgb="FF000000"/>
            </x14:dataBar>
          </x14:cfRule>
          <xm:sqref>F7:G13 F17:G23 F27:G33 F37:G43 F47:G53 F57:G62</xm:sqref>
        </x14:conditionalFormatting>
        <x14:conditionalFormatting xmlns:xm="http://schemas.microsoft.com/office/excel/2006/main">
          <x14:cfRule type="dataBar" id="{6B0247F3-6D94-4FA3-A6BF-015AFA4DB5BE}">
            <x14:dataBar minLength="0" maxLength="100" gradient="0">
              <x14:cfvo type="num">
                <xm:f>0</xm:f>
              </x14:cfvo>
              <x14:cfvo type="num">
                <xm:f>1</xm:f>
              </x14:cfvo>
              <x14:negativeFillColor rgb="FFFF0000"/>
              <x14:axisColor rgb="FF000000"/>
            </x14:dataBar>
          </x14:cfRule>
          <xm:sqref>F14:G16 F24:G26 F34:G36 F44:G46 F54:G56</xm:sqref>
        </x14:conditionalFormatting>
        <x14:conditionalFormatting xmlns:xm="http://schemas.microsoft.com/office/excel/2006/main">
          <x14:cfRule type="dataBar" id="{8F928A66-FEE6-40FD-AB1F-299F01143EE5}">
            <x14:dataBar minLength="0" maxLength="100" gradient="0">
              <x14:cfvo type="num">
                <xm:f>0</xm:f>
              </x14:cfvo>
              <x14:cfvo type="num">
                <xm:f>1</xm:f>
              </x14:cfvo>
              <x14:negativeFillColor rgb="FFFF0000"/>
              <x14:axisColor rgb="FF000000"/>
            </x14:dataBar>
          </x14:cfRule>
          <xm:sqref>H7:H13 H17:H23 H27:H33 H37:H43 H47:H53 H57:H62</xm:sqref>
        </x14:conditionalFormatting>
        <x14:conditionalFormatting xmlns:xm="http://schemas.microsoft.com/office/excel/2006/main">
          <x14:cfRule type="dataBar" id="{F8357644-8028-49C3-B537-B30F3C703734}">
            <x14:dataBar minLength="0" maxLength="100" gradient="0">
              <x14:cfvo type="num">
                <xm:f>0</xm:f>
              </x14:cfvo>
              <x14:cfvo type="num">
                <xm:f>1</xm:f>
              </x14:cfvo>
              <x14:negativeFillColor rgb="FFFF0000"/>
              <x14:axisColor rgb="FF000000"/>
            </x14:dataBar>
          </x14:cfRule>
          <xm:sqref>H14:H16 H24:H26 H34:H36 H44:H46 H54:H56</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DDBD-E49A-407E-B56B-32266B336341}">
  <dimension ref="A1:A4"/>
  <sheetViews>
    <sheetView showGridLines="0" workbookViewId="0"/>
  </sheetViews>
  <sheetFormatPr defaultRowHeight="15.5" x14ac:dyDescent="0.35"/>
  <sheetData>
    <row r="1" spans="1:1" ht="21" x14ac:dyDescent="0.5">
      <c r="A1" s="54" t="s">
        <v>512</v>
      </c>
    </row>
    <row r="2" spans="1:1" x14ac:dyDescent="0.35">
      <c r="A2" s="55" t="s">
        <v>515</v>
      </c>
    </row>
    <row r="3" spans="1:1" x14ac:dyDescent="0.35">
      <c r="A3" s="141" t="s">
        <v>519</v>
      </c>
    </row>
    <row r="4" spans="1:1" x14ac:dyDescent="0.35">
      <c r="A4" s="55" t="s">
        <v>516</v>
      </c>
    </row>
  </sheetData>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D1E0-D508-4EB1-8D2C-CBE944A53E37}">
  <dimension ref="A1:A4"/>
  <sheetViews>
    <sheetView showGridLines="0" workbookViewId="0"/>
  </sheetViews>
  <sheetFormatPr defaultRowHeight="15.5" x14ac:dyDescent="0.35"/>
  <sheetData>
    <row r="1" spans="1:1" ht="21" x14ac:dyDescent="0.5">
      <c r="A1" s="54" t="s">
        <v>513</v>
      </c>
    </row>
    <row r="2" spans="1:1" x14ac:dyDescent="0.35">
      <c r="A2" s="55" t="s">
        <v>515</v>
      </c>
    </row>
    <row r="3" spans="1:1" x14ac:dyDescent="0.35">
      <c r="A3" s="141" t="s">
        <v>520</v>
      </c>
    </row>
    <row r="4" spans="1:1" x14ac:dyDescent="0.35">
      <c r="A4" s="55" t="s">
        <v>517</v>
      </c>
    </row>
  </sheetData>
  <pageMargins left="0.7" right="0.7" top="0.75" bottom="0.75" header="0.3" footer="0.3"/>
  <pageSetup paperSize="9"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5B20-DDB2-4DD9-8171-E78EA7A76D9F}">
  <dimension ref="A1:A4"/>
  <sheetViews>
    <sheetView showGridLines="0" workbookViewId="0"/>
  </sheetViews>
  <sheetFormatPr defaultRowHeight="15.5" x14ac:dyDescent="0.35"/>
  <sheetData>
    <row r="1" spans="1:1" ht="21" x14ac:dyDescent="0.5">
      <c r="A1" s="54" t="s">
        <v>514</v>
      </c>
    </row>
    <row r="2" spans="1:1" x14ac:dyDescent="0.35">
      <c r="A2" s="55" t="s">
        <v>515</v>
      </c>
    </row>
    <row r="3" spans="1:1" x14ac:dyDescent="0.35">
      <c r="A3" s="141" t="s">
        <v>521</v>
      </c>
    </row>
    <row r="4" spans="1:1" x14ac:dyDescent="0.35">
      <c r="A4" s="55" t="s">
        <v>518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showGridLines="0" workbookViewId="0"/>
  </sheetViews>
  <sheetFormatPr defaultColWidth="10.6640625" defaultRowHeight="15.5" x14ac:dyDescent="0.35"/>
  <cols>
    <col min="1" max="8" width="20.6640625" customWidth="1"/>
  </cols>
  <sheetData>
    <row r="1" spans="1:8" ht="19.5" x14ac:dyDescent="0.45">
      <c r="A1" s="1" t="s">
        <v>131</v>
      </c>
    </row>
    <row r="2" spans="1:8" x14ac:dyDescent="0.35">
      <c r="A2" t="s">
        <v>46</v>
      </c>
    </row>
    <row r="3" spans="1:8" x14ac:dyDescent="0.35">
      <c r="A3" t="s">
        <v>47</v>
      </c>
    </row>
    <row r="4" spans="1:8" x14ac:dyDescent="0.35">
      <c r="A4" t="s">
        <v>122</v>
      </c>
    </row>
    <row r="5" spans="1:8" x14ac:dyDescent="0.35">
      <c r="A5" t="s">
        <v>49</v>
      </c>
    </row>
    <row r="6" spans="1:8" s="182" customFormat="1" ht="31" x14ac:dyDescent="0.35">
      <c r="A6" s="186" t="s">
        <v>132</v>
      </c>
      <c r="B6" s="187" t="s">
        <v>133</v>
      </c>
      <c r="C6" s="186" t="s">
        <v>134</v>
      </c>
      <c r="D6" s="187" t="s">
        <v>135</v>
      </c>
      <c r="E6" s="187" t="s">
        <v>136</v>
      </c>
      <c r="F6" s="187" t="s">
        <v>137</v>
      </c>
      <c r="G6" s="187" t="s">
        <v>138</v>
      </c>
      <c r="H6" s="187" t="s">
        <v>139</v>
      </c>
    </row>
    <row r="7" spans="1:8" x14ac:dyDescent="0.35">
      <c r="A7" s="129" t="s">
        <v>62</v>
      </c>
      <c r="B7" s="47">
        <v>61250</v>
      </c>
      <c r="C7" s="47">
        <v>20880</v>
      </c>
      <c r="D7" s="47">
        <v>25960</v>
      </c>
      <c r="E7" s="47">
        <v>14405</v>
      </c>
      <c r="F7" s="166">
        <v>0.34</v>
      </c>
      <c r="G7" s="166">
        <v>0.42</v>
      </c>
      <c r="H7" s="163">
        <v>0.24</v>
      </c>
    </row>
    <row r="8" spans="1:8" x14ac:dyDescent="0.35">
      <c r="A8" s="22" t="s">
        <v>65</v>
      </c>
      <c r="B8" s="33">
        <v>15</v>
      </c>
      <c r="C8" s="46">
        <v>5</v>
      </c>
      <c r="D8" s="33">
        <v>5</v>
      </c>
      <c r="E8" s="33">
        <v>5</v>
      </c>
      <c r="F8" s="11">
        <v>0.31</v>
      </c>
      <c r="G8" s="11">
        <v>0.38</v>
      </c>
      <c r="H8" s="11">
        <v>0.31</v>
      </c>
    </row>
    <row r="9" spans="1:8" x14ac:dyDescent="0.35">
      <c r="A9" s="22" t="s">
        <v>66</v>
      </c>
      <c r="B9" s="33">
        <v>35</v>
      </c>
      <c r="C9" s="46">
        <v>10</v>
      </c>
      <c r="D9" s="33">
        <v>15</v>
      </c>
      <c r="E9" s="33">
        <v>10</v>
      </c>
      <c r="F9" s="11">
        <v>0.28999999999999998</v>
      </c>
      <c r="G9" s="11">
        <v>0.44</v>
      </c>
      <c r="H9" s="11">
        <v>0.26</v>
      </c>
    </row>
    <row r="10" spans="1:8" x14ac:dyDescent="0.35">
      <c r="A10" s="22" t="s">
        <v>67</v>
      </c>
      <c r="B10" s="33">
        <v>60</v>
      </c>
      <c r="C10" s="46">
        <v>20</v>
      </c>
      <c r="D10" s="33">
        <v>20</v>
      </c>
      <c r="E10" s="33">
        <v>15</v>
      </c>
      <c r="F10" s="11">
        <v>0.38</v>
      </c>
      <c r="G10" s="11">
        <v>0.36</v>
      </c>
      <c r="H10" s="11">
        <v>0.26</v>
      </c>
    </row>
    <row r="11" spans="1:8" x14ac:dyDescent="0.35">
      <c r="A11" s="22" t="s">
        <v>68</v>
      </c>
      <c r="B11" s="33">
        <v>80</v>
      </c>
      <c r="C11" s="46">
        <v>30</v>
      </c>
      <c r="D11" s="33">
        <v>35</v>
      </c>
      <c r="E11" s="33">
        <v>15</v>
      </c>
      <c r="F11" s="11">
        <v>0.37</v>
      </c>
      <c r="G11" s="11">
        <v>0.45</v>
      </c>
      <c r="H11" s="11">
        <v>0.18</v>
      </c>
    </row>
    <row r="12" spans="1:8" x14ac:dyDescent="0.35">
      <c r="A12" s="22" t="s">
        <v>69</v>
      </c>
      <c r="B12" s="33">
        <v>280</v>
      </c>
      <c r="C12" s="46">
        <v>130</v>
      </c>
      <c r="D12" s="33">
        <v>110</v>
      </c>
      <c r="E12" s="33">
        <v>40</v>
      </c>
      <c r="F12" s="11">
        <v>0.47</v>
      </c>
      <c r="G12" s="11">
        <v>0.39</v>
      </c>
      <c r="H12" s="11">
        <v>0.14000000000000001</v>
      </c>
    </row>
    <row r="13" spans="1:8" x14ac:dyDescent="0.35">
      <c r="A13" s="22" t="s">
        <v>70</v>
      </c>
      <c r="B13" s="33">
        <v>435</v>
      </c>
      <c r="C13" s="46">
        <v>165</v>
      </c>
      <c r="D13" s="33">
        <v>170</v>
      </c>
      <c r="E13" s="33">
        <v>95</v>
      </c>
      <c r="F13" s="11">
        <v>0.38</v>
      </c>
      <c r="G13" s="11">
        <v>0.4</v>
      </c>
      <c r="H13" s="11">
        <v>0.22</v>
      </c>
    </row>
    <row r="14" spans="1:8" x14ac:dyDescent="0.35">
      <c r="A14" s="22" t="s">
        <v>71</v>
      </c>
      <c r="B14" s="33">
        <v>675</v>
      </c>
      <c r="C14" s="46">
        <v>255</v>
      </c>
      <c r="D14" s="33">
        <v>250</v>
      </c>
      <c r="E14" s="33">
        <v>170</v>
      </c>
      <c r="F14" s="11">
        <v>0.38</v>
      </c>
      <c r="G14" s="11">
        <v>0.37</v>
      </c>
      <c r="H14" s="11">
        <v>0.25</v>
      </c>
    </row>
    <row r="15" spans="1:8" x14ac:dyDescent="0.35">
      <c r="A15" s="22" t="s">
        <v>72</v>
      </c>
      <c r="B15" s="33">
        <v>1085</v>
      </c>
      <c r="C15" s="46">
        <v>445</v>
      </c>
      <c r="D15" s="33">
        <v>450</v>
      </c>
      <c r="E15" s="33">
        <v>195</v>
      </c>
      <c r="F15" s="11">
        <v>0.41</v>
      </c>
      <c r="G15" s="11">
        <v>0.41</v>
      </c>
      <c r="H15" s="11">
        <v>0.18</v>
      </c>
    </row>
    <row r="16" spans="1:8" x14ac:dyDescent="0.35">
      <c r="A16" s="22" t="s">
        <v>73</v>
      </c>
      <c r="B16" s="19">
        <v>1005</v>
      </c>
      <c r="C16" s="25">
        <v>415</v>
      </c>
      <c r="D16" s="33">
        <v>395</v>
      </c>
      <c r="E16" s="33">
        <v>195</v>
      </c>
      <c r="F16" s="11">
        <v>0.41</v>
      </c>
      <c r="G16" s="11">
        <v>0.39</v>
      </c>
      <c r="H16" s="11">
        <v>0.19</v>
      </c>
    </row>
    <row r="17" spans="1:8" x14ac:dyDescent="0.35">
      <c r="A17" s="22" t="s">
        <v>74</v>
      </c>
      <c r="B17" s="19">
        <v>1115</v>
      </c>
      <c r="C17" s="25">
        <v>450</v>
      </c>
      <c r="D17" s="33">
        <v>450</v>
      </c>
      <c r="E17" s="33">
        <v>215</v>
      </c>
      <c r="F17" s="11">
        <v>0.41</v>
      </c>
      <c r="G17" s="11">
        <v>0.4</v>
      </c>
      <c r="H17" s="11">
        <v>0.19</v>
      </c>
    </row>
    <row r="18" spans="1:8" x14ac:dyDescent="0.35">
      <c r="A18" s="22" t="s">
        <v>75</v>
      </c>
      <c r="B18" s="19">
        <v>1285</v>
      </c>
      <c r="C18" s="25">
        <v>510</v>
      </c>
      <c r="D18" s="33">
        <v>545</v>
      </c>
      <c r="E18" s="33">
        <v>230</v>
      </c>
      <c r="F18" s="11">
        <v>0.4</v>
      </c>
      <c r="G18" s="11">
        <v>0.42</v>
      </c>
      <c r="H18" s="11">
        <v>0.18</v>
      </c>
    </row>
    <row r="19" spans="1:8" x14ac:dyDescent="0.35">
      <c r="A19" s="22" t="s">
        <v>76</v>
      </c>
      <c r="B19" s="19">
        <v>1250</v>
      </c>
      <c r="C19" s="25">
        <v>455</v>
      </c>
      <c r="D19" s="33">
        <v>560</v>
      </c>
      <c r="E19" s="33">
        <v>240</v>
      </c>
      <c r="F19" s="11">
        <v>0.36</v>
      </c>
      <c r="G19" s="11">
        <v>0.45</v>
      </c>
      <c r="H19" s="11">
        <v>0.19</v>
      </c>
    </row>
    <row r="20" spans="1:8" x14ac:dyDescent="0.35">
      <c r="A20" s="22" t="s">
        <v>77</v>
      </c>
      <c r="B20" s="19">
        <v>1315</v>
      </c>
      <c r="C20" s="25">
        <v>475</v>
      </c>
      <c r="D20" s="33">
        <v>575</v>
      </c>
      <c r="E20" s="33">
        <v>260</v>
      </c>
      <c r="F20" s="11">
        <v>0.36</v>
      </c>
      <c r="G20" s="11">
        <v>0.44</v>
      </c>
      <c r="H20" s="11">
        <v>0.2</v>
      </c>
    </row>
    <row r="21" spans="1:8" x14ac:dyDescent="0.35">
      <c r="A21" s="22" t="s">
        <v>78</v>
      </c>
      <c r="B21" s="19">
        <v>1215</v>
      </c>
      <c r="C21" s="25">
        <v>455</v>
      </c>
      <c r="D21" s="33">
        <v>520</v>
      </c>
      <c r="E21" s="33">
        <v>235</v>
      </c>
      <c r="F21" s="11">
        <v>0.37</v>
      </c>
      <c r="G21" s="11">
        <v>0.43</v>
      </c>
      <c r="H21" s="11">
        <v>0.2</v>
      </c>
    </row>
    <row r="22" spans="1:8" x14ac:dyDescent="0.35">
      <c r="A22" s="22" t="s">
        <v>79</v>
      </c>
      <c r="B22" s="19">
        <v>1010</v>
      </c>
      <c r="C22" s="25">
        <v>360</v>
      </c>
      <c r="D22" s="33">
        <v>425</v>
      </c>
      <c r="E22" s="33">
        <v>225</v>
      </c>
      <c r="F22" s="11">
        <v>0.36</v>
      </c>
      <c r="G22" s="11">
        <v>0.42</v>
      </c>
      <c r="H22" s="11">
        <v>0.22</v>
      </c>
    </row>
    <row r="23" spans="1:8" x14ac:dyDescent="0.35">
      <c r="A23" s="22" t="s">
        <v>80</v>
      </c>
      <c r="B23" s="19">
        <v>1105</v>
      </c>
      <c r="C23" s="25">
        <v>435</v>
      </c>
      <c r="D23" s="33">
        <v>455</v>
      </c>
      <c r="E23" s="33">
        <v>210</v>
      </c>
      <c r="F23" s="11">
        <v>0.39</v>
      </c>
      <c r="G23" s="11">
        <v>0.41</v>
      </c>
      <c r="H23" s="11">
        <v>0.19</v>
      </c>
    </row>
    <row r="24" spans="1:8" x14ac:dyDescent="0.35">
      <c r="A24" s="22" t="s">
        <v>81</v>
      </c>
      <c r="B24" s="19">
        <v>955</v>
      </c>
      <c r="C24" s="25">
        <v>380</v>
      </c>
      <c r="D24" s="33">
        <v>390</v>
      </c>
      <c r="E24" s="33">
        <v>185</v>
      </c>
      <c r="F24" s="11">
        <v>0.4</v>
      </c>
      <c r="G24" s="11">
        <v>0.41</v>
      </c>
      <c r="H24" s="11">
        <v>0.19</v>
      </c>
    </row>
    <row r="25" spans="1:8" x14ac:dyDescent="0.35">
      <c r="A25" s="22" t="s">
        <v>82</v>
      </c>
      <c r="B25" s="19">
        <v>1000</v>
      </c>
      <c r="C25" s="25">
        <v>375</v>
      </c>
      <c r="D25" s="33">
        <v>435</v>
      </c>
      <c r="E25" s="33">
        <v>190</v>
      </c>
      <c r="F25" s="11">
        <v>0.37</v>
      </c>
      <c r="G25" s="11">
        <v>0.44</v>
      </c>
      <c r="H25" s="11">
        <v>0.19</v>
      </c>
    </row>
    <row r="26" spans="1:8" x14ac:dyDescent="0.35">
      <c r="A26" s="22" t="s">
        <v>83</v>
      </c>
      <c r="B26" s="19">
        <v>1110</v>
      </c>
      <c r="C26" s="25">
        <v>440</v>
      </c>
      <c r="D26" s="33">
        <v>460</v>
      </c>
      <c r="E26" s="33">
        <v>210</v>
      </c>
      <c r="F26" s="11">
        <v>0.4</v>
      </c>
      <c r="G26" s="11">
        <v>0.42</v>
      </c>
      <c r="H26" s="11">
        <v>0.19</v>
      </c>
    </row>
    <row r="27" spans="1:8" x14ac:dyDescent="0.35">
      <c r="A27" s="22" t="s">
        <v>84</v>
      </c>
      <c r="B27" s="19">
        <v>1520</v>
      </c>
      <c r="C27" s="25">
        <v>560</v>
      </c>
      <c r="D27" s="33">
        <v>640</v>
      </c>
      <c r="E27" s="33">
        <v>320</v>
      </c>
      <c r="F27" s="11">
        <v>0.37</v>
      </c>
      <c r="G27" s="11">
        <v>0.42</v>
      </c>
      <c r="H27" s="11">
        <v>0.21</v>
      </c>
    </row>
    <row r="28" spans="1:8" x14ac:dyDescent="0.35">
      <c r="A28" s="22" t="s">
        <v>85</v>
      </c>
      <c r="B28" s="19">
        <v>1150</v>
      </c>
      <c r="C28" s="25">
        <v>420</v>
      </c>
      <c r="D28" s="33">
        <v>495</v>
      </c>
      <c r="E28" s="33">
        <v>235</v>
      </c>
      <c r="F28" s="11">
        <v>0.36</v>
      </c>
      <c r="G28" s="11">
        <v>0.43</v>
      </c>
      <c r="H28" s="11">
        <v>0.2</v>
      </c>
    </row>
    <row r="29" spans="1:8" x14ac:dyDescent="0.35">
      <c r="A29" s="22" t="s">
        <v>86</v>
      </c>
      <c r="B29" s="19">
        <v>1425</v>
      </c>
      <c r="C29" s="25">
        <v>560</v>
      </c>
      <c r="D29" s="33">
        <v>605</v>
      </c>
      <c r="E29" s="33">
        <v>265</v>
      </c>
      <c r="F29" s="11">
        <v>0.39</v>
      </c>
      <c r="G29" s="11">
        <v>0.42</v>
      </c>
      <c r="H29" s="11">
        <v>0.18</v>
      </c>
    </row>
    <row r="30" spans="1:8" x14ac:dyDescent="0.35">
      <c r="A30" s="22" t="s">
        <v>87</v>
      </c>
      <c r="B30" s="19">
        <v>1690</v>
      </c>
      <c r="C30" s="25">
        <v>655</v>
      </c>
      <c r="D30" s="33">
        <v>725</v>
      </c>
      <c r="E30" s="33">
        <v>310</v>
      </c>
      <c r="F30" s="11">
        <v>0.39</v>
      </c>
      <c r="G30" s="11">
        <v>0.43</v>
      </c>
      <c r="H30" s="11">
        <v>0.18</v>
      </c>
    </row>
    <row r="31" spans="1:8" x14ac:dyDescent="0.35">
      <c r="A31" s="22" t="s">
        <v>88</v>
      </c>
      <c r="B31" s="19">
        <v>1295</v>
      </c>
      <c r="C31" s="25">
        <v>490</v>
      </c>
      <c r="D31" s="33">
        <v>550</v>
      </c>
      <c r="E31" s="33">
        <v>255</v>
      </c>
      <c r="F31" s="11">
        <v>0.38</v>
      </c>
      <c r="G31" s="11">
        <v>0.42</v>
      </c>
      <c r="H31" s="11">
        <v>0.2</v>
      </c>
    </row>
    <row r="32" spans="1:8" x14ac:dyDescent="0.35">
      <c r="A32" s="22" t="s">
        <v>89</v>
      </c>
      <c r="B32" s="19">
        <v>1595</v>
      </c>
      <c r="C32" s="25">
        <v>580</v>
      </c>
      <c r="D32" s="33">
        <v>695</v>
      </c>
      <c r="E32" s="33">
        <v>320</v>
      </c>
      <c r="F32" s="11">
        <v>0.36</v>
      </c>
      <c r="G32" s="11">
        <v>0.44</v>
      </c>
      <c r="H32" s="11">
        <v>0.2</v>
      </c>
    </row>
    <row r="33" spans="1:8" x14ac:dyDescent="0.35">
      <c r="A33" s="22" t="s">
        <v>90</v>
      </c>
      <c r="B33" s="19">
        <v>1555</v>
      </c>
      <c r="C33" s="25">
        <v>520</v>
      </c>
      <c r="D33" s="33">
        <v>635</v>
      </c>
      <c r="E33" s="33">
        <v>400</v>
      </c>
      <c r="F33" s="11">
        <v>0.33</v>
      </c>
      <c r="G33" s="11">
        <v>0.41</v>
      </c>
      <c r="H33" s="11">
        <v>0.26</v>
      </c>
    </row>
    <row r="34" spans="1:8" x14ac:dyDescent="0.35">
      <c r="A34" s="22" t="s">
        <v>91</v>
      </c>
      <c r="B34" s="19">
        <v>1780</v>
      </c>
      <c r="C34" s="25">
        <v>605</v>
      </c>
      <c r="D34" s="33">
        <v>730</v>
      </c>
      <c r="E34" s="33">
        <v>445</v>
      </c>
      <c r="F34" s="11">
        <v>0.34</v>
      </c>
      <c r="G34" s="11">
        <v>0.41</v>
      </c>
      <c r="H34" s="11">
        <v>0.25</v>
      </c>
    </row>
    <row r="35" spans="1:8" x14ac:dyDescent="0.35">
      <c r="A35" s="22" t="s">
        <v>92</v>
      </c>
      <c r="B35" s="19">
        <v>1905</v>
      </c>
      <c r="C35" s="25">
        <v>660</v>
      </c>
      <c r="D35" s="33">
        <v>775</v>
      </c>
      <c r="E35" s="33">
        <v>470</v>
      </c>
      <c r="F35" s="11">
        <v>0.35</v>
      </c>
      <c r="G35" s="11">
        <v>0.41</v>
      </c>
      <c r="H35" s="11">
        <v>0.25</v>
      </c>
    </row>
    <row r="36" spans="1:8" x14ac:dyDescent="0.35">
      <c r="A36" s="22" t="s">
        <v>93</v>
      </c>
      <c r="B36" s="19">
        <v>1670</v>
      </c>
      <c r="C36" s="25">
        <v>575</v>
      </c>
      <c r="D36" s="33">
        <v>675</v>
      </c>
      <c r="E36" s="33">
        <v>420</v>
      </c>
      <c r="F36" s="11">
        <v>0.34</v>
      </c>
      <c r="G36" s="11">
        <v>0.4</v>
      </c>
      <c r="H36" s="11">
        <v>0.25</v>
      </c>
    </row>
    <row r="37" spans="1:8" x14ac:dyDescent="0.35">
      <c r="A37" s="22" t="s">
        <v>94</v>
      </c>
      <c r="B37" s="19">
        <v>1780</v>
      </c>
      <c r="C37" s="25">
        <v>560</v>
      </c>
      <c r="D37" s="33">
        <v>725</v>
      </c>
      <c r="E37" s="33">
        <v>495</v>
      </c>
      <c r="F37" s="11">
        <v>0.32</v>
      </c>
      <c r="G37" s="11">
        <v>0.41</v>
      </c>
      <c r="H37" s="11">
        <v>0.28000000000000003</v>
      </c>
    </row>
    <row r="38" spans="1:8" x14ac:dyDescent="0.35">
      <c r="A38" s="22" t="s">
        <v>95</v>
      </c>
      <c r="B38" s="19">
        <v>2175</v>
      </c>
      <c r="C38" s="25">
        <v>695</v>
      </c>
      <c r="D38" s="33">
        <v>900</v>
      </c>
      <c r="E38" s="33">
        <v>580</v>
      </c>
      <c r="F38" s="11">
        <v>0.32</v>
      </c>
      <c r="G38" s="11">
        <v>0.41</v>
      </c>
      <c r="H38" s="11">
        <v>0.27</v>
      </c>
    </row>
    <row r="39" spans="1:8" x14ac:dyDescent="0.35">
      <c r="A39" s="22" t="s">
        <v>96</v>
      </c>
      <c r="B39" s="19">
        <v>2000</v>
      </c>
      <c r="C39" s="25">
        <v>620</v>
      </c>
      <c r="D39" s="33">
        <v>855</v>
      </c>
      <c r="E39" s="33">
        <v>525</v>
      </c>
      <c r="F39" s="11">
        <v>0.31</v>
      </c>
      <c r="G39" s="11">
        <v>0.43</v>
      </c>
      <c r="H39" s="11">
        <v>0.26</v>
      </c>
    </row>
    <row r="40" spans="1:8" x14ac:dyDescent="0.35">
      <c r="A40" s="22" t="s">
        <v>97</v>
      </c>
      <c r="B40" s="19">
        <v>2010</v>
      </c>
      <c r="C40" s="25">
        <v>650</v>
      </c>
      <c r="D40" s="33">
        <v>830</v>
      </c>
      <c r="E40" s="33">
        <v>525</v>
      </c>
      <c r="F40" s="11">
        <v>0.32</v>
      </c>
      <c r="G40" s="11">
        <v>0.41</v>
      </c>
      <c r="H40" s="11">
        <v>0.26</v>
      </c>
    </row>
    <row r="41" spans="1:8" x14ac:dyDescent="0.35">
      <c r="A41" s="22" t="s">
        <v>98</v>
      </c>
      <c r="B41" s="19">
        <v>1875</v>
      </c>
      <c r="C41" s="25">
        <v>555</v>
      </c>
      <c r="D41" s="33">
        <v>795</v>
      </c>
      <c r="E41" s="33">
        <v>520</v>
      </c>
      <c r="F41" s="11">
        <v>0.3</v>
      </c>
      <c r="G41" s="11">
        <v>0.43</v>
      </c>
      <c r="H41" s="11">
        <v>0.28000000000000003</v>
      </c>
    </row>
    <row r="42" spans="1:8" x14ac:dyDescent="0.35">
      <c r="A42" s="22" t="s">
        <v>99</v>
      </c>
      <c r="B42" s="19">
        <v>1685</v>
      </c>
      <c r="C42" s="25">
        <v>505</v>
      </c>
      <c r="D42" s="33">
        <v>720</v>
      </c>
      <c r="E42" s="33">
        <v>460</v>
      </c>
      <c r="F42" s="11">
        <v>0.3</v>
      </c>
      <c r="G42" s="11">
        <v>0.43</v>
      </c>
      <c r="H42" s="11">
        <v>0.27</v>
      </c>
    </row>
    <row r="43" spans="1:8" x14ac:dyDescent="0.35">
      <c r="A43" s="22" t="s">
        <v>100</v>
      </c>
      <c r="B43" s="19">
        <v>1375</v>
      </c>
      <c r="C43" s="25">
        <v>435</v>
      </c>
      <c r="D43" s="33">
        <v>585</v>
      </c>
      <c r="E43" s="33">
        <v>355</v>
      </c>
      <c r="F43" s="11">
        <v>0.32</v>
      </c>
      <c r="G43" s="11">
        <v>0.43</v>
      </c>
      <c r="H43" s="11">
        <v>0.26</v>
      </c>
    </row>
    <row r="44" spans="1:8" x14ac:dyDescent="0.35">
      <c r="A44" s="22" t="s">
        <v>101</v>
      </c>
      <c r="B44" s="19">
        <v>1490</v>
      </c>
      <c r="C44" s="25">
        <v>475</v>
      </c>
      <c r="D44" s="33">
        <v>660</v>
      </c>
      <c r="E44" s="33">
        <v>355</v>
      </c>
      <c r="F44" s="11">
        <v>0.32</v>
      </c>
      <c r="G44" s="11">
        <v>0.44</v>
      </c>
      <c r="H44" s="11">
        <v>0.24</v>
      </c>
    </row>
    <row r="45" spans="1:8" x14ac:dyDescent="0.35">
      <c r="A45" s="22" t="s">
        <v>102</v>
      </c>
      <c r="B45" s="19">
        <v>975</v>
      </c>
      <c r="C45" s="25">
        <v>330</v>
      </c>
      <c r="D45" s="33">
        <v>400</v>
      </c>
      <c r="E45" s="33">
        <v>245</v>
      </c>
      <c r="F45" s="11">
        <v>0.34</v>
      </c>
      <c r="G45" s="11">
        <v>0.41</v>
      </c>
      <c r="H45" s="11">
        <v>0.25</v>
      </c>
    </row>
    <row r="46" spans="1:8" x14ac:dyDescent="0.35">
      <c r="A46" s="22" t="s">
        <v>103</v>
      </c>
      <c r="B46" s="19">
        <v>960</v>
      </c>
      <c r="C46" s="25">
        <v>320</v>
      </c>
      <c r="D46" s="33">
        <v>420</v>
      </c>
      <c r="E46" s="33">
        <v>220</v>
      </c>
      <c r="F46" s="11">
        <v>0.33</v>
      </c>
      <c r="G46" s="11">
        <v>0.43</v>
      </c>
      <c r="H46" s="11">
        <v>0.23</v>
      </c>
    </row>
    <row r="47" spans="1:8" x14ac:dyDescent="0.35">
      <c r="A47" s="22" t="s">
        <v>104</v>
      </c>
      <c r="B47" s="19">
        <v>945</v>
      </c>
      <c r="C47" s="25">
        <v>315</v>
      </c>
      <c r="D47" s="33">
        <v>405</v>
      </c>
      <c r="E47" s="33">
        <v>225</v>
      </c>
      <c r="F47" s="11">
        <v>0.33</v>
      </c>
      <c r="G47" s="11">
        <v>0.43</v>
      </c>
      <c r="H47" s="11">
        <v>0.24</v>
      </c>
    </row>
    <row r="48" spans="1:8" x14ac:dyDescent="0.35">
      <c r="A48" s="22" t="s">
        <v>105</v>
      </c>
      <c r="B48" s="19">
        <v>725</v>
      </c>
      <c r="C48" s="25">
        <v>270</v>
      </c>
      <c r="D48" s="33">
        <v>295</v>
      </c>
      <c r="E48" s="33">
        <v>160</v>
      </c>
      <c r="F48" s="11">
        <v>0.37</v>
      </c>
      <c r="G48" s="11">
        <v>0.41</v>
      </c>
      <c r="H48" s="11">
        <v>0.22</v>
      </c>
    </row>
    <row r="49" spans="1:8" x14ac:dyDescent="0.35">
      <c r="A49" s="22" t="s">
        <v>106</v>
      </c>
      <c r="B49" s="19">
        <v>1000</v>
      </c>
      <c r="C49" s="25">
        <v>350</v>
      </c>
      <c r="D49" s="33">
        <v>435</v>
      </c>
      <c r="E49" s="33">
        <v>215</v>
      </c>
      <c r="F49" s="11">
        <v>0.35</v>
      </c>
      <c r="G49" s="11">
        <v>0.43</v>
      </c>
      <c r="H49" s="11">
        <v>0.22</v>
      </c>
    </row>
    <row r="50" spans="1:8" x14ac:dyDescent="0.35">
      <c r="A50" s="22" t="s">
        <v>107</v>
      </c>
      <c r="B50" s="19">
        <v>1225</v>
      </c>
      <c r="C50" s="25">
        <v>380</v>
      </c>
      <c r="D50" s="33">
        <v>550</v>
      </c>
      <c r="E50" s="33">
        <v>295</v>
      </c>
      <c r="F50" s="11">
        <v>0.31</v>
      </c>
      <c r="G50" s="11">
        <v>0.45</v>
      </c>
      <c r="H50" s="11">
        <v>0.24</v>
      </c>
    </row>
    <row r="51" spans="1:8" x14ac:dyDescent="0.35">
      <c r="A51" s="22" t="s">
        <v>108</v>
      </c>
      <c r="B51" s="19">
        <v>1395</v>
      </c>
      <c r="C51" s="25">
        <v>435</v>
      </c>
      <c r="D51" s="33">
        <v>650</v>
      </c>
      <c r="E51" s="33">
        <v>310</v>
      </c>
      <c r="F51" s="11">
        <v>0.31</v>
      </c>
      <c r="G51" s="11">
        <v>0.46</v>
      </c>
      <c r="H51" s="11">
        <v>0.22</v>
      </c>
    </row>
    <row r="52" spans="1:8" x14ac:dyDescent="0.35">
      <c r="A52" s="22" t="s">
        <v>109</v>
      </c>
      <c r="B52" s="19">
        <v>1310</v>
      </c>
      <c r="C52" s="25">
        <v>405</v>
      </c>
      <c r="D52" s="33">
        <v>600</v>
      </c>
      <c r="E52" s="33">
        <v>305</v>
      </c>
      <c r="F52" s="11">
        <v>0.31</v>
      </c>
      <c r="G52" s="11">
        <v>0.46</v>
      </c>
      <c r="H52" s="11">
        <v>0.23</v>
      </c>
    </row>
    <row r="53" spans="1:8" x14ac:dyDescent="0.35">
      <c r="A53" s="22" t="s">
        <v>110</v>
      </c>
      <c r="B53" s="19">
        <v>1195</v>
      </c>
      <c r="C53" s="25">
        <v>350</v>
      </c>
      <c r="D53" s="33">
        <v>535</v>
      </c>
      <c r="E53" s="33">
        <v>305</v>
      </c>
      <c r="F53" s="11">
        <v>0.3</v>
      </c>
      <c r="G53" s="11">
        <v>0.45</v>
      </c>
      <c r="H53" s="11">
        <v>0.26</v>
      </c>
    </row>
    <row r="54" spans="1:8" x14ac:dyDescent="0.35">
      <c r="A54" s="22" t="s">
        <v>111</v>
      </c>
      <c r="B54" s="19">
        <v>1360</v>
      </c>
      <c r="C54" s="25">
        <v>415</v>
      </c>
      <c r="D54" s="33">
        <v>595</v>
      </c>
      <c r="E54" s="33">
        <v>350</v>
      </c>
      <c r="F54" s="11">
        <v>0.3</v>
      </c>
      <c r="G54" s="11">
        <v>0.44</v>
      </c>
      <c r="H54" s="11">
        <v>0.26</v>
      </c>
    </row>
    <row r="55" spans="1:8" x14ac:dyDescent="0.35">
      <c r="A55" s="22" t="s">
        <v>112</v>
      </c>
      <c r="B55" s="19">
        <v>1840</v>
      </c>
      <c r="C55" s="25">
        <v>500</v>
      </c>
      <c r="D55" s="33">
        <v>800</v>
      </c>
      <c r="E55" s="33">
        <v>540</v>
      </c>
      <c r="F55" s="11">
        <v>0.27</v>
      </c>
      <c r="G55" s="11">
        <v>0.44</v>
      </c>
      <c r="H55" s="11">
        <v>0.28999999999999998</v>
      </c>
    </row>
    <row r="56" spans="1:8" x14ac:dyDescent="0.35">
      <c r="A56" s="22" t="s">
        <v>113</v>
      </c>
      <c r="B56" s="19">
        <v>1710</v>
      </c>
      <c r="C56" s="25">
        <v>465</v>
      </c>
      <c r="D56" s="33">
        <v>740</v>
      </c>
      <c r="E56" s="33">
        <v>505</v>
      </c>
      <c r="F56" s="11">
        <v>0.27</v>
      </c>
      <c r="G56" s="11">
        <v>0.43</v>
      </c>
      <c r="H56" s="11">
        <v>0.3</v>
      </c>
    </row>
    <row r="57" spans="1:8" x14ac:dyDescent="0.35">
      <c r="A57" s="22" t="s">
        <v>114</v>
      </c>
      <c r="B57" s="19">
        <v>1620</v>
      </c>
      <c r="C57" s="25">
        <v>420</v>
      </c>
      <c r="D57" s="33">
        <v>670</v>
      </c>
      <c r="E57" s="33">
        <v>530</v>
      </c>
      <c r="F57" s="11">
        <v>0.26</v>
      </c>
      <c r="G57" s="11">
        <v>0.41</v>
      </c>
      <c r="H57" s="11">
        <v>0.33</v>
      </c>
    </row>
    <row r="58" spans="1:8" x14ac:dyDescent="0.35">
      <c r="A58" s="23" t="s">
        <v>115</v>
      </c>
      <c r="B58" s="20">
        <v>2660</v>
      </c>
      <c r="C58" s="26">
        <v>1060</v>
      </c>
      <c r="D58" s="48">
        <v>1060</v>
      </c>
      <c r="E58" s="48">
        <v>540</v>
      </c>
      <c r="F58" s="164">
        <v>0.4</v>
      </c>
      <c r="G58" s="164">
        <v>0.4</v>
      </c>
      <c r="H58" s="164">
        <v>0.2</v>
      </c>
    </row>
    <row r="59" spans="1:8" x14ac:dyDescent="0.35">
      <c r="A59" s="24" t="s">
        <v>116</v>
      </c>
      <c r="B59" s="21">
        <v>13885</v>
      </c>
      <c r="C59" s="27">
        <v>5310</v>
      </c>
      <c r="D59" s="35">
        <v>5855</v>
      </c>
      <c r="E59" s="35">
        <v>2720</v>
      </c>
      <c r="F59" s="160">
        <v>0.38</v>
      </c>
      <c r="G59" s="160">
        <v>0.42</v>
      </c>
      <c r="H59" s="160">
        <v>0.2</v>
      </c>
    </row>
    <row r="60" spans="1:8" x14ac:dyDescent="0.35">
      <c r="A60" s="24" t="s">
        <v>117</v>
      </c>
      <c r="B60" s="21">
        <v>20025</v>
      </c>
      <c r="C60" s="27">
        <v>6940</v>
      </c>
      <c r="D60" s="35">
        <v>8360</v>
      </c>
      <c r="E60" s="35">
        <v>4725</v>
      </c>
      <c r="F60" s="160">
        <v>0.35</v>
      </c>
      <c r="G60" s="160">
        <v>0.42</v>
      </c>
      <c r="H60" s="160">
        <v>0.24</v>
      </c>
    </row>
    <row r="61" spans="1:8" x14ac:dyDescent="0.35">
      <c r="A61" s="24" t="s">
        <v>118</v>
      </c>
      <c r="B61" s="21">
        <v>15655</v>
      </c>
      <c r="C61" s="27">
        <v>5020</v>
      </c>
      <c r="D61" s="35">
        <v>6745</v>
      </c>
      <c r="E61" s="35">
        <v>3890</v>
      </c>
      <c r="F61" s="160">
        <v>0.32</v>
      </c>
      <c r="G61" s="160">
        <v>0.43</v>
      </c>
      <c r="H61" s="160">
        <v>0.25</v>
      </c>
    </row>
    <row r="62" spans="1:8" x14ac:dyDescent="0.35">
      <c r="A62" s="24" t="s">
        <v>119</v>
      </c>
      <c r="B62" s="21">
        <v>9025</v>
      </c>
      <c r="C62" s="27">
        <v>2550</v>
      </c>
      <c r="D62" s="35">
        <v>3940</v>
      </c>
      <c r="E62" s="35">
        <v>2535</v>
      </c>
      <c r="F62" s="160">
        <v>0.28000000000000003</v>
      </c>
      <c r="G62" s="160">
        <v>0.44</v>
      </c>
      <c r="H62" s="160">
        <v>0.28000000000000003</v>
      </c>
    </row>
    <row r="63" spans="1:8" x14ac:dyDescent="0.35">
      <c r="A63" t="s">
        <v>29</v>
      </c>
      <c r="B63" t="s">
        <v>424</v>
      </c>
    </row>
    <row r="64" spans="1:8" x14ac:dyDescent="0.35">
      <c r="A64" t="s">
        <v>30</v>
      </c>
      <c r="B64" t="s">
        <v>426</v>
      </c>
    </row>
    <row r="65" spans="1:2" x14ac:dyDescent="0.35">
      <c r="A65" t="s">
        <v>31</v>
      </c>
      <c r="B65" t="s">
        <v>432</v>
      </c>
    </row>
    <row r="66" spans="1:2" x14ac:dyDescent="0.35">
      <c r="A66" t="s">
        <v>32</v>
      </c>
      <c r="B66" t="s">
        <v>533</v>
      </c>
    </row>
    <row r="67" spans="1:2" x14ac:dyDescent="0.35">
      <c r="A67" t="s">
        <v>33</v>
      </c>
      <c r="B67" t="s">
        <v>433</v>
      </c>
    </row>
    <row r="68" spans="1:2" x14ac:dyDescent="0.35">
      <c r="A68" t="s">
        <v>34</v>
      </c>
      <c r="B68" t="s">
        <v>435</v>
      </c>
    </row>
  </sheetData>
  <conditionalFormatting sqref="F7:H13 F17:H23 F27:H33 F37:H43 F47:H53 F57:H62">
    <cfRule type="dataBar" priority="2">
      <dataBar>
        <cfvo type="num" val="0"/>
        <cfvo type="num" val="1"/>
        <color rgb="FFB1A0C7"/>
      </dataBar>
      <extLst>
        <ext xmlns:x14="http://schemas.microsoft.com/office/spreadsheetml/2009/9/main" uri="{B025F937-C7B1-47D3-B67F-A62EFF666E3E}">
          <x14:id>{A359B5DB-CB18-49AE-913E-B3F2521A5513}</x14:id>
        </ext>
      </extLst>
    </cfRule>
  </conditionalFormatting>
  <conditionalFormatting sqref="F14:H16 F24:H26 F34:H36 F44:H46 F54:H56">
    <cfRule type="dataBar" priority="1">
      <dataBar>
        <cfvo type="num" val="0"/>
        <cfvo type="num" val="1"/>
        <color rgb="FFB1A0C7"/>
      </dataBar>
      <extLst>
        <ext xmlns:x14="http://schemas.microsoft.com/office/spreadsheetml/2009/9/main" uri="{B025F937-C7B1-47D3-B67F-A62EFF666E3E}">
          <x14:id>{A42DBA86-308E-4F9E-BEFA-518AD442B7B2}</x14:id>
        </ext>
      </extLst>
    </cfRule>
  </conditionalFormatting>
  <pageMargins left="0.7" right="0.7" top="0.75" bottom="0.75" header="0.3" footer="0.3"/>
  <pageSetup paperSize="9" orientation="portrait" horizontalDpi="300" verticalDpi="3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359B5DB-CB18-49AE-913E-B3F2521A5513}">
            <x14:dataBar minLength="0" maxLength="100" gradient="0">
              <x14:cfvo type="num">
                <xm:f>0</xm:f>
              </x14:cfvo>
              <x14:cfvo type="num">
                <xm:f>1</xm:f>
              </x14:cfvo>
              <x14:negativeFillColor rgb="FFFF0000"/>
              <x14:axisColor rgb="FF000000"/>
            </x14:dataBar>
          </x14:cfRule>
          <xm:sqref>F7:H13 F17:H23 F27:H33 F37:H43 F47:H53 F57:H62</xm:sqref>
        </x14:conditionalFormatting>
        <x14:conditionalFormatting xmlns:xm="http://schemas.microsoft.com/office/excel/2006/main">
          <x14:cfRule type="dataBar" id="{A42DBA86-308E-4F9E-BEFA-518AD442B7B2}">
            <x14:dataBar minLength="0" maxLength="100" gradient="0">
              <x14:cfvo type="num">
                <xm:f>0</xm:f>
              </x14:cfvo>
              <x14:cfvo type="num">
                <xm:f>1</xm:f>
              </x14:cfvo>
              <x14:negativeFillColor rgb="FFFF0000"/>
              <x14:axisColor rgb="FF000000"/>
            </x14:dataBar>
          </x14:cfRule>
          <xm:sqref>F14:H16 F24:H26 F34:H36 F44:H46 F54:H56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2"/>
  <sheetViews>
    <sheetView showGridLines="0" workbookViewId="0"/>
  </sheetViews>
  <sheetFormatPr defaultColWidth="10.6640625" defaultRowHeight="15.5" x14ac:dyDescent="0.35"/>
  <cols>
    <col min="1" max="6" width="20.6640625" customWidth="1"/>
  </cols>
  <sheetData>
    <row r="1" spans="1:6" ht="19.5" x14ac:dyDescent="0.45">
      <c r="A1" s="1" t="s">
        <v>140</v>
      </c>
    </row>
    <row r="2" spans="1:6" x14ac:dyDescent="0.35">
      <c r="A2" t="s">
        <v>46</v>
      </c>
    </row>
    <row r="3" spans="1:6" x14ac:dyDescent="0.35">
      <c r="A3" t="s">
        <v>47</v>
      </c>
    </row>
    <row r="4" spans="1:6" x14ac:dyDescent="0.35">
      <c r="A4" t="s">
        <v>122</v>
      </c>
    </row>
    <row r="5" spans="1:6" x14ac:dyDescent="0.35">
      <c r="A5" t="s">
        <v>49</v>
      </c>
    </row>
    <row r="6" spans="1:6" s="182" customFormat="1" ht="31" x14ac:dyDescent="0.35">
      <c r="A6" s="179" t="s">
        <v>123</v>
      </c>
      <c r="B6" s="179" t="s">
        <v>124</v>
      </c>
      <c r="C6" s="179" t="s">
        <v>141</v>
      </c>
      <c r="D6" s="180" t="s">
        <v>142</v>
      </c>
      <c r="E6" s="188" t="s">
        <v>143</v>
      </c>
      <c r="F6" s="189" t="s">
        <v>144</v>
      </c>
    </row>
    <row r="7" spans="1:6" x14ac:dyDescent="0.35">
      <c r="A7" s="49" t="s">
        <v>62</v>
      </c>
      <c r="B7" s="50">
        <v>30695</v>
      </c>
      <c r="C7" s="50">
        <v>3280</v>
      </c>
      <c r="D7" s="69">
        <v>27415</v>
      </c>
      <c r="E7" s="167">
        <v>0.11</v>
      </c>
      <c r="F7" s="167">
        <v>0.89</v>
      </c>
    </row>
    <row r="8" spans="1:6" x14ac:dyDescent="0.35">
      <c r="A8" s="5" t="s">
        <v>65</v>
      </c>
      <c r="B8" s="9">
        <v>5</v>
      </c>
      <c r="C8" s="9" t="s">
        <v>120</v>
      </c>
      <c r="D8" s="67">
        <v>5</v>
      </c>
      <c r="E8" s="11" t="s">
        <v>120</v>
      </c>
      <c r="F8" s="11" t="s">
        <v>120</v>
      </c>
    </row>
    <row r="9" spans="1:6" x14ac:dyDescent="0.35">
      <c r="A9" s="5" t="s">
        <v>66</v>
      </c>
      <c r="B9" s="9">
        <v>20</v>
      </c>
      <c r="C9" s="9" t="s">
        <v>120</v>
      </c>
      <c r="D9" s="67">
        <v>15</v>
      </c>
      <c r="E9" s="11" t="s">
        <v>120</v>
      </c>
      <c r="F9" s="11" t="s">
        <v>120</v>
      </c>
    </row>
    <row r="10" spans="1:6" x14ac:dyDescent="0.35">
      <c r="A10" s="5" t="s">
        <v>67</v>
      </c>
      <c r="B10" s="9">
        <v>30</v>
      </c>
      <c r="C10" s="9">
        <v>5</v>
      </c>
      <c r="D10" s="67">
        <v>30</v>
      </c>
      <c r="E10" s="11">
        <v>0.13</v>
      </c>
      <c r="F10" s="11">
        <v>0.88</v>
      </c>
    </row>
    <row r="11" spans="1:6" x14ac:dyDescent="0.35">
      <c r="A11" s="5" t="s">
        <v>68</v>
      </c>
      <c r="B11" s="9">
        <v>40</v>
      </c>
      <c r="C11" s="9">
        <v>5</v>
      </c>
      <c r="D11" s="67">
        <v>35</v>
      </c>
      <c r="E11" s="11">
        <v>0.14000000000000001</v>
      </c>
      <c r="F11" s="11">
        <v>0.86</v>
      </c>
    </row>
    <row r="12" spans="1:6" x14ac:dyDescent="0.35">
      <c r="A12" s="5" t="s">
        <v>69</v>
      </c>
      <c r="B12" s="9">
        <v>155</v>
      </c>
      <c r="C12" s="9">
        <v>10</v>
      </c>
      <c r="D12" s="67">
        <v>145</v>
      </c>
      <c r="E12" s="11">
        <v>7.0000000000000007E-2</v>
      </c>
      <c r="F12" s="11">
        <v>0.93</v>
      </c>
    </row>
    <row r="13" spans="1:6" x14ac:dyDescent="0.35">
      <c r="A13" s="5" t="s">
        <v>70</v>
      </c>
      <c r="B13" s="9">
        <v>205</v>
      </c>
      <c r="C13" s="9">
        <v>15</v>
      </c>
      <c r="D13" s="67">
        <v>195</v>
      </c>
      <c r="E13" s="11">
        <v>7.0000000000000007E-2</v>
      </c>
      <c r="F13" s="11">
        <v>0.93</v>
      </c>
    </row>
    <row r="14" spans="1:6" x14ac:dyDescent="0.35">
      <c r="A14" s="5" t="s">
        <v>71</v>
      </c>
      <c r="B14" s="9">
        <v>345</v>
      </c>
      <c r="C14" s="9">
        <v>30</v>
      </c>
      <c r="D14" s="67">
        <v>310</v>
      </c>
      <c r="E14" s="11">
        <v>0.09</v>
      </c>
      <c r="F14" s="11">
        <v>0.91</v>
      </c>
    </row>
    <row r="15" spans="1:6" x14ac:dyDescent="0.35">
      <c r="A15" s="5" t="s">
        <v>72</v>
      </c>
      <c r="B15" s="9">
        <v>560</v>
      </c>
      <c r="C15" s="9">
        <v>65</v>
      </c>
      <c r="D15" s="67">
        <v>495</v>
      </c>
      <c r="E15" s="11">
        <v>0.12</v>
      </c>
      <c r="F15" s="11">
        <v>0.88</v>
      </c>
    </row>
    <row r="16" spans="1:6" x14ac:dyDescent="0.35">
      <c r="A16" s="5" t="s">
        <v>73</v>
      </c>
      <c r="B16" s="9">
        <v>520</v>
      </c>
      <c r="C16" s="9">
        <v>50</v>
      </c>
      <c r="D16" s="67">
        <v>470</v>
      </c>
      <c r="E16" s="11">
        <v>0.09</v>
      </c>
      <c r="F16" s="11">
        <v>0.91</v>
      </c>
    </row>
    <row r="17" spans="1:6" x14ac:dyDescent="0.35">
      <c r="A17" s="5" t="s">
        <v>74</v>
      </c>
      <c r="B17" s="9">
        <v>615</v>
      </c>
      <c r="C17" s="9">
        <v>75</v>
      </c>
      <c r="D17" s="67">
        <v>540</v>
      </c>
      <c r="E17" s="11">
        <v>0.12</v>
      </c>
      <c r="F17" s="11">
        <v>0.88</v>
      </c>
    </row>
    <row r="18" spans="1:6" x14ac:dyDescent="0.35">
      <c r="A18" s="5" t="s">
        <v>75</v>
      </c>
      <c r="B18" s="9">
        <v>665</v>
      </c>
      <c r="C18" s="9">
        <v>85</v>
      </c>
      <c r="D18" s="67">
        <v>580</v>
      </c>
      <c r="E18" s="11">
        <v>0.13</v>
      </c>
      <c r="F18" s="11">
        <v>0.87</v>
      </c>
    </row>
    <row r="19" spans="1:6" x14ac:dyDescent="0.35">
      <c r="A19" s="5" t="s">
        <v>76</v>
      </c>
      <c r="B19" s="9">
        <v>685</v>
      </c>
      <c r="C19" s="9">
        <v>90</v>
      </c>
      <c r="D19" s="67">
        <v>595</v>
      </c>
      <c r="E19" s="11">
        <v>0.13</v>
      </c>
      <c r="F19" s="11">
        <v>0.87</v>
      </c>
    </row>
    <row r="20" spans="1:6" x14ac:dyDescent="0.35">
      <c r="A20" s="5" t="s">
        <v>77</v>
      </c>
      <c r="B20" s="9">
        <v>690</v>
      </c>
      <c r="C20" s="9">
        <v>85</v>
      </c>
      <c r="D20" s="67">
        <v>605</v>
      </c>
      <c r="E20" s="11">
        <v>0.12</v>
      </c>
      <c r="F20" s="11">
        <v>0.88</v>
      </c>
    </row>
    <row r="21" spans="1:6" x14ac:dyDescent="0.35">
      <c r="A21" s="5" t="s">
        <v>78</v>
      </c>
      <c r="B21" s="9">
        <v>610</v>
      </c>
      <c r="C21" s="9">
        <v>75</v>
      </c>
      <c r="D21" s="67">
        <v>535</v>
      </c>
      <c r="E21" s="11">
        <v>0.12</v>
      </c>
      <c r="F21" s="11">
        <v>0.88</v>
      </c>
    </row>
    <row r="22" spans="1:6" x14ac:dyDescent="0.35">
      <c r="A22" s="5" t="s">
        <v>79</v>
      </c>
      <c r="B22" s="9">
        <v>550</v>
      </c>
      <c r="C22" s="9">
        <v>75</v>
      </c>
      <c r="D22" s="67">
        <v>475</v>
      </c>
      <c r="E22" s="11">
        <v>0.14000000000000001</v>
      </c>
      <c r="F22" s="11">
        <v>0.86</v>
      </c>
    </row>
    <row r="23" spans="1:6" x14ac:dyDescent="0.35">
      <c r="A23" s="5" t="s">
        <v>80</v>
      </c>
      <c r="B23" s="9">
        <v>630</v>
      </c>
      <c r="C23" s="9">
        <v>80</v>
      </c>
      <c r="D23" s="67">
        <v>550</v>
      </c>
      <c r="E23" s="11">
        <v>0.12</v>
      </c>
      <c r="F23" s="11">
        <v>0.88</v>
      </c>
    </row>
    <row r="24" spans="1:6" x14ac:dyDescent="0.35">
      <c r="A24" s="5" t="s">
        <v>81</v>
      </c>
      <c r="B24" s="9">
        <v>530</v>
      </c>
      <c r="C24" s="9">
        <v>60</v>
      </c>
      <c r="D24" s="67">
        <v>470</v>
      </c>
      <c r="E24" s="11">
        <v>0.11</v>
      </c>
      <c r="F24" s="11">
        <v>0.89</v>
      </c>
    </row>
    <row r="25" spans="1:6" x14ac:dyDescent="0.35">
      <c r="A25" s="5" t="s">
        <v>82</v>
      </c>
      <c r="B25" s="9">
        <v>535</v>
      </c>
      <c r="C25" s="9">
        <v>55</v>
      </c>
      <c r="D25" s="67">
        <v>485</v>
      </c>
      <c r="E25" s="11">
        <v>0.1</v>
      </c>
      <c r="F25" s="11">
        <v>0.9</v>
      </c>
    </row>
    <row r="26" spans="1:6" x14ac:dyDescent="0.35">
      <c r="A26" s="5" t="s">
        <v>83</v>
      </c>
      <c r="B26" s="9">
        <v>620</v>
      </c>
      <c r="C26" s="9">
        <v>75</v>
      </c>
      <c r="D26" s="67">
        <v>545</v>
      </c>
      <c r="E26" s="11">
        <v>0.12</v>
      </c>
      <c r="F26" s="11">
        <v>0.88</v>
      </c>
    </row>
    <row r="27" spans="1:6" x14ac:dyDescent="0.35">
      <c r="A27" s="5" t="s">
        <v>84</v>
      </c>
      <c r="B27" s="9">
        <v>805</v>
      </c>
      <c r="C27" s="9">
        <v>90</v>
      </c>
      <c r="D27" s="67">
        <v>715</v>
      </c>
      <c r="E27" s="11">
        <v>0.11</v>
      </c>
      <c r="F27" s="11">
        <v>0.89</v>
      </c>
    </row>
    <row r="28" spans="1:6" x14ac:dyDescent="0.35">
      <c r="A28" s="5" t="s">
        <v>85</v>
      </c>
      <c r="B28" s="9">
        <v>595</v>
      </c>
      <c r="C28" s="9">
        <v>75</v>
      </c>
      <c r="D28" s="67">
        <v>525</v>
      </c>
      <c r="E28" s="11">
        <v>0.12</v>
      </c>
      <c r="F28" s="11">
        <v>0.88</v>
      </c>
    </row>
    <row r="29" spans="1:6" x14ac:dyDescent="0.35">
      <c r="A29" s="5" t="s">
        <v>86</v>
      </c>
      <c r="B29" s="9">
        <v>735</v>
      </c>
      <c r="C29" s="9">
        <v>75</v>
      </c>
      <c r="D29" s="67">
        <v>660</v>
      </c>
      <c r="E29" s="11">
        <v>0.1</v>
      </c>
      <c r="F29" s="11">
        <v>0.9</v>
      </c>
    </row>
    <row r="30" spans="1:6" x14ac:dyDescent="0.35">
      <c r="A30" s="5" t="s">
        <v>87</v>
      </c>
      <c r="B30" s="9">
        <v>885</v>
      </c>
      <c r="C30" s="9">
        <v>135</v>
      </c>
      <c r="D30" s="67">
        <v>750</v>
      </c>
      <c r="E30" s="11">
        <v>0.15</v>
      </c>
      <c r="F30" s="11">
        <v>0.85</v>
      </c>
    </row>
    <row r="31" spans="1:6" x14ac:dyDescent="0.35">
      <c r="A31" s="5" t="s">
        <v>88</v>
      </c>
      <c r="B31" s="9">
        <v>685</v>
      </c>
      <c r="C31" s="9">
        <v>115</v>
      </c>
      <c r="D31" s="67">
        <v>575</v>
      </c>
      <c r="E31" s="11">
        <v>0.16</v>
      </c>
      <c r="F31" s="11">
        <v>0.84</v>
      </c>
    </row>
    <row r="32" spans="1:6" x14ac:dyDescent="0.35">
      <c r="A32" s="5" t="s">
        <v>89</v>
      </c>
      <c r="B32" s="9">
        <v>790</v>
      </c>
      <c r="C32" s="9">
        <v>110</v>
      </c>
      <c r="D32" s="67">
        <v>680</v>
      </c>
      <c r="E32" s="11">
        <v>0.14000000000000001</v>
      </c>
      <c r="F32" s="11">
        <v>0.86</v>
      </c>
    </row>
    <row r="33" spans="1:6" x14ac:dyDescent="0.35">
      <c r="A33" s="5" t="s">
        <v>90</v>
      </c>
      <c r="B33" s="9">
        <v>780</v>
      </c>
      <c r="C33" s="9">
        <v>85</v>
      </c>
      <c r="D33" s="67">
        <v>695</v>
      </c>
      <c r="E33" s="11">
        <v>0.11</v>
      </c>
      <c r="F33" s="11">
        <v>0.89</v>
      </c>
    </row>
    <row r="34" spans="1:6" x14ac:dyDescent="0.35">
      <c r="A34" s="5" t="s">
        <v>91</v>
      </c>
      <c r="B34" s="9">
        <v>885</v>
      </c>
      <c r="C34" s="9">
        <v>95</v>
      </c>
      <c r="D34" s="67">
        <v>790</v>
      </c>
      <c r="E34" s="11">
        <v>0.11</v>
      </c>
      <c r="F34" s="11">
        <v>0.89</v>
      </c>
    </row>
    <row r="35" spans="1:6" x14ac:dyDescent="0.35">
      <c r="A35" s="5" t="s">
        <v>92</v>
      </c>
      <c r="B35" s="9">
        <v>940</v>
      </c>
      <c r="C35" s="9">
        <v>100</v>
      </c>
      <c r="D35" s="67">
        <v>835</v>
      </c>
      <c r="E35" s="11">
        <v>0.11</v>
      </c>
      <c r="F35" s="11">
        <v>0.89</v>
      </c>
    </row>
    <row r="36" spans="1:6" x14ac:dyDescent="0.35">
      <c r="A36" s="5" t="s">
        <v>93</v>
      </c>
      <c r="B36" s="9">
        <v>840</v>
      </c>
      <c r="C36" s="9">
        <v>75</v>
      </c>
      <c r="D36" s="67">
        <v>765</v>
      </c>
      <c r="E36" s="11">
        <v>0.09</v>
      </c>
      <c r="F36" s="11">
        <v>0.91</v>
      </c>
    </row>
    <row r="37" spans="1:6" x14ac:dyDescent="0.35">
      <c r="A37" s="5" t="s">
        <v>94</v>
      </c>
      <c r="B37" s="9">
        <v>850</v>
      </c>
      <c r="C37" s="9">
        <v>85</v>
      </c>
      <c r="D37" s="67">
        <v>765</v>
      </c>
      <c r="E37" s="11">
        <v>0.1</v>
      </c>
      <c r="F37" s="11">
        <v>0.9</v>
      </c>
    </row>
    <row r="38" spans="1:6" x14ac:dyDescent="0.35">
      <c r="A38" s="5" t="s">
        <v>95</v>
      </c>
      <c r="B38" s="9">
        <v>1010</v>
      </c>
      <c r="C38" s="9">
        <v>115</v>
      </c>
      <c r="D38" s="67">
        <v>895</v>
      </c>
      <c r="E38" s="11">
        <v>0.12</v>
      </c>
      <c r="F38" s="11">
        <v>0.88</v>
      </c>
    </row>
    <row r="39" spans="1:6" x14ac:dyDescent="0.35">
      <c r="A39" s="5" t="s">
        <v>96</v>
      </c>
      <c r="B39" s="9">
        <v>960</v>
      </c>
      <c r="C39" s="9">
        <v>90</v>
      </c>
      <c r="D39" s="67">
        <v>870</v>
      </c>
      <c r="E39" s="11">
        <v>0.1</v>
      </c>
      <c r="F39" s="11">
        <v>0.9</v>
      </c>
    </row>
    <row r="40" spans="1:6" x14ac:dyDescent="0.35">
      <c r="A40" s="5" t="s">
        <v>97</v>
      </c>
      <c r="B40" s="9">
        <v>920</v>
      </c>
      <c r="C40" s="9">
        <v>85</v>
      </c>
      <c r="D40" s="67">
        <v>830</v>
      </c>
      <c r="E40" s="11">
        <v>0.09</v>
      </c>
      <c r="F40" s="11">
        <v>0.91</v>
      </c>
    </row>
    <row r="41" spans="1:6" x14ac:dyDescent="0.35">
      <c r="A41" s="5" t="s">
        <v>98</v>
      </c>
      <c r="B41" s="9">
        <v>885</v>
      </c>
      <c r="C41" s="9">
        <v>95</v>
      </c>
      <c r="D41" s="67">
        <v>790</v>
      </c>
      <c r="E41" s="11">
        <v>0.11</v>
      </c>
      <c r="F41" s="11">
        <v>0.89</v>
      </c>
    </row>
    <row r="42" spans="1:6" x14ac:dyDescent="0.35">
      <c r="A42" s="5" t="s">
        <v>99</v>
      </c>
      <c r="B42" s="9">
        <v>780</v>
      </c>
      <c r="C42" s="9">
        <v>80</v>
      </c>
      <c r="D42" s="67">
        <v>700</v>
      </c>
      <c r="E42" s="11">
        <v>0.1</v>
      </c>
      <c r="F42" s="11">
        <v>0.9</v>
      </c>
    </row>
    <row r="43" spans="1:6" x14ac:dyDescent="0.35">
      <c r="A43" s="5" t="s">
        <v>100</v>
      </c>
      <c r="B43" s="9">
        <v>695</v>
      </c>
      <c r="C43" s="9">
        <v>70</v>
      </c>
      <c r="D43" s="67">
        <v>630</v>
      </c>
      <c r="E43" s="11">
        <v>0.1</v>
      </c>
      <c r="F43" s="11">
        <v>0.9</v>
      </c>
    </row>
    <row r="44" spans="1:6" x14ac:dyDescent="0.35">
      <c r="A44" s="5" t="s">
        <v>101</v>
      </c>
      <c r="B44" s="9">
        <v>725</v>
      </c>
      <c r="C44" s="9">
        <v>75</v>
      </c>
      <c r="D44" s="67">
        <v>650</v>
      </c>
      <c r="E44" s="11">
        <v>0.1</v>
      </c>
      <c r="F44" s="11">
        <v>0.9</v>
      </c>
    </row>
    <row r="45" spans="1:6" x14ac:dyDescent="0.35">
      <c r="A45" s="5" t="s">
        <v>102</v>
      </c>
      <c r="B45" s="9">
        <v>495</v>
      </c>
      <c r="C45" s="9">
        <v>55</v>
      </c>
      <c r="D45" s="67">
        <v>440</v>
      </c>
      <c r="E45" s="11">
        <v>0.11</v>
      </c>
      <c r="F45" s="11">
        <v>0.89</v>
      </c>
    </row>
    <row r="46" spans="1:6" x14ac:dyDescent="0.35">
      <c r="A46" s="5" t="s">
        <v>103</v>
      </c>
      <c r="B46" s="9">
        <v>490</v>
      </c>
      <c r="C46" s="9">
        <v>55</v>
      </c>
      <c r="D46" s="67">
        <v>435</v>
      </c>
      <c r="E46" s="11">
        <v>0.11</v>
      </c>
      <c r="F46" s="11">
        <v>0.89</v>
      </c>
    </row>
    <row r="47" spans="1:6" x14ac:dyDescent="0.35">
      <c r="A47" s="5" t="s">
        <v>104</v>
      </c>
      <c r="B47" s="9">
        <v>485</v>
      </c>
      <c r="C47" s="9">
        <v>45</v>
      </c>
      <c r="D47" s="67">
        <v>440</v>
      </c>
      <c r="E47" s="11">
        <v>0.09</v>
      </c>
      <c r="F47" s="11">
        <v>0.91</v>
      </c>
    </row>
    <row r="48" spans="1:6" x14ac:dyDescent="0.35">
      <c r="A48" s="5" t="s">
        <v>105</v>
      </c>
      <c r="B48" s="9">
        <v>370</v>
      </c>
      <c r="C48" s="9">
        <v>45</v>
      </c>
      <c r="D48" s="67">
        <v>325</v>
      </c>
      <c r="E48" s="11">
        <v>0.12</v>
      </c>
      <c r="F48" s="11">
        <v>0.88</v>
      </c>
    </row>
    <row r="49" spans="1:6" x14ac:dyDescent="0.35">
      <c r="A49" s="5" t="s">
        <v>106</v>
      </c>
      <c r="B49" s="9">
        <v>500</v>
      </c>
      <c r="C49" s="9">
        <v>50</v>
      </c>
      <c r="D49" s="67">
        <v>450</v>
      </c>
      <c r="E49" s="11">
        <v>0.1</v>
      </c>
      <c r="F49" s="11">
        <v>0.9</v>
      </c>
    </row>
    <row r="50" spans="1:6" x14ac:dyDescent="0.35">
      <c r="A50" s="5" t="s">
        <v>107</v>
      </c>
      <c r="B50" s="9">
        <v>630</v>
      </c>
      <c r="C50" s="9">
        <v>40</v>
      </c>
      <c r="D50" s="67">
        <v>590</v>
      </c>
      <c r="E50" s="11">
        <v>0.06</v>
      </c>
      <c r="F50" s="11">
        <v>0.94</v>
      </c>
    </row>
    <row r="51" spans="1:6" x14ac:dyDescent="0.35">
      <c r="A51" s="5" t="s">
        <v>108</v>
      </c>
      <c r="B51" s="9">
        <v>715</v>
      </c>
      <c r="C51" s="9">
        <v>60</v>
      </c>
      <c r="D51" s="67">
        <v>655</v>
      </c>
      <c r="E51" s="11">
        <v>0.09</v>
      </c>
      <c r="F51" s="11">
        <v>0.91</v>
      </c>
    </row>
    <row r="52" spans="1:6" x14ac:dyDescent="0.35">
      <c r="A52" s="5" t="s">
        <v>109</v>
      </c>
      <c r="B52" s="9">
        <v>635</v>
      </c>
      <c r="C52" s="9">
        <v>50</v>
      </c>
      <c r="D52" s="67">
        <v>585</v>
      </c>
      <c r="E52" s="11">
        <v>0.08</v>
      </c>
      <c r="F52" s="11">
        <v>0.92</v>
      </c>
    </row>
    <row r="53" spans="1:6" x14ac:dyDescent="0.35">
      <c r="A53" s="5" t="s">
        <v>110</v>
      </c>
      <c r="B53" s="9">
        <v>585</v>
      </c>
      <c r="C53" s="9">
        <v>50</v>
      </c>
      <c r="D53" s="67">
        <v>535</v>
      </c>
      <c r="E53" s="11">
        <v>0.08</v>
      </c>
      <c r="F53" s="11">
        <v>0.92</v>
      </c>
    </row>
    <row r="54" spans="1:6" x14ac:dyDescent="0.35">
      <c r="A54" s="5" t="s">
        <v>111</v>
      </c>
      <c r="B54" s="9">
        <v>640</v>
      </c>
      <c r="C54" s="9">
        <v>60</v>
      </c>
      <c r="D54" s="67">
        <v>585</v>
      </c>
      <c r="E54" s="11">
        <v>0.09</v>
      </c>
      <c r="F54" s="11">
        <v>0.91</v>
      </c>
    </row>
    <row r="55" spans="1:6" x14ac:dyDescent="0.35">
      <c r="A55" s="5" t="s">
        <v>112</v>
      </c>
      <c r="B55" s="9">
        <v>875</v>
      </c>
      <c r="C55" s="9">
        <v>65</v>
      </c>
      <c r="D55" s="67">
        <v>805</v>
      </c>
      <c r="E55" s="11">
        <v>0.08</v>
      </c>
      <c r="F55" s="11">
        <v>0.92</v>
      </c>
    </row>
    <row r="56" spans="1:6" x14ac:dyDescent="0.35">
      <c r="A56" s="5" t="s">
        <v>113</v>
      </c>
      <c r="B56" s="9">
        <v>800</v>
      </c>
      <c r="C56" s="9">
        <v>55</v>
      </c>
      <c r="D56" s="67">
        <v>745</v>
      </c>
      <c r="E56" s="11">
        <v>7.0000000000000007E-2</v>
      </c>
      <c r="F56" s="11">
        <v>0.93</v>
      </c>
    </row>
    <row r="57" spans="1:6" x14ac:dyDescent="0.35">
      <c r="A57" s="5" t="s">
        <v>114</v>
      </c>
      <c r="B57" s="9">
        <v>700</v>
      </c>
      <c r="C57" s="9">
        <v>60</v>
      </c>
      <c r="D57" s="67">
        <v>640</v>
      </c>
      <c r="E57" s="11">
        <v>0.09</v>
      </c>
      <c r="F57" s="11">
        <v>0.91</v>
      </c>
    </row>
    <row r="58" spans="1:6" x14ac:dyDescent="0.35">
      <c r="A58" s="42" t="s">
        <v>115</v>
      </c>
      <c r="B58" s="32">
        <v>1360</v>
      </c>
      <c r="C58" s="32">
        <v>135</v>
      </c>
      <c r="D58" s="70">
        <v>1225</v>
      </c>
      <c r="E58" s="164">
        <v>0.1</v>
      </c>
      <c r="F58" s="164">
        <v>0.9</v>
      </c>
    </row>
    <row r="59" spans="1:6" x14ac:dyDescent="0.35">
      <c r="A59" s="7" t="s">
        <v>116</v>
      </c>
      <c r="B59" s="8">
        <v>7460</v>
      </c>
      <c r="C59" s="8">
        <v>890</v>
      </c>
      <c r="D59" s="71">
        <v>6565</v>
      </c>
      <c r="E59" s="160">
        <v>0.12</v>
      </c>
      <c r="F59" s="160">
        <v>0.88</v>
      </c>
    </row>
    <row r="60" spans="1:6" x14ac:dyDescent="0.35">
      <c r="A60" s="7" t="s">
        <v>117</v>
      </c>
      <c r="B60" s="8">
        <v>9955</v>
      </c>
      <c r="C60" s="8">
        <v>1160</v>
      </c>
      <c r="D60" s="71">
        <v>8795</v>
      </c>
      <c r="E60" s="160">
        <v>0.12</v>
      </c>
      <c r="F60" s="160">
        <v>0.88</v>
      </c>
    </row>
    <row r="61" spans="1:6" x14ac:dyDescent="0.35">
      <c r="A61" s="7" t="s">
        <v>118</v>
      </c>
      <c r="B61" s="8">
        <v>7680</v>
      </c>
      <c r="C61" s="8">
        <v>745</v>
      </c>
      <c r="D61" s="71">
        <v>6935</v>
      </c>
      <c r="E61" s="160">
        <v>0.1</v>
      </c>
      <c r="F61" s="160">
        <v>0.9</v>
      </c>
    </row>
    <row r="62" spans="1:6" x14ac:dyDescent="0.35">
      <c r="A62" s="7" t="s">
        <v>119</v>
      </c>
      <c r="B62" s="8">
        <v>4240</v>
      </c>
      <c r="C62" s="8">
        <v>345</v>
      </c>
      <c r="D62" s="71">
        <v>3895</v>
      </c>
      <c r="E62" s="160">
        <v>0.08</v>
      </c>
      <c r="F62" s="160">
        <v>0.92</v>
      </c>
    </row>
    <row r="63" spans="1:6" x14ac:dyDescent="0.35">
      <c r="A63" t="s">
        <v>29</v>
      </c>
      <c r="B63" t="s">
        <v>424</v>
      </c>
    </row>
    <row r="64" spans="1:6" x14ac:dyDescent="0.35">
      <c r="A64" t="s">
        <v>30</v>
      </c>
      <c r="B64" t="s">
        <v>425</v>
      </c>
    </row>
    <row r="65" spans="1:6" x14ac:dyDescent="0.35">
      <c r="A65" t="s">
        <v>31</v>
      </c>
      <c r="B65" t="s">
        <v>426</v>
      </c>
    </row>
    <row r="66" spans="1:6" x14ac:dyDescent="0.35">
      <c r="A66" t="s">
        <v>32</v>
      </c>
      <c r="B66" t="s">
        <v>432</v>
      </c>
    </row>
    <row r="67" spans="1:6" x14ac:dyDescent="0.35">
      <c r="A67" t="s">
        <v>33</v>
      </c>
      <c r="B67" t="s">
        <v>533</v>
      </c>
    </row>
    <row r="68" spans="1:6" x14ac:dyDescent="0.35">
      <c r="A68" t="s">
        <v>34</v>
      </c>
      <c r="B68" t="s">
        <v>433</v>
      </c>
    </row>
    <row r="69" spans="1:6" x14ac:dyDescent="0.35">
      <c r="A69" t="s">
        <v>35</v>
      </c>
      <c r="B69" t="s">
        <v>436</v>
      </c>
    </row>
    <row r="72" spans="1:6" x14ac:dyDescent="0.35">
      <c r="F72" s="36"/>
    </row>
  </sheetData>
  <conditionalFormatting sqref="E7:F13 E17:F23 E27:F33 E37:F43 E47:F53 E57:F62">
    <cfRule type="dataBar" priority="2">
      <dataBar>
        <cfvo type="num" val="0"/>
        <cfvo type="num" val="1"/>
        <color rgb="FFB1A0C7"/>
      </dataBar>
      <extLst>
        <ext xmlns:x14="http://schemas.microsoft.com/office/spreadsheetml/2009/9/main" uri="{B025F937-C7B1-47D3-B67F-A62EFF666E3E}">
          <x14:id>{98459846-838B-4B6B-9D11-D1C65463F08A}</x14:id>
        </ext>
      </extLst>
    </cfRule>
  </conditionalFormatting>
  <conditionalFormatting sqref="E14:F16 E24:F26 E34:F36 E44:F46 E54:F56">
    <cfRule type="dataBar" priority="1">
      <dataBar>
        <cfvo type="num" val="0"/>
        <cfvo type="num" val="1"/>
        <color rgb="FFB1A0C7"/>
      </dataBar>
      <extLst>
        <ext xmlns:x14="http://schemas.microsoft.com/office/spreadsheetml/2009/9/main" uri="{B025F937-C7B1-47D3-B67F-A62EFF666E3E}">
          <x14:id>{C4E4C450-70DB-4159-96B7-441B55E9FA9C}</x14:id>
        </ext>
      </extLst>
    </cfRule>
  </conditionalFormatting>
  <pageMargins left="0.7" right="0.7" top="0.75" bottom="0.75" header="0.3" footer="0.3"/>
  <pageSetup paperSize="9" orientation="portrait" horizontalDpi="300" verticalDpi="3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8459846-838B-4B6B-9D11-D1C65463F08A}">
            <x14:dataBar minLength="0" maxLength="100" gradient="0">
              <x14:cfvo type="num">
                <xm:f>0</xm:f>
              </x14:cfvo>
              <x14:cfvo type="num">
                <xm:f>1</xm:f>
              </x14:cfvo>
              <x14:negativeFillColor rgb="FFFF0000"/>
              <x14:axisColor rgb="FF000000"/>
            </x14:dataBar>
          </x14:cfRule>
          <xm:sqref>E7:F13 E17:F23 E27:F33 E37:F43 E47:F53 E57:F62</xm:sqref>
        </x14:conditionalFormatting>
        <x14:conditionalFormatting xmlns:xm="http://schemas.microsoft.com/office/excel/2006/main">
          <x14:cfRule type="dataBar" id="{C4E4C450-70DB-4159-96B7-441B55E9FA9C}">
            <x14:dataBar minLength="0" maxLength="100" gradient="0">
              <x14:cfvo type="num">
                <xm:f>0</xm:f>
              </x14:cfvo>
              <x14:cfvo type="num">
                <xm:f>1</xm:f>
              </x14:cfvo>
              <x14:negativeFillColor rgb="FFFF0000"/>
              <x14:axisColor rgb="FF000000"/>
            </x14:dataBar>
          </x14:cfRule>
          <xm:sqref>E14:F16 E24:F26 E34:F36 E44:F46 E54:F56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5"/>
  <sheetViews>
    <sheetView showGridLines="0" zoomScaleNormal="100" workbookViewId="0"/>
  </sheetViews>
  <sheetFormatPr defaultColWidth="10.6640625" defaultRowHeight="15.5" x14ac:dyDescent="0.35"/>
  <cols>
    <col min="1" max="1" width="96.08203125" customWidth="1"/>
    <col min="2" max="12" width="11.83203125" customWidth="1"/>
  </cols>
  <sheetData>
    <row r="1" spans="1:12" ht="19.5" x14ac:dyDescent="0.45">
      <c r="A1" s="1" t="s">
        <v>145</v>
      </c>
    </row>
    <row r="2" spans="1:12" x14ac:dyDescent="0.35">
      <c r="A2" t="s">
        <v>46</v>
      </c>
    </row>
    <row r="3" spans="1:12" x14ac:dyDescent="0.35">
      <c r="A3" t="s">
        <v>47</v>
      </c>
    </row>
    <row r="4" spans="1:12" x14ac:dyDescent="0.35">
      <c r="A4" t="s">
        <v>146</v>
      </c>
    </row>
    <row r="5" spans="1:12" x14ac:dyDescent="0.35">
      <c r="A5" t="s">
        <v>49</v>
      </c>
    </row>
    <row r="6" spans="1:12" s="182" customFormat="1" ht="77.5" x14ac:dyDescent="0.35">
      <c r="A6" s="190" t="s">
        <v>147</v>
      </c>
      <c r="B6" s="184" t="s">
        <v>148</v>
      </c>
      <c r="C6" s="191" t="s">
        <v>52</v>
      </c>
      <c r="D6" s="185" t="s">
        <v>149</v>
      </c>
      <c r="E6" s="192" t="s">
        <v>54</v>
      </c>
      <c r="F6" s="193" t="s">
        <v>150</v>
      </c>
      <c r="G6" s="194" t="s">
        <v>151</v>
      </c>
      <c r="H6" s="183" t="s">
        <v>152</v>
      </c>
      <c r="I6" s="194" t="s">
        <v>153</v>
      </c>
      <c r="J6" s="191" t="s">
        <v>59</v>
      </c>
      <c r="K6" s="180" t="s">
        <v>60</v>
      </c>
      <c r="L6" s="195" t="s">
        <v>61</v>
      </c>
    </row>
    <row r="7" spans="1:12" x14ac:dyDescent="0.35">
      <c r="A7" s="63" t="s">
        <v>62</v>
      </c>
      <c r="B7" s="64">
        <v>91835</v>
      </c>
      <c r="C7" s="167">
        <v>1</v>
      </c>
      <c r="D7" s="47">
        <v>76585</v>
      </c>
      <c r="E7" s="167">
        <v>1</v>
      </c>
      <c r="F7" s="62">
        <v>84120</v>
      </c>
      <c r="G7" s="47">
        <v>61500</v>
      </c>
      <c r="H7" s="65">
        <v>19870</v>
      </c>
      <c r="I7" s="45">
        <v>2750</v>
      </c>
      <c r="J7" s="167">
        <v>0.73</v>
      </c>
      <c r="K7" s="167">
        <v>0.24</v>
      </c>
      <c r="L7" s="167">
        <v>0.03</v>
      </c>
    </row>
    <row r="8" spans="1:12" x14ac:dyDescent="0.35">
      <c r="A8" s="5" t="s">
        <v>154</v>
      </c>
      <c r="B8" s="25">
        <v>25</v>
      </c>
      <c r="C8" s="11">
        <v>0</v>
      </c>
      <c r="D8" s="33">
        <v>25</v>
      </c>
      <c r="E8" s="11">
        <v>0</v>
      </c>
      <c r="F8" s="2">
        <v>25</v>
      </c>
      <c r="G8" s="33">
        <v>20</v>
      </c>
      <c r="H8" s="19">
        <v>5</v>
      </c>
      <c r="I8" s="46">
        <v>0</v>
      </c>
      <c r="J8" s="11">
        <v>0.76</v>
      </c>
      <c r="K8" s="11">
        <v>0.24</v>
      </c>
      <c r="L8" s="11">
        <v>0</v>
      </c>
    </row>
    <row r="9" spans="1:12" x14ac:dyDescent="0.35">
      <c r="A9" s="5" t="s">
        <v>155</v>
      </c>
      <c r="B9" s="25">
        <v>380</v>
      </c>
      <c r="C9" s="11">
        <v>0</v>
      </c>
      <c r="D9" s="33">
        <v>350</v>
      </c>
      <c r="E9" s="11">
        <v>0</v>
      </c>
      <c r="F9" s="2">
        <v>370</v>
      </c>
      <c r="G9" s="33">
        <v>360</v>
      </c>
      <c r="H9" s="19">
        <v>10</v>
      </c>
      <c r="I9" s="46">
        <v>0</v>
      </c>
      <c r="J9" s="11">
        <v>0.97</v>
      </c>
      <c r="K9" s="11">
        <v>0.03</v>
      </c>
      <c r="L9" s="11">
        <v>0</v>
      </c>
    </row>
    <row r="10" spans="1:12" x14ac:dyDescent="0.35">
      <c r="A10" s="5" t="s">
        <v>156</v>
      </c>
      <c r="B10" s="25">
        <v>225</v>
      </c>
      <c r="C10" s="11">
        <v>0</v>
      </c>
      <c r="D10" s="33">
        <v>215</v>
      </c>
      <c r="E10" s="11">
        <v>0</v>
      </c>
      <c r="F10" s="2">
        <v>220</v>
      </c>
      <c r="G10" s="33">
        <v>165</v>
      </c>
      <c r="H10" s="19">
        <v>55</v>
      </c>
      <c r="I10" s="46" t="s">
        <v>120</v>
      </c>
      <c r="J10" s="11">
        <v>0.74</v>
      </c>
      <c r="K10" s="11" t="s">
        <v>120</v>
      </c>
      <c r="L10" s="11" t="s">
        <v>120</v>
      </c>
    </row>
    <row r="11" spans="1:12" x14ac:dyDescent="0.35">
      <c r="A11" s="5" t="s">
        <v>157</v>
      </c>
      <c r="B11" s="25">
        <v>1655</v>
      </c>
      <c r="C11" s="11">
        <v>0.02</v>
      </c>
      <c r="D11" s="33">
        <v>1550</v>
      </c>
      <c r="E11" s="11">
        <v>0.02</v>
      </c>
      <c r="F11" s="2">
        <v>1640</v>
      </c>
      <c r="G11" s="33">
        <v>1545</v>
      </c>
      <c r="H11" s="19">
        <v>95</v>
      </c>
      <c r="I11" s="46" t="s">
        <v>120</v>
      </c>
      <c r="J11" s="11">
        <v>0.94</v>
      </c>
      <c r="K11" s="11" t="s">
        <v>120</v>
      </c>
      <c r="L11" s="11" t="s">
        <v>120</v>
      </c>
    </row>
    <row r="12" spans="1:12" x14ac:dyDescent="0.35">
      <c r="A12" s="5" t="s">
        <v>158</v>
      </c>
      <c r="B12" s="25">
        <v>50410</v>
      </c>
      <c r="C12" s="11">
        <v>0.55000000000000004</v>
      </c>
      <c r="D12" s="33">
        <v>48275</v>
      </c>
      <c r="E12" s="11">
        <v>0.63</v>
      </c>
      <c r="F12" s="2">
        <v>49690</v>
      </c>
      <c r="G12" s="33">
        <v>44415</v>
      </c>
      <c r="H12" s="19">
        <v>5225</v>
      </c>
      <c r="I12" s="46">
        <v>50</v>
      </c>
      <c r="J12" s="11">
        <v>0.89</v>
      </c>
      <c r="K12" s="11">
        <v>0.11</v>
      </c>
      <c r="L12" s="11">
        <v>0</v>
      </c>
    </row>
    <row r="13" spans="1:12" x14ac:dyDescent="0.35">
      <c r="A13" s="5" t="s">
        <v>159</v>
      </c>
      <c r="B13" s="25">
        <v>1795</v>
      </c>
      <c r="C13" s="11">
        <v>0.02</v>
      </c>
      <c r="D13" s="33">
        <v>1670</v>
      </c>
      <c r="E13" s="11">
        <v>0.02</v>
      </c>
      <c r="F13" s="2">
        <v>1770</v>
      </c>
      <c r="G13" s="33">
        <v>1540</v>
      </c>
      <c r="H13" s="19">
        <v>230</v>
      </c>
      <c r="I13" s="46" t="s">
        <v>120</v>
      </c>
      <c r="J13" s="11">
        <v>0.87</v>
      </c>
      <c r="K13" s="11" t="s">
        <v>120</v>
      </c>
      <c r="L13" s="11" t="s">
        <v>120</v>
      </c>
    </row>
    <row r="14" spans="1:12" x14ac:dyDescent="0.35">
      <c r="A14" s="5" t="s">
        <v>160</v>
      </c>
      <c r="B14" s="25">
        <v>720</v>
      </c>
      <c r="C14" s="11">
        <v>0.01</v>
      </c>
      <c r="D14" s="33">
        <v>680</v>
      </c>
      <c r="E14" s="11">
        <v>0.01</v>
      </c>
      <c r="F14" s="2">
        <v>715</v>
      </c>
      <c r="G14" s="33">
        <v>535</v>
      </c>
      <c r="H14" s="19">
        <v>175</v>
      </c>
      <c r="I14" s="46">
        <v>0</v>
      </c>
      <c r="J14" s="11">
        <v>0.75</v>
      </c>
      <c r="K14" s="11">
        <v>0.25</v>
      </c>
      <c r="L14" s="11">
        <v>0</v>
      </c>
    </row>
    <row r="15" spans="1:12" x14ac:dyDescent="0.35">
      <c r="A15" s="5" t="s">
        <v>161</v>
      </c>
      <c r="B15" s="25">
        <v>1110</v>
      </c>
      <c r="C15" s="11">
        <v>0.01</v>
      </c>
      <c r="D15" s="33">
        <v>1060</v>
      </c>
      <c r="E15" s="11">
        <v>0.01</v>
      </c>
      <c r="F15" s="2">
        <v>1105</v>
      </c>
      <c r="G15" s="33">
        <v>865</v>
      </c>
      <c r="H15" s="19">
        <v>240</v>
      </c>
      <c r="I15" s="46">
        <v>0</v>
      </c>
      <c r="J15" s="11">
        <v>0.78</v>
      </c>
      <c r="K15" s="11">
        <v>0.22</v>
      </c>
      <c r="L15" s="11">
        <v>0</v>
      </c>
    </row>
    <row r="16" spans="1:12" x14ac:dyDescent="0.35">
      <c r="A16" s="5" t="s">
        <v>162</v>
      </c>
      <c r="B16" s="25">
        <v>325</v>
      </c>
      <c r="C16" s="11">
        <v>0</v>
      </c>
      <c r="D16" s="33">
        <v>310</v>
      </c>
      <c r="E16" s="11">
        <v>0</v>
      </c>
      <c r="F16" s="2">
        <v>320</v>
      </c>
      <c r="G16" s="33">
        <v>235</v>
      </c>
      <c r="H16" s="19">
        <v>85</v>
      </c>
      <c r="I16" s="46" t="s">
        <v>120</v>
      </c>
      <c r="J16" s="11">
        <v>0.73</v>
      </c>
      <c r="K16" s="11" t="s">
        <v>120</v>
      </c>
      <c r="L16" s="11" t="s">
        <v>120</v>
      </c>
    </row>
    <row r="17" spans="1:12" x14ac:dyDescent="0.35">
      <c r="A17" s="5" t="s">
        <v>163</v>
      </c>
      <c r="B17" s="25">
        <v>1590</v>
      </c>
      <c r="C17" s="11">
        <v>0.02</v>
      </c>
      <c r="D17" s="33">
        <v>1525</v>
      </c>
      <c r="E17" s="11">
        <v>0.02</v>
      </c>
      <c r="F17" s="2">
        <v>1570</v>
      </c>
      <c r="G17" s="33">
        <v>935</v>
      </c>
      <c r="H17" s="19">
        <v>635</v>
      </c>
      <c r="I17" s="46" t="s">
        <v>120</v>
      </c>
      <c r="J17" s="11">
        <v>0.59</v>
      </c>
      <c r="K17" s="11" t="s">
        <v>120</v>
      </c>
      <c r="L17" s="11" t="s">
        <v>120</v>
      </c>
    </row>
    <row r="18" spans="1:12" x14ac:dyDescent="0.35">
      <c r="A18" s="5" t="s">
        <v>164</v>
      </c>
      <c r="B18" s="25">
        <v>1110</v>
      </c>
      <c r="C18" s="11">
        <v>0.01</v>
      </c>
      <c r="D18" s="33">
        <v>1065</v>
      </c>
      <c r="E18" s="11">
        <v>0.01</v>
      </c>
      <c r="F18" s="2">
        <v>1100</v>
      </c>
      <c r="G18" s="33">
        <v>825</v>
      </c>
      <c r="H18" s="19">
        <v>270</v>
      </c>
      <c r="I18" s="46" t="s">
        <v>120</v>
      </c>
      <c r="J18" s="11">
        <v>0.75</v>
      </c>
      <c r="K18" s="11" t="s">
        <v>120</v>
      </c>
      <c r="L18" s="11" t="s">
        <v>120</v>
      </c>
    </row>
    <row r="19" spans="1:12" x14ac:dyDescent="0.35">
      <c r="A19" s="5" t="s">
        <v>165</v>
      </c>
      <c r="B19" s="25">
        <v>505</v>
      </c>
      <c r="C19" s="11">
        <v>0.01</v>
      </c>
      <c r="D19" s="33">
        <v>480</v>
      </c>
      <c r="E19" s="11">
        <v>0.01</v>
      </c>
      <c r="F19" s="2">
        <v>495</v>
      </c>
      <c r="G19" s="33">
        <v>360</v>
      </c>
      <c r="H19" s="19">
        <v>135</v>
      </c>
      <c r="I19" s="46">
        <v>0</v>
      </c>
      <c r="J19" s="11">
        <v>0.72</v>
      </c>
      <c r="K19" s="11">
        <v>0.28000000000000003</v>
      </c>
      <c r="L19" s="11">
        <v>0</v>
      </c>
    </row>
    <row r="20" spans="1:12" x14ac:dyDescent="0.35">
      <c r="A20" s="5" t="s">
        <v>166</v>
      </c>
      <c r="B20" s="25">
        <v>1130</v>
      </c>
      <c r="C20" s="11">
        <v>0.01</v>
      </c>
      <c r="D20" s="33">
        <v>1085</v>
      </c>
      <c r="E20" s="11">
        <v>0.01</v>
      </c>
      <c r="F20" s="2">
        <v>1115</v>
      </c>
      <c r="G20" s="33">
        <v>875</v>
      </c>
      <c r="H20" s="19">
        <v>240</v>
      </c>
      <c r="I20" s="46" t="s">
        <v>120</v>
      </c>
      <c r="J20" s="11">
        <v>0.78</v>
      </c>
      <c r="K20" s="11" t="s">
        <v>120</v>
      </c>
      <c r="L20" s="11" t="s">
        <v>120</v>
      </c>
    </row>
    <row r="21" spans="1:12" x14ac:dyDescent="0.35">
      <c r="A21" s="5" t="s">
        <v>167</v>
      </c>
      <c r="B21" s="25">
        <v>490</v>
      </c>
      <c r="C21" s="11">
        <v>0.01</v>
      </c>
      <c r="D21" s="33">
        <v>475</v>
      </c>
      <c r="E21" s="11">
        <v>0.01</v>
      </c>
      <c r="F21" s="2">
        <v>480</v>
      </c>
      <c r="G21" s="33">
        <v>360</v>
      </c>
      <c r="H21" s="19">
        <v>120</v>
      </c>
      <c r="I21" s="46" t="s">
        <v>120</v>
      </c>
      <c r="J21" s="11">
        <v>0.75</v>
      </c>
      <c r="K21" s="11" t="s">
        <v>120</v>
      </c>
      <c r="L21" s="11" t="s">
        <v>120</v>
      </c>
    </row>
    <row r="22" spans="1:12" x14ac:dyDescent="0.35">
      <c r="A22" s="5" t="s">
        <v>168</v>
      </c>
      <c r="B22" s="25">
        <v>90</v>
      </c>
      <c r="C22" s="11">
        <v>0</v>
      </c>
      <c r="D22" s="33">
        <v>90</v>
      </c>
      <c r="E22" s="11">
        <v>0</v>
      </c>
      <c r="F22" s="2">
        <v>90</v>
      </c>
      <c r="G22" s="33">
        <v>80</v>
      </c>
      <c r="H22" s="19">
        <v>10</v>
      </c>
      <c r="I22" s="46">
        <v>0</v>
      </c>
      <c r="J22" s="11">
        <v>0.88</v>
      </c>
      <c r="K22" s="11">
        <v>0.12</v>
      </c>
      <c r="L22" s="11">
        <v>0</v>
      </c>
    </row>
    <row r="23" spans="1:12" x14ac:dyDescent="0.35">
      <c r="A23" s="5" t="s">
        <v>169</v>
      </c>
      <c r="B23" s="25">
        <v>1470</v>
      </c>
      <c r="C23" s="11">
        <v>0.02</v>
      </c>
      <c r="D23" s="33">
        <v>1380</v>
      </c>
      <c r="E23" s="11">
        <v>0.02</v>
      </c>
      <c r="F23" s="2">
        <v>1445</v>
      </c>
      <c r="G23" s="33">
        <v>1160</v>
      </c>
      <c r="H23" s="19">
        <v>280</v>
      </c>
      <c r="I23" s="46">
        <v>5</v>
      </c>
      <c r="J23" s="11">
        <v>0.8</v>
      </c>
      <c r="K23" s="11">
        <v>0.2</v>
      </c>
      <c r="L23" s="11">
        <v>0</v>
      </c>
    </row>
    <row r="24" spans="1:12" x14ac:dyDescent="0.35">
      <c r="A24" s="5" t="s">
        <v>170</v>
      </c>
      <c r="B24" s="25">
        <v>5820</v>
      </c>
      <c r="C24" s="11">
        <v>0.06</v>
      </c>
      <c r="D24" s="33">
        <v>5655</v>
      </c>
      <c r="E24" s="11">
        <v>7.0000000000000007E-2</v>
      </c>
      <c r="F24" s="2">
        <v>5745</v>
      </c>
      <c r="G24" s="33">
        <v>4765</v>
      </c>
      <c r="H24" s="19">
        <v>975</v>
      </c>
      <c r="I24" s="46">
        <v>5</v>
      </c>
      <c r="J24" s="11">
        <v>0.83</v>
      </c>
      <c r="K24" s="11">
        <v>0.17</v>
      </c>
      <c r="L24" s="11">
        <v>0</v>
      </c>
    </row>
    <row r="25" spans="1:12" x14ac:dyDescent="0.35">
      <c r="A25" s="5" t="s">
        <v>171</v>
      </c>
      <c r="B25" s="25">
        <v>430</v>
      </c>
      <c r="C25" s="11">
        <v>0</v>
      </c>
      <c r="D25" s="33">
        <v>415</v>
      </c>
      <c r="E25" s="11">
        <v>0.01</v>
      </c>
      <c r="F25" s="2">
        <v>425</v>
      </c>
      <c r="G25" s="33">
        <v>270</v>
      </c>
      <c r="H25" s="19">
        <v>155</v>
      </c>
      <c r="I25" s="46" t="s">
        <v>120</v>
      </c>
      <c r="J25" s="11">
        <v>0.64</v>
      </c>
      <c r="K25" s="11" t="s">
        <v>120</v>
      </c>
      <c r="L25" s="11" t="s">
        <v>120</v>
      </c>
    </row>
    <row r="26" spans="1:12" x14ac:dyDescent="0.35">
      <c r="A26" s="5" t="s">
        <v>172</v>
      </c>
      <c r="B26" s="25">
        <v>55</v>
      </c>
      <c r="C26" s="11">
        <v>0</v>
      </c>
      <c r="D26" s="33">
        <v>50</v>
      </c>
      <c r="E26" s="11">
        <v>0</v>
      </c>
      <c r="F26" s="2">
        <v>55</v>
      </c>
      <c r="G26" s="33">
        <v>45</v>
      </c>
      <c r="H26" s="19">
        <v>15</v>
      </c>
      <c r="I26" s="46">
        <v>0</v>
      </c>
      <c r="J26" s="11">
        <v>0.77</v>
      </c>
      <c r="K26" s="11">
        <v>0.23</v>
      </c>
      <c r="L26" s="11">
        <v>0</v>
      </c>
    </row>
    <row r="27" spans="1:12" x14ac:dyDescent="0.35">
      <c r="A27" s="5" t="s">
        <v>173</v>
      </c>
      <c r="B27" s="25" t="s">
        <v>120</v>
      </c>
      <c r="C27" s="11" t="s">
        <v>120</v>
      </c>
      <c r="D27" s="33" t="s">
        <v>120</v>
      </c>
      <c r="E27" s="11" t="s">
        <v>120</v>
      </c>
      <c r="F27" s="2" t="s">
        <v>120</v>
      </c>
      <c r="G27" s="33" t="s">
        <v>120</v>
      </c>
      <c r="H27" s="19" t="s">
        <v>120</v>
      </c>
      <c r="I27" s="46" t="s">
        <v>120</v>
      </c>
      <c r="J27" s="11" t="s">
        <v>120</v>
      </c>
      <c r="K27" s="11" t="s">
        <v>120</v>
      </c>
      <c r="L27" s="11" t="s">
        <v>120</v>
      </c>
    </row>
    <row r="28" spans="1:12" x14ac:dyDescent="0.35">
      <c r="A28" s="5" t="s">
        <v>174</v>
      </c>
      <c r="B28" s="25">
        <v>320</v>
      </c>
      <c r="C28" s="11">
        <v>0</v>
      </c>
      <c r="D28" s="33">
        <v>230</v>
      </c>
      <c r="E28" s="11">
        <v>0</v>
      </c>
      <c r="F28" s="2">
        <v>315</v>
      </c>
      <c r="G28" s="33">
        <v>210</v>
      </c>
      <c r="H28" s="19">
        <v>110</v>
      </c>
      <c r="I28" s="46">
        <v>0</v>
      </c>
      <c r="J28" s="11">
        <v>0.66</v>
      </c>
      <c r="K28" s="11">
        <v>0.34</v>
      </c>
      <c r="L28" s="11">
        <v>0</v>
      </c>
    </row>
    <row r="29" spans="1:12" x14ac:dyDescent="0.35">
      <c r="A29" s="5" t="s">
        <v>175</v>
      </c>
      <c r="B29" s="25">
        <v>22175</v>
      </c>
      <c r="C29" s="11">
        <v>0.24</v>
      </c>
      <c r="D29" s="33">
        <v>9985</v>
      </c>
      <c r="E29" s="11">
        <v>0.13</v>
      </c>
      <c r="F29" s="2">
        <v>15415</v>
      </c>
      <c r="G29" s="33">
        <v>1940</v>
      </c>
      <c r="H29" s="19">
        <v>10800</v>
      </c>
      <c r="I29" s="46">
        <v>2680</v>
      </c>
      <c r="J29" s="11">
        <v>0.13</v>
      </c>
      <c r="K29" s="11">
        <v>0.7</v>
      </c>
      <c r="L29" s="11">
        <v>0.17</v>
      </c>
    </row>
    <row r="30" spans="1:12" x14ac:dyDescent="0.35">
      <c r="A30" t="s">
        <v>29</v>
      </c>
      <c r="B30" t="s">
        <v>424</v>
      </c>
    </row>
    <row r="31" spans="1:12" x14ac:dyDescent="0.35">
      <c r="A31" t="s">
        <v>30</v>
      </c>
      <c r="B31" t="s">
        <v>425</v>
      </c>
    </row>
    <row r="32" spans="1:12" x14ac:dyDescent="0.35">
      <c r="A32" t="s">
        <v>31</v>
      </c>
      <c r="B32" t="s">
        <v>430</v>
      </c>
    </row>
    <row r="33" spans="1:2" x14ac:dyDescent="0.35">
      <c r="A33" t="s">
        <v>32</v>
      </c>
      <c r="B33" s="4" t="s">
        <v>534</v>
      </c>
    </row>
    <row r="34" spans="1:2" x14ac:dyDescent="0.35">
      <c r="A34" t="s">
        <v>33</v>
      </c>
      <c r="B34" t="s">
        <v>437</v>
      </c>
    </row>
    <row r="35" spans="1:2" x14ac:dyDescent="0.35">
      <c r="A35" t="s">
        <v>34</v>
      </c>
      <c r="B35" t="s">
        <v>438</v>
      </c>
    </row>
  </sheetData>
  <conditionalFormatting sqref="C7">
    <cfRule type="dataBar" priority="6">
      <dataBar>
        <cfvo type="num" val="0"/>
        <cfvo type="num" val="1"/>
        <color rgb="FFB1A0C7"/>
      </dataBar>
      <extLst>
        <ext xmlns:x14="http://schemas.microsoft.com/office/spreadsheetml/2009/9/main" uri="{B025F937-C7B1-47D3-B67F-A62EFF666E3E}">
          <x14:id>{EF507DDE-6289-4800-941B-A06BF6E9B1DF}</x14:id>
        </ext>
      </extLst>
    </cfRule>
  </conditionalFormatting>
  <conditionalFormatting sqref="C8:C29">
    <cfRule type="dataBar" priority="5">
      <dataBar>
        <cfvo type="num" val="0"/>
        <cfvo type="num" val="1"/>
        <color rgb="FFB1A0C7"/>
      </dataBar>
      <extLst>
        <ext xmlns:x14="http://schemas.microsoft.com/office/spreadsheetml/2009/9/main" uri="{B025F937-C7B1-47D3-B67F-A62EFF666E3E}">
          <x14:id>{46E05283-4AAF-488A-9CA2-47CE0E7CE7AE}</x14:id>
        </ext>
      </extLst>
    </cfRule>
  </conditionalFormatting>
  <conditionalFormatting sqref="E7">
    <cfRule type="dataBar" priority="4">
      <dataBar>
        <cfvo type="num" val="0"/>
        <cfvo type="num" val="1"/>
        <color rgb="FFB1A0C7"/>
      </dataBar>
      <extLst>
        <ext xmlns:x14="http://schemas.microsoft.com/office/spreadsheetml/2009/9/main" uri="{B025F937-C7B1-47D3-B67F-A62EFF666E3E}">
          <x14:id>{1E7150DB-D84F-44ED-86EB-C77D5FC69DAF}</x14:id>
        </ext>
      </extLst>
    </cfRule>
  </conditionalFormatting>
  <conditionalFormatting sqref="E8:E29">
    <cfRule type="dataBar" priority="3">
      <dataBar>
        <cfvo type="num" val="0"/>
        <cfvo type="num" val="1"/>
        <color rgb="FFB1A0C7"/>
      </dataBar>
      <extLst>
        <ext xmlns:x14="http://schemas.microsoft.com/office/spreadsheetml/2009/9/main" uri="{B025F937-C7B1-47D3-B67F-A62EFF666E3E}">
          <x14:id>{44A41B68-4FBB-4F71-8566-091E09347F67}</x14:id>
        </ext>
      </extLst>
    </cfRule>
  </conditionalFormatting>
  <conditionalFormatting sqref="J7:L7">
    <cfRule type="dataBar" priority="2">
      <dataBar>
        <cfvo type="num" val="0"/>
        <cfvo type="num" val="1"/>
        <color rgb="FFB1A0C7"/>
      </dataBar>
      <extLst>
        <ext xmlns:x14="http://schemas.microsoft.com/office/spreadsheetml/2009/9/main" uri="{B025F937-C7B1-47D3-B67F-A62EFF666E3E}">
          <x14:id>{4FD259A6-E8F5-4F98-AEA0-0160C9F6A355}</x14:id>
        </ext>
      </extLst>
    </cfRule>
  </conditionalFormatting>
  <conditionalFormatting sqref="J8:L29">
    <cfRule type="dataBar" priority="1">
      <dataBar>
        <cfvo type="num" val="0"/>
        <cfvo type="num" val="1"/>
        <color rgb="FFB1A0C7"/>
      </dataBar>
      <extLst>
        <ext xmlns:x14="http://schemas.microsoft.com/office/spreadsheetml/2009/9/main" uri="{B025F937-C7B1-47D3-B67F-A62EFF666E3E}">
          <x14:id>{E8234F66-3884-42C0-B986-CA14E94759E4}</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F507DDE-6289-4800-941B-A06BF6E9B1DF}">
            <x14:dataBar minLength="0" maxLength="100" gradient="0">
              <x14:cfvo type="num">
                <xm:f>0</xm:f>
              </x14:cfvo>
              <x14:cfvo type="num">
                <xm:f>1</xm:f>
              </x14:cfvo>
              <x14:negativeFillColor rgb="FFFF0000"/>
              <x14:axisColor rgb="FF000000"/>
            </x14:dataBar>
          </x14:cfRule>
          <xm:sqref>C7</xm:sqref>
        </x14:conditionalFormatting>
        <x14:conditionalFormatting xmlns:xm="http://schemas.microsoft.com/office/excel/2006/main">
          <x14:cfRule type="dataBar" id="{46E05283-4AAF-488A-9CA2-47CE0E7CE7AE}">
            <x14:dataBar minLength="0" maxLength="100" gradient="0">
              <x14:cfvo type="num">
                <xm:f>0</xm:f>
              </x14:cfvo>
              <x14:cfvo type="num">
                <xm:f>1</xm:f>
              </x14:cfvo>
              <x14:negativeFillColor rgb="FFFF0000"/>
              <x14:axisColor rgb="FF000000"/>
            </x14:dataBar>
          </x14:cfRule>
          <xm:sqref>C8:C29</xm:sqref>
        </x14:conditionalFormatting>
        <x14:conditionalFormatting xmlns:xm="http://schemas.microsoft.com/office/excel/2006/main">
          <x14:cfRule type="dataBar" id="{1E7150DB-D84F-44ED-86EB-C77D5FC69DAF}">
            <x14:dataBar minLength="0" maxLength="100" gradient="0">
              <x14:cfvo type="num">
                <xm:f>0</xm:f>
              </x14:cfvo>
              <x14:cfvo type="num">
                <xm:f>1</xm:f>
              </x14:cfvo>
              <x14:negativeFillColor rgb="FFFF0000"/>
              <x14:axisColor rgb="FF000000"/>
            </x14:dataBar>
          </x14:cfRule>
          <xm:sqref>E7</xm:sqref>
        </x14:conditionalFormatting>
        <x14:conditionalFormatting xmlns:xm="http://schemas.microsoft.com/office/excel/2006/main">
          <x14:cfRule type="dataBar" id="{44A41B68-4FBB-4F71-8566-091E09347F67}">
            <x14:dataBar minLength="0" maxLength="100" gradient="0">
              <x14:cfvo type="num">
                <xm:f>0</xm:f>
              </x14:cfvo>
              <x14:cfvo type="num">
                <xm:f>1</xm:f>
              </x14:cfvo>
              <x14:negativeFillColor rgb="FFFF0000"/>
              <x14:axisColor rgb="FF000000"/>
            </x14:dataBar>
          </x14:cfRule>
          <xm:sqref>E8:E29</xm:sqref>
        </x14:conditionalFormatting>
        <x14:conditionalFormatting xmlns:xm="http://schemas.microsoft.com/office/excel/2006/main">
          <x14:cfRule type="dataBar" id="{4FD259A6-E8F5-4F98-AEA0-0160C9F6A355}">
            <x14:dataBar minLength="0" maxLength="100" gradient="0">
              <x14:cfvo type="num">
                <xm:f>0</xm:f>
              </x14:cfvo>
              <x14:cfvo type="num">
                <xm:f>1</xm:f>
              </x14:cfvo>
              <x14:negativeFillColor rgb="FFFF0000"/>
              <x14:axisColor rgb="FF000000"/>
            </x14:dataBar>
          </x14:cfRule>
          <xm:sqref>J7:L7</xm:sqref>
        </x14:conditionalFormatting>
        <x14:conditionalFormatting xmlns:xm="http://schemas.microsoft.com/office/excel/2006/main">
          <x14:cfRule type="dataBar" id="{E8234F66-3884-42C0-B986-CA14E94759E4}">
            <x14:dataBar minLength="0" maxLength="100" gradient="0">
              <x14:cfvo type="num">
                <xm:f>0</xm:f>
              </x14:cfvo>
              <x14:cfvo type="num">
                <xm:f>1</xm:f>
              </x14:cfvo>
              <x14:negativeFillColor rgb="FFFF0000"/>
              <x14:axisColor rgb="FF000000"/>
            </x14:dataBar>
          </x14:cfRule>
          <xm:sqref>J8:L29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3"/>
  <sheetViews>
    <sheetView showGridLines="0" workbookViewId="0"/>
  </sheetViews>
  <sheetFormatPr defaultColWidth="10.6640625" defaultRowHeight="15.5" x14ac:dyDescent="0.35"/>
  <cols>
    <col min="1" max="10" width="20.6640625" customWidth="1"/>
  </cols>
  <sheetData>
    <row r="1" spans="1:10" ht="19.5" x14ac:dyDescent="0.45">
      <c r="A1" s="1" t="s">
        <v>176</v>
      </c>
    </row>
    <row r="2" spans="1:10" x14ac:dyDescent="0.35">
      <c r="A2" t="s">
        <v>46</v>
      </c>
    </row>
    <row r="3" spans="1:10" x14ac:dyDescent="0.35">
      <c r="A3" t="s">
        <v>47</v>
      </c>
    </row>
    <row r="4" spans="1:10" x14ac:dyDescent="0.35">
      <c r="A4" t="s">
        <v>48</v>
      </c>
    </row>
    <row r="5" spans="1:10" x14ac:dyDescent="0.35">
      <c r="A5" t="s">
        <v>49</v>
      </c>
    </row>
    <row r="6" spans="1:10" s="182" customFormat="1" ht="31" x14ac:dyDescent="0.35">
      <c r="A6" s="181" t="s">
        <v>177</v>
      </c>
      <c r="B6" s="179" t="s">
        <v>133</v>
      </c>
      <c r="C6" s="179" t="s">
        <v>178</v>
      </c>
      <c r="D6" s="179" t="s">
        <v>179</v>
      </c>
      <c r="E6" s="176" t="s">
        <v>180</v>
      </c>
      <c r="F6" s="181" t="s">
        <v>181</v>
      </c>
      <c r="G6" s="179" t="s">
        <v>182</v>
      </c>
      <c r="H6" s="179" t="s">
        <v>183</v>
      </c>
      <c r="I6" s="179" t="s">
        <v>184</v>
      </c>
      <c r="J6" s="179" t="s">
        <v>185</v>
      </c>
    </row>
    <row r="7" spans="1:10" x14ac:dyDescent="0.35">
      <c r="A7" s="15" t="s">
        <v>62</v>
      </c>
      <c r="B7" s="16">
        <v>91835</v>
      </c>
      <c r="C7" s="16">
        <v>73200</v>
      </c>
      <c r="D7" s="16">
        <v>12050</v>
      </c>
      <c r="E7" s="72">
        <v>1365</v>
      </c>
      <c r="F7" s="73">
        <v>5220</v>
      </c>
      <c r="G7" s="169">
        <v>0.8</v>
      </c>
      <c r="H7" s="169">
        <v>0.13</v>
      </c>
      <c r="I7" s="169">
        <v>0.01</v>
      </c>
      <c r="J7" s="169">
        <v>0.06</v>
      </c>
    </row>
    <row r="8" spans="1:10" x14ac:dyDescent="0.35">
      <c r="A8" s="5" t="s">
        <v>63</v>
      </c>
      <c r="B8" s="9">
        <v>120</v>
      </c>
      <c r="C8" s="9">
        <v>110</v>
      </c>
      <c r="D8" s="9">
        <v>10</v>
      </c>
      <c r="E8" s="25">
        <v>0</v>
      </c>
      <c r="F8" s="19">
        <v>0</v>
      </c>
      <c r="G8" s="11">
        <v>0.93</v>
      </c>
      <c r="H8" s="11">
        <v>0.08</v>
      </c>
      <c r="I8" s="11">
        <v>0</v>
      </c>
      <c r="J8" s="11">
        <v>0</v>
      </c>
    </row>
    <row r="9" spans="1:10" x14ac:dyDescent="0.35">
      <c r="A9" s="5" t="s">
        <v>65</v>
      </c>
      <c r="B9" s="9">
        <v>130</v>
      </c>
      <c r="C9" s="9">
        <v>110</v>
      </c>
      <c r="D9" s="9">
        <v>20</v>
      </c>
      <c r="E9" s="25">
        <v>5</v>
      </c>
      <c r="F9" s="19" t="s">
        <v>120</v>
      </c>
      <c r="G9" s="11">
        <v>0.82</v>
      </c>
      <c r="H9" s="11">
        <v>0.15</v>
      </c>
      <c r="I9" s="11" t="s">
        <v>120</v>
      </c>
      <c r="J9" s="11" t="s">
        <v>120</v>
      </c>
    </row>
    <row r="10" spans="1:10" x14ac:dyDescent="0.35">
      <c r="A10" s="5" t="s">
        <v>66</v>
      </c>
      <c r="B10" s="9">
        <v>120</v>
      </c>
      <c r="C10" s="9">
        <v>105</v>
      </c>
      <c r="D10" s="9">
        <v>15</v>
      </c>
      <c r="E10" s="25" t="s">
        <v>120</v>
      </c>
      <c r="F10" s="19">
        <v>0</v>
      </c>
      <c r="G10" s="11">
        <v>0.87</v>
      </c>
      <c r="H10" s="11" t="s">
        <v>120</v>
      </c>
      <c r="I10" s="11" t="s">
        <v>120</v>
      </c>
      <c r="J10" s="11">
        <v>0</v>
      </c>
    </row>
    <row r="11" spans="1:10" x14ac:dyDescent="0.35">
      <c r="A11" s="5" t="s">
        <v>67</v>
      </c>
      <c r="B11" s="9">
        <v>115</v>
      </c>
      <c r="C11" s="9">
        <v>85</v>
      </c>
      <c r="D11" s="9">
        <v>20</v>
      </c>
      <c r="E11" s="25">
        <v>5</v>
      </c>
      <c r="F11" s="19">
        <v>5</v>
      </c>
      <c r="G11" s="11">
        <v>0.75</v>
      </c>
      <c r="H11" s="11">
        <v>0.19</v>
      </c>
      <c r="I11" s="11">
        <v>0.03</v>
      </c>
      <c r="J11" s="11">
        <v>0.04</v>
      </c>
    </row>
    <row r="12" spans="1:10" x14ac:dyDescent="0.35">
      <c r="A12" s="5" t="s">
        <v>68</v>
      </c>
      <c r="B12" s="9">
        <v>1185</v>
      </c>
      <c r="C12" s="9">
        <v>1025</v>
      </c>
      <c r="D12" s="9">
        <v>150</v>
      </c>
      <c r="E12" s="25">
        <v>5</v>
      </c>
      <c r="F12" s="19">
        <v>5</v>
      </c>
      <c r="G12" s="11">
        <v>0.86</v>
      </c>
      <c r="H12" s="11">
        <v>0.13</v>
      </c>
      <c r="I12" s="11">
        <v>0</v>
      </c>
      <c r="J12" s="11">
        <v>0</v>
      </c>
    </row>
    <row r="13" spans="1:10" x14ac:dyDescent="0.35">
      <c r="A13" s="5" t="s">
        <v>69</v>
      </c>
      <c r="B13" s="9">
        <v>1625</v>
      </c>
      <c r="C13" s="9">
        <v>1290</v>
      </c>
      <c r="D13" s="9">
        <v>185</v>
      </c>
      <c r="E13" s="25">
        <v>5</v>
      </c>
      <c r="F13" s="19">
        <v>140</v>
      </c>
      <c r="G13" s="11">
        <v>0.8</v>
      </c>
      <c r="H13" s="11">
        <v>0.11</v>
      </c>
      <c r="I13" s="11">
        <v>0</v>
      </c>
      <c r="J13" s="11">
        <v>0.09</v>
      </c>
    </row>
    <row r="14" spans="1:10" x14ac:dyDescent="0.35">
      <c r="A14" s="5" t="s">
        <v>70</v>
      </c>
      <c r="B14" s="9">
        <v>2145</v>
      </c>
      <c r="C14" s="9">
        <v>1465</v>
      </c>
      <c r="D14" s="9">
        <v>355</v>
      </c>
      <c r="E14" s="25">
        <v>25</v>
      </c>
      <c r="F14" s="19">
        <v>305</v>
      </c>
      <c r="G14" s="168">
        <v>0.68</v>
      </c>
      <c r="H14" s="168">
        <v>0.16</v>
      </c>
      <c r="I14" s="168">
        <v>0.01</v>
      </c>
      <c r="J14" s="168">
        <v>0.14000000000000001</v>
      </c>
    </row>
    <row r="15" spans="1:10" x14ac:dyDescent="0.35">
      <c r="A15" s="5" t="s">
        <v>71</v>
      </c>
      <c r="B15" s="9">
        <v>1975</v>
      </c>
      <c r="C15" s="9">
        <v>1435</v>
      </c>
      <c r="D15" s="9">
        <v>360</v>
      </c>
      <c r="E15" s="25">
        <v>50</v>
      </c>
      <c r="F15" s="19">
        <v>130</v>
      </c>
      <c r="G15" s="11">
        <v>0.73</v>
      </c>
      <c r="H15" s="11">
        <v>0.18</v>
      </c>
      <c r="I15" s="11">
        <v>0.03</v>
      </c>
      <c r="J15" s="11">
        <v>7.0000000000000007E-2</v>
      </c>
    </row>
    <row r="16" spans="1:10" x14ac:dyDescent="0.35">
      <c r="A16" s="5" t="s">
        <v>72</v>
      </c>
      <c r="B16" s="9">
        <v>2175</v>
      </c>
      <c r="C16" s="9">
        <v>1500</v>
      </c>
      <c r="D16" s="9">
        <v>400</v>
      </c>
      <c r="E16" s="25">
        <v>55</v>
      </c>
      <c r="F16" s="19">
        <v>225</v>
      </c>
      <c r="G16" s="11">
        <v>0.69</v>
      </c>
      <c r="H16" s="11">
        <v>0.18</v>
      </c>
      <c r="I16" s="11">
        <v>0.02</v>
      </c>
      <c r="J16" s="11">
        <v>0.1</v>
      </c>
    </row>
    <row r="17" spans="1:10" x14ac:dyDescent="0.35">
      <c r="A17" s="5" t="s">
        <v>73</v>
      </c>
      <c r="B17" s="9">
        <v>1620</v>
      </c>
      <c r="C17" s="9">
        <v>1135</v>
      </c>
      <c r="D17" s="9">
        <v>295</v>
      </c>
      <c r="E17" s="25">
        <v>40</v>
      </c>
      <c r="F17" s="19">
        <v>145</v>
      </c>
      <c r="G17" s="11">
        <v>0.7</v>
      </c>
      <c r="H17" s="11">
        <v>0.18</v>
      </c>
      <c r="I17" s="11">
        <v>0.03</v>
      </c>
      <c r="J17" s="11">
        <v>0.09</v>
      </c>
    </row>
    <row r="18" spans="1:10" x14ac:dyDescent="0.35">
      <c r="A18" s="5" t="s">
        <v>74</v>
      </c>
      <c r="B18" s="9">
        <v>1955</v>
      </c>
      <c r="C18" s="9">
        <v>1420</v>
      </c>
      <c r="D18" s="9">
        <v>335</v>
      </c>
      <c r="E18" s="25">
        <v>45</v>
      </c>
      <c r="F18" s="19">
        <v>155</v>
      </c>
      <c r="G18" s="11">
        <v>0.73</v>
      </c>
      <c r="H18" s="11">
        <v>0.17</v>
      </c>
      <c r="I18" s="11">
        <v>0.02</v>
      </c>
      <c r="J18" s="11">
        <v>0.08</v>
      </c>
    </row>
    <row r="19" spans="1:10" x14ac:dyDescent="0.35">
      <c r="A19" s="5" t="s">
        <v>75</v>
      </c>
      <c r="B19" s="9">
        <v>1725</v>
      </c>
      <c r="C19" s="9">
        <v>1300</v>
      </c>
      <c r="D19" s="9">
        <v>260</v>
      </c>
      <c r="E19" s="25">
        <v>35</v>
      </c>
      <c r="F19" s="19">
        <v>130</v>
      </c>
      <c r="G19" s="11">
        <v>0.75</v>
      </c>
      <c r="H19" s="11">
        <v>0.15</v>
      </c>
      <c r="I19" s="11">
        <v>0.02</v>
      </c>
      <c r="J19" s="11">
        <v>7.0000000000000007E-2</v>
      </c>
    </row>
    <row r="20" spans="1:10" x14ac:dyDescent="0.35">
      <c r="A20" s="5" t="s">
        <v>76</v>
      </c>
      <c r="B20" s="9">
        <v>1435</v>
      </c>
      <c r="C20" s="9">
        <v>1090</v>
      </c>
      <c r="D20" s="9">
        <v>205</v>
      </c>
      <c r="E20" s="25">
        <v>40</v>
      </c>
      <c r="F20" s="19">
        <v>95</v>
      </c>
      <c r="G20" s="11">
        <v>0.76</v>
      </c>
      <c r="H20" s="11">
        <v>0.14000000000000001</v>
      </c>
      <c r="I20" s="11">
        <v>0.03</v>
      </c>
      <c r="J20" s="11">
        <v>7.0000000000000007E-2</v>
      </c>
    </row>
    <row r="21" spans="1:10" x14ac:dyDescent="0.35">
      <c r="A21" s="5" t="s">
        <v>77</v>
      </c>
      <c r="B21" s="9">
        <v>1865</v>
      </c>
      <c r="C21" s="9">
        <v>1425</v>
      </c>
      <c r="D21" s="9">
        <v>290</v>
      </c>
      <c r="E21" s="25">
        <v>40</v>
      </c>
      <c r="F21" s="19">
        <v>105</v>
      </c>
      <c r="G21" s="11">
        <v>0.77</v>
      </c>
      <c r="H21" s="11">
        <v>0.16</v>
      </c>
      <c r="I21" s="11">
        <v>0.02</v>
      </c>
      <c r="J21" s="11">
        <v>0.06</v>
      </c>
    </row>
    <row r="22" spans="1:10" x14ac:dyDescent="0.35">
      <c r="A22" s="5" t="s">
        <v>78</v>
      </c>
      <c r="B22" s="9">
        <v>1960</v>
      </c>
      <c r="C22" s="9">
        <v>1525</v>
      </c>
      <c r="D22" s="9">
        <v>295</v>
      </c>
      <c r="E22" s="25">
        <v>50</v>
      </c>
      <c r="F22" s="19">
        <v>95</v>
      </c>
      <c r="G22" s="11">
        <v>0.78</v>
      </c>
      <c r="H22" s="11">
        <v>0.15</v>
      </c>
      <c r="I22" s="11">
        <v>0.02</v>
      </c>
      <c r="J22" s="11">
        <v>0.05</v>
      </c>
    </row>
    <row r="23" spans="1:10" x14ac:dyDescent="0.35">
      <c r="A23" s="5" t="s">
        <v>79</v>
      </c>
      <c r="B23" s="9">
        <v>1870</v>
      </c>
      <c r="C23" s="9">
        <v>1450</v>
      </c>
      <c r="D23" s="9">
        <v>270</v>
      </c>
      <c r="E23" s="25">
        <v>45</v>
      </c>
      <c r="F23" s="19">
        <v>100</v>
      </c>
      <c r="G23" s="11">
        <v>0.78</v>
      </c>
      <c r="H23" s="11">
        <v>0.14000000000000001</v>
      </c>
      <c r="I23" s="11">
        <v>0.03</v>
      </c>
      <c r="J23" s="11">
        <v>0.05</v>
      </c>
    </row>
    <row r="24" spans="1:10" x14ac:dyDescent="0.35">
      <c r="A24" s="5" t="s">
        <v>80</v>
      </c>
      <c r="B24" s="9">
        <v>2280</v>
      </c>
      <c r="C24" s="9">
        <v>1885</v>
      </c>
      <c r="D24" s="9">
        <v>260</v>
      </c>
      <c r="E24" s="25">
        <v>30</v>
      </c>
      <c r="F24" s="19">
        <v>110</v>
      </c>
      <c r="G24" s="168">
        <v>0.83</v>
      </c>
      <c r="H24" s="168">
        <v>0.11</v>
      </c>
      <c r="I24" s="168">
        <v>0.01</v>
      </c>
      <c r="J24" s="168">
        <v>0.05</v>
      </c>
    </row>
    <row r="25" spans="1:10" x14ac:dyDescent="0.35">
      <c r="A25" s="5" t="s">
        <v>81</v>
      </c>
      <c r="B25" s="9">
        <v>1250</v>
      </c>
      <c r="C25" s="9">
        <v>1020</v>
      </c>
      <c r="D25" s="9">
        <v>120</v>
      </c>
      <c r="E25" s="25">
        <v>20</v>
      </c>
      <c r="F25" s="19">
        <v>90</v>
      </c>
      <c r="G25" s="11">
        <v>0.82</v>
      </c>
      <c r="H25" s="11">
        <v>0.1</v>
      </c>
      <c r="I25" s="11">
        <v>0.02</v>
      </c>
      <c r="J25" s="11">
        <v>7.0000000000000007E-2</v>
      </c>
    </row>
    <row r="26" spans="1:10" x14ac:dyDescent="0.35">
      <c r="A26" s="5" t="s">
        <v>82</v>
      </c>
      <c r="B26" s="9">
        <v>1790</v>
      </c>
      <c r="C26" s="9">
        <v>1475</v>
      </c>
      <c r="D26" s="9">
        <v>185</v>
      </c>
      <c r="E26" s="25">
        <v>25</v>
      </c>
      <c r="F26" s="19">
        <v>105</v>
      </c>
      <c r="G26" s="11">
        <v>0.82</v>
      </c>
      <c r="H26" s="11">
        <v>0.1</v>
      </c>
      <c r="I26" s="11">
        <v>0.01</v>
      </c>
      <c r="J26" s="11">
        <v>0.06</v>
      </c>
    </row>
    <row r="27" spans="1:10" x14ac:dyDescent="0.35">
      <c r="A27" s="5" t="s">
        <v>83</v>
      </c>
      <c r="B27" s="9">
        <v>1780</v>
      </c>
      <c r="C27" s="9">
        <v>1440</v>
      </c>
      <c r="D27" s="9">
        <v>220</v>
      </c>
      <c r="E27" s="25">
        <v>30</v>
      </c>
      <c r="F27" s="19">
        <v>95</v>
      </c>
      <c r="G27" s="11">
        <v>0.81</v>
      </c>
      <c r="H27" s="11">
        <v>0.12</v>
      </c>
      <c r="I27" s="11">
        <v>0.02</v>
      </c>
      <c r="J27" s="11">
        <v>0.05</v>
      </c>
    </row>
    <row r="28" spans="1:10" x14ac:dyDescent="0.35">
      <c r="A28" s="5" t="s">
        <v>84</v>
      </c>
      <c r="B28" s="9">
        <v>2015</v>
      </c>
      <c r="C28" s="9">
        <v>1670</v>
      </c>
      <c r="D28" s="9">
        <v>220</v>
      </c>
      <c r="E28" s="25">
        <v>30</v>
      </c>
      <c r="F28" s="19">
        <v>100</v>
      </c>
      <c r="G28" s="11">
        <v>0.83</v>
      </c>
      <c r="H28" s="11">
        <v>0.11</v>
      </c>
      <c r="I28" s="11">
        <v>0.02</v>
      </c>
      <c r="J28" s="11">
        <v>0.05</v>
      </c>
    </row>
    <row r="29" spans="1:10" x14ac:dyDescent="0.35">
      <c r="A29" s="5" t="s">
        <v>85</v>
      </c>
      <c r="B29" s="9">
        <v>1650</v>
      </c>
      <c r="C29" s="9">
        <v>1345</v>
      </c>
      <c r="D29" s="9">
        <v>185</v>
      </c>
      <c r="E29" s="25">
        <v>25</v>
      </c>
      <c r="F29" s="19">
        <v>95</v>
      </c>
      <c r="G29" s="11">
        <v>0.82</v>
      </c>
      <c r="H29" s="11">
        <v>0.11</v>
      </c>
      <c r="I29" s="11">
        <v>0.01</v>
      </c>
      <c r="J29" s="11">
        <v>0.06</v>
      </c>
    </row>
    <row r="30" spans="1:10" x14ac:dyDescent="0.35">
      <c r="A30" s="5" t="s">
        <v>86</v>
      </c>
      <c r="B30" s="9">
        <v>1835</v>
      </c>
      <c r="C30" s="9">
        <v>1475</v>
      </c>
      <c r="D30" s="9">
        <v>255</v>
      </c>
      <c r="E30" s="25">
        <v>30</v>
      </c>
      <c r="F30" s="19">
        <v>80</v>
      </c>
      <c r="G30" s="11">
        <v>0.8</v>
      </c>
      <c r="H30" s="11">
        <v>0.14000000000000001</v>
      </c>
      <c r="I30" s="11">
        <v>0.02</v>
      </c>
      <c r="J30" s="11">
        <v>0.04</v>
      </c>
    </row>
    <row r="31" spans="1:10" x14ac:dyDescent="0.35">
      <c r="A31" s="5" t="s">
        <v>87</v>
      </c>
      <c r="B31" s="9">
        <v>1950</v>
      </c>
      <c r="C31" s="9">
        <v>1560</v>
      </c>
      <c r="D31" s="9">
        <v>260</v>
      </c>
      <c r="E31" s="25">
        <v>25</v>
      </c>
      <c r="F31" s="19">
        <v>105</v>
      </c>
      <c r="G31" s="11">
        <v>0.8</v>
      </c>
      <c r="H31" s="11">
        <v>0.13</v>
      </c>
      <c r="I31" s="11">
        <v>0.01</v>
      </c>
      <c r="J31" s="11">
        <v>0.05</v>
      </c>
    </row>
    <row r="32" spans="1:10" x14ac:dyDescent="0.35">
      <c r="A32" s="5" t="s">
        <v>88</v>
      </c>
      <c r="B32" s="9">
        <v>1660</v>
      </c>
      <c r="C32" s="9">
        <v>1290</v>
      </c>
      <c r="D32" s="9">
        <v>235</v>
      </c>
      <c r="E32" s="25">
        <v>40</v>
      </c>
      <c r="F32" s="19">
        <v>100</v>
      </c>
      <c r="G32" s="11">
        <v>0.78</v>
      </c>
      <c r="H32" s="11">
        <v>0.14000000000000001</v>
      </c>
      <c r="I32" s="11">
        <v>0.02</v>
      </c>
      <c r="J32" s="11">
        <v>0.06</v>
      </c>
    </row>
    <row r="33" spans="1:10" x14ac:dyDescent="0.35">
      <c r="A33" s="5" t="s">
        <v>89</v>
      </c>
      <c r="B33" s="9">
        <v>1975</v>
      </c>
      <c r="C33" s="9">
        <v>1515</v>
      </c>
      <c r="D33" s="9">
        <v>330</v>
      </c>
      <c r="E33" s="25">
        <v>35</v>
      </c>
      <c r="F33" s="19">
        <v>95</v>
      </c>
      <c r="G33" s="11">
        <v>0.77</v>
      </c>
      <c r="H33" s="11">
        <v>0.17</v>
      </c>
      <c r="I33" s="11">
        <v>0.02</v>
      </c>
      <c r="J33" s="11">
        <v>0.05</v>
      </c>
    </row>
    <row r="34" spans="1:10" x14ac:dyDescent="0.35">
      <c r="A34" s="5" t="s">
        <v>90</v>
      </c>
      <c r="B34" s="9">
        <v>2055</v>
      </c>
      <c r="C34" s="9">
        <v>1580</v>
      </c>
      <c r="D34" s="9">
        <v>325</v>
      </c>
      <c r="E34" s="25">
        <v>50</v>
      </c>
      <c r="F34" s="19">
        <v>100</v>
      </c>
      <c r="G34" s="168">
        <v>0.77</v>
      </c>
      <c r="H34" s="168">
        <v>0.16</v>
      </c>
      <c r="I34" s="168">
        <v>0.02</v>
      </c>
      <c r="J34" s="168">
        <v>0.05</v>
      </c>
    </row>
    <row r="35" spans="1:10" x14ac:dyDescent="0.35">
      <c r="A35" s="5" t="s">
        <v>91</v>
      </c>
      <c r="B35" s="9">
        <v>1895</v>
      </c>
      <c r="C35" s="9">
        <v>1485</v>
      </c>
      <c r="D35" s="9">
        <v>270</v>
      </c>
      <c r="E35" s="25">
        <v>35</v>
      </c>
      <c r="F35" s="19">
        <v>105</v>
      </c>
      <c r="G35" s="11">
        <v>0.78</v>
      </c>
      <c r="H35" s="11">
        <v>0.14000000000000001</v>
      </c>
      <c r="I35" s="11">
        <v>0.02</v>
      </c>
      <c r="J35" s="11">
        <v>0.06</v>
      </c>
    </row>
    <row r="36" spans="1:10" x14ac:dyDescent="0.35">
      <c r="A36" s="5" t="s">
        <v>92</v>
      </c>
      <c r="B36" s="9">
        <v>2290</v>
      </c>
      <c r="C36" s="9">
        <v>1725</v>
      </c>
      <c r="D36" s="9">
        <v>310</v>
      </c>
      <c r="E36" s="25">
        <v>70</v>
      </c>
      <c r="F36" s="19">
        <v>190</v>
      </c>
      <c r="G36" s="11">
        <v>0.75</v>
      </c>
      <c r="H36" s="11">
        <v>0.13</v>
      </c>
      <c r="I36" s="11">
        <v>0.03</v>
      </c>
      <c r="J36" s="11">
        <v>0.08</v>
      </c>
    </row>
    <row r="37" spans="1:10" x14ac:dyDescent="0.35">
      <c r="A37" s="5" t="s">
        <v>93</v>
      </c>
      <c r="B37" s="9">
        <v>1460</v>
      </c>
      <c r="C37" s="9">
        <v>1110</v>
      </c>
      <c r="D37" s="9">
        <v>190</v>
      </c>
      <c r="E37" s="25">
        <v>40</v>
      </c>
      <c r="F37" s="19">
        <v>120</v>
      </c>
      <c r="G37" s="11">
        <v>0.76</v>
      </c>
      <c r="H37" s="11">
        <v>0.13</v>
      </c>
      <c r="I37" s="11">
        <v>0.03</v>
      </c>
      <c r="J37" s="11">
        <v>0.08</v>
      </c>
    </row>
    <row r="38" spans="1:10" x14ac:dyDescent="0.35">
      <c r="A38" s="5" t="s">
        <v>94</v>
      </c>
      <c r="B38" s="9">
        <v>2350</v>
      </c>
      <c r="C38" s="9">
        <v>1840</v>
      </c>
      <c r="D38" s="9">
        <v>310</v>
      </c>
      <c r="E38" s="25">
        <v>45</v>
      </c>
      <c r="F38" s="19">
        <v>155</v>
      </c>
      <c r="G38" s="11">
        <v>0.78</v>
      </c>
      <c r="H38" s="11">
        <v>0.13</v>
      </c>
      <c r="I38" s="11">
        <v>0.02</v>
      </c>
      <c r="J38" s="11">
        <v>7.0000000000000007E-2</v>
      </c>
    </row>
    <row r="39" spans="1:10" x14ac:dyDescent="0.35">
      <c r="A39" s="5" t="s">
        <v>95</v>
      </c>
      <c r="B39" s="9">
        <v>2385</v>
      </c>
      <c r="C39" s="9">
        <v>1765</v>
      </c>
      <c r="D39" s="9">
        <v>325</v>
      </c>
      <c r="E39" s="25">
        <v>45</v>
      </c>
      <c r="F39" s="19">
        <v>255</v>
      </c>
      <c r="G39" s="11">
        <v>0.74</v>
      </c>
      <c r="H39" s="11">
        <v>0.14000000000000001</v>
      </c>
      <c r="I39" s="11">
        <v>0.02</v>
      </c>
      <c r="J39" s="11">
        <v>0.11</v>
      </c>
    </row>
    <row r="40" spans="1:10" x14ac:dyDescent="0.35">
      <c r="A40" s="5" t="s">
        <v>96</v>
      </c>
      <c r="B40" s="9">
        <v>2265</v>
      </c>
      <c r="C40" s="9">
        <v>1765</v>
      </c>
      <c r="D40" s="9">
        <v>325</v>
      </c>
      <c r="E40" s="25">
        <v>35</v>
      </c>
      <c r="F40" s="19">
        <v>140</v>
      </c>
      <c r="G40" s="11">
        <v>0.78</v>
      </c>
      <c r="H40" s="11">
        <v>0.14000000000000001</v>
      </c>
      <c r="I40" s="11">
        <v>0.01</v>
      </c>
      <c r="J40" s="11">
        <v>0.06</v>
      </c>
    </row>
    <row r="41" spans="1:10" x14ac:dyDescent="0.35">
      <c r="A41" s="5" t="s">
        <v>97</v>
      </c>
      <c r="B41" s="9">
        <v>2250</v>
      </c>
      <c r="C41" s="9">
        <v>1750</v>
      </c>
      <c r="D41" s="9">
        <v>300</v>
      </c>
      <c r="E41" s="25">
        <v>20</v>
      </c>
      <c r="F41" s="19">
        <v>180</v>
      </c>
      <c r="G41" s="11">
        <v>0.78</v>
      </c>
      <c r="H41" s="11">
        <v>0.13</v>
      </c>
      <c r="I41" s="11">
        <v>0.01</v>
      </c>
      <c r="J41" s="11">
        <v>0.08</v>
      </c>
    </row>
    <row r="42" spans="1:10" x14ac:dyDescent="0.35">
      <c r="A42" s="5" t="s">
        <v>98</v>
      </c>
      <c r="B42" s="9">
        <v>2305</v>
      </c>
      <c r="C42" s="9">
        <v>1860</v>
      </c>
      <c r="D42" s="9">
        <v>295</v>
      </c>
      <c r="E42" s="25">
        <v>35</v>
      </c>
      <c r="F42" s="19">
        <v>110</v>
      </c>
      <c r="G42" s="11">
        <v>0.81</v>
      </c>
      <c r="H42" s="11">
        <v>0.13</v>
      </c>
      <c r="I42" s="11">
        <v>0.02</v>
      </c>
      <c r="J42" s="11">
        <v>0.05</v>
      </c>
    </row>
    <row r="43" spans="1:10" x14ac:dyDescent="0.35">
      <c r="A43" s="5" t="s">
        <v>99</v>
      </c>
      <c r="B43" s="9">
        <v>2015</v>
      </c>
      <c r="C43" s="9">
        <v>1685</v>
      </c>
      <c r="D43" s="9">
        <v>250</v>
      </c>
      <c r="E43" s="25">
        <v>10</v>
      </c>
      <c r="F43" s="19">
        <v>70</v>
      </c>
      <c r="G43" s="11">
        <v>0.84</v>
      </c>
      <c r="H43" s="11">
        <v>0.12</v>
      </c>
      <c r="I43" s="11">
        <v>0.01</v>
      </c>
      <c r="J43" s="11">
        <v>0.03</v>
      </c>
    </row>
    <row r="44" spans="1:10" x14ac:dyDescent="0.35">
      <c r="A44" s="5" t="s">
        <v>100</v>
      </c>
      <c r="B44" s="9">
        <v>1870</v>
      </c>
      <c r="C44" s="9">
        <v>1545</v>
      </c>
      <c r="D44" s="9">
        <v>230</v>
      </c>
      <c r="E44" s="25">
        <v>20</v>
      </c>
      <c r="F44" s="19">
        <v>70</v>
      </c>
      <c r="G44" s="168">
        <v>0.83</v>
      </c>
      <c r="H44" s="168">
        <v>0.12</v>
      </c>
      <c r="I44" s="168">
        <v>0.01</v>
      </c>
      <c r="J44" s="168">
        <v>0.04</v>
      </c>
    </row>
    <row r="45" spans="1:10" x14ac:dyDescent="0.35">
      <c r="A45" s="5" t="s">
        <v>101</v>
      </c>
      <c r="B45" s="9">
        <v>2170</v>
      </c>
      <c r="C45" s="9">
        <v>1805</v>
      </c>
      <c r="D45" s="9">
        <v>265</v>
      </c>
      <c r="E45" s="25">
        <v>20</v>
      </c>
      <c r="F45" s="19">
        <v>80</v>
      </c>
      <c r="G45" s="11">
        <v>0.83</v>
      </c>
      <c r="H45" s="11">
        <v>0.12</v>
      </c>
      <c r="I45" s="11">
        <v>0.01</v>
      </c>
      <c r="J45" s="11">
        <v>0.04</v>
      </c>
    </row>
    <row r="46" spans="1:10" x14ac:dyDescent="0.35">
      <c r="A46" s="5" t="s">
        <v>102</v>
      </c>
      <c r="B46" s="9">
        <v>2130</v>
      </c>
      <c r="C46" s="9">
        <v>1810</v>
      </c>
      <c r="D46" s="9">
        <v>245</v>
      </c>
      <c r="E46" s="25">
        <v>20</v>
      </c>
      <c r="F46" s="19">
        <v>60</v>
      </c>
      <c r="G46" s="11">
        <v>0.85</v>
      </c>
      <c r="H46" s="11">
        <v>0.11</v>
      </c>
      <c r="I46" s="11">
        <v>0.01</v>
      </c>
      <c r="J46" s="11">
        <v>0.03</v>
      </c>
    </row>
    <row r="47" spans="1:10" x14ac:dyDescent="0.35">
      <c r="A47" s="5" t="s">
        <v>103</v>
      </c>
      <c r="B47" s="9">
        <v>2035</v>
      </c>
      <c r="C47" s="9">
        <v>1655</v>
      </c>
      <c r="D47" s="9">
        <v>280</v>
      </c>
      <c r="E47" s="25">
        <v>15</v>
      </c>
      <c r="F47" s="19">
        <v>85</v>
      </c>
      <c r="G47" s="11">
        <v>0.81</v>
      </c>
      <c r="H47" s="11">
        <v>0.14000000000000001</v>
      </c>
      <c r="I47" s="11">
        <v>0.01</v>
      </c>
      <c r="J47" s="11">
        <v>0.04</v>
      </c>
    </row>
    <row r="48" spans="1:10" x14ac:dyDescent="0.35">
      <c r="A48" s="5" t="s">
        <v>104</v>
      </c>
      <c r="B48" s="9">
        <v>2105</v>
      </c>
      <c r="C48" s="9">
        <v>1730</v>
      </c>
      <c r="D48" s="9">
        <v>275</v>
      </c>
      <c r="E48" s="25">
        <v>15</v>
      </c>
      <c r="F48" s="19">
        <v>85</v>
      </c>
      <c r="G48" s="11">
        <v>0.82</v>
      </c>
      <c r="H48" s="11">
        <v>0.13</v>
      </c>
      <c r="I48" s="11">
        <v>0.01</v>
      </c>
      <c r="J48" s="11">
        <v>0.04</v>
      </c>
    </row>
    <row r="49" spans="1:10" x14ac:dyDescent="0.35">
      <c r="A49" s="5" t="s">
        <v>105</v>
      </c>
      <c r="B49" s="9">
        <v>1355</v>
      </c>
      <c r="C49" s="9">
        <v>1105</v>
      </c>
      <c r="D49" s="9">
        <v>170</v>
      </c>
      <c r="E49" s="25">
        <v>10</v>
      </c>
      <c r="F49" s="19">
        <v>75</v>
      </c>
      <c r="G49" s="11">
        <v>0.81</v>
      </c>
      <c r="H49" s="11">
        <v>0.13</v>
      </c>
      <c r="I49" s="11">
        <v>0.01</v>
      </c>
      <c r="J49" s="11">
        <v>0.05</v>
      </c>
    </row>
    <row r="50" spans="1:10" x14ac:dyDescent="0.35">
      <c r="A50" s="5" t="s">
        <v>106</v>
      </c>
      <c r="B50" s="9">
        <v>2195</v>
      </c>
      <c r="C50" s="9">
        <v>1820</v>
      </c>
      <c r="D50" s="9">
        <v>255</v>
      </c>
      <c r="E50" s="25">
        <v>25</v>
      </c>
      <c r="F50" s="19">
        <v>95</v>
      </c>
      <c r="G50" s="11">
        <v>0.83</v>
      </c>
      <c r="H50" s="11">
        <v>0.12</v>
      </c>
      <c r="I50" s="11">
        <v>0.01</v>
      </c>
      <c r="J50" s="11">
        <v>0.04</v>
      </c>
    </row>
    <row r="51" spans="1:10" x14ac:dyDescent="0.35">
      <c r="A51" s="5" t="s">
        <v>107</v>
      </c>
      <c r="B51" s="9">
        <v>2270</v>
      </c>
      <c r="C51" s="9">
        <v>1920</v>
      </c>
      <c r="D51" s="9">
        <v>260</v>
      </c>
      <c r="E51" s="25">
        <v>10</v>
      </c>
      <c r="F51" s="19">
        <v>75</v>
      </c>
      <c r="G51" s="11">
        <v>0.85</v>
      </c>
      <c r="H51" s="11">
        <v>0.12</v>
      </c>
      <c r="I51" s="11">
        <v>0</v>
      </c>
      <c r="J51" s="11">
        <v>0.03</v>
      </c>
    </row>
    <row r="52" spans="1:10" x14ac:dyDescent="0.35">
      <c r="A52" s="5" t="s">
        <v>108</v>
      </c>
      <c r="B52" s="9">
        <v>2395</v>
      </c>
      <c r="C52" s="9">
        <v>2000</v>
      </c>
      <c r="D52" s="9">
        <v>260</v>
      </c>
      <c r="E52" s="25">
        <v>25</v>
      </c>
      <c r="F52" s="19">
        <v>115</v>
      </c>
      <c r="G52" s="11">
        <v>0.83</v>
      </c>
      <c r="H52" s="11">
        <v>0.11</v>
      </c>
      <c r="I52" s="11">
        <v>0.01</v>
      </c>
      <c r="J52" s="11">
        <v>0.05</v>
      </c>
    </row>
    <row r="53" spans="1:10" x14ac:dyDescent="0.35">
      <c r="A53" s="5" t="s">
        <v>109</v>
      </c>
      <c r="B53" s="9">
        <v>1845</v>
      </c>
      <c r="C53" s="9">
        <v>1555</v>
      </c>
      <c r="D53" s="9">
        <v>205</v>
      </c>
      <c r="E53" s="25">
        <v>15</v>
      </c>
      <c r="F53" s="19">
        <v>70</v>
      </c>
      <c r="G53" s="11">
        <v>0.84</v>
      </c>
      <c r="H53" s="11">
        <v>0.11</v>
      </c>
      <c r="I53" s="11">
        <v>0.01</v>
      </c>
      <c r="J53" s="11">
        <v>0.04</v>
      </c>
    </row>
    <row r="54" spans="1:10" x14ac:dyDescent="0.35">
      <c r="A54" s="5" t="s">
        <v>110</v>
      </c>
      <c r="B54" s="9">
        <v>2105</v>
      </c>
      <c r="C54" s="9">
        <v>1815</v>
      </c>
      <c r="D54" s="9">
        <v>205</v>
      </c>
      <c r="E54" s="25">
        <v>15</v>
      </c>
      <c r="F54" s="19">
        <v>75</v>
      </c>
      <c r="G54" s="168">
        <v>0.86</v>
      </c>
      <c r="H54" s="168">
        <v>0.1</v>
      </c>
      <c r="I54" s="168">
        <v>0.01</v>
      </c>
      <c r="J54" s="168">
        <v>0.03</v>
      </c>
    </row>
    <row r="55" spans="1:10" x14ac:dyDescent="0.35">
      <c r="A55" s="5" t="s">
        <v>111</v>
      </c>
      <c r="B55" s="9">
        <v>1960</v>
      </c>
      <c r="C55" s="9">
        <v>1670</v>
      </c>
      <c r="D55" s="9">
        <v>195</v>
      </c>
      <c r="E55" s="25">
        <v>15</v>
      </c>
      <c r="F55" s="19">
        <v>80</v>
      </c>
      <c r="G55" s="11">
        <v>0.85</v>
      </c>
      <c r="H55" s="11">
        <v>0.1</v>
      </c>
      <c r="I55" s="11">
        <v>0.01</v>
      </c>
      <c r="J55" s="11">
        <v>0.04</v>
      </c>
    </row>
    <row r="56" spans="1:10" x14ac:dyDescent="0.35">
      <c r="A56" s="5" t="s">
        <v>112</v>
      </c>
      <c r="B56" s="9">
        <v>1950</v>
      </c>
      <c r="C56" s="9">
        <v>1600</v>
      </c>
      <c r="D56" s="9">
        <v>205</v>
      </c>
      <c r="E56" s="25">
        <v>20</v>
      </c>
      <c r="F56" s="19">
        <v>125</v>
      </c>
      <c r="G56" s="11">
        <v>0.82</v>
      </c>
      <c r="H56" s="11">
        <v>0.1</v>
      </c>
      <c r="I56" s="11">
        <v>0.01</v>
      </c>
      <c r="J56" s="11">
        <v>7.0000000000000007E-2</v>
      </c>
    </row>
    <row r="57" spans="1:10" x14ac:dyDescent="0.35">
      <c r="A57" s="5" t="s">
        <v>113</v>
      </c>
      <c r="B57" s="9">
        <v>1920</v>
      </c>
      <c r="C57" s="9">
        <v>1660</v>
      </c>
      <c r="D57" s="9">
        <v>170</v>
      </c>
      <c r="E57" s="25">
        <v>15</v>
      </c>
      <c r="F57" s="19">
        <v>70</v>
      </c>
      <c r="G57" s="11">
        <v>0.87</v>
      </c>
      <c r="H57" s="11">
        <v>0.09</v>
      </c>
      <c r="I57" s="11">
        <v>0.01</v>
      </c>
      <c r="J57" s="11">
        <v>0.04</v>
      </c>
    </row>
    <row r="58" spans="1:10" x14ac:dyDescent="0.35">
      <c r="A58" s="5" t="s">
        <v>114</v>
      </c>
      <c r="B58" s="9">
        <v>2050</v>
      </c>
      <c r="C58" s="9">
        <v>1795</v>
      </c>
      <c r="D58" s="9">
        <v>210</v>
      </c>
      <c r="E58" s="25">
        <v>15</v>
      </c>
      <c r="F58" s="19">
        <v>35</v>
      </c>
      <c r="G58" s="11">
        <v>0.88</v>
      </c>
      <c r="H58" s="11">
        <v>0.1</v>
      </c>
      <c r="I58" s="11">
        <v>0.01</v>
      </c>
      <c r="J58" s="11">
        <v>0.02</v>
      </c>
    </row>
    <row r="59" spans="1:10" x14ac:dyDescent="0.35">
      <c r="A59" s="42" t="s">
        <v>115</v>
      </c>
      <c r="B59" s="32">
        <v>9595</v>
      </c>
      <c r="C59" s="32">
        <v>7125</v>
      </c>
      <c r="D59" s="32">
        <v>1515</v>
      </c>
      <c r="E59" s="43">
        <v>145</v>
      </c>
      <c r="F59" s="31">
        <v>810</v>
      </c>
      <c r="G59" s="153">
        <v>0.74</v>
      </c>
      <c r="H59" s="153">
        <v>0.16</v>
      </c>
      <c r="I59" s="153">
        <v>0.02</v>
      </c>
      <c r="J59" s="153">
        <v>0.08</v>
      </c>
    </row>
    <row r="60" spans="1:10" x14ac:dyDescent="0.35">
      <c r="A60" s="7" t="s">
        <v>116</v>
      </c>
      <c r="B60" s="8">
        <v>21540</v>
      </c>
      <c r="C60" s="8">
        <v>16840</v>
      </c>
      <c r="D60" s="8">
        <v>2955</v>
      </c>
      <c r="E60" s="27">
        <v>435</v>
      </c>
      <c r="F60" s="21">
        <v>1310</v>
      </c>
      <c r="G60" s="160">
        <v>0.78</v>
      </c>
      <c r="H60" s="160">
        <v>0.14000000000000001</v>
      </c>
      <c r="I60" s="160">
        <v>0.02</v>
      </c>
      <c r="J60" s="160">
        <v>0.06</v>
      </c>
    </row>
    <row r="61" spans="1:10" x14ac:dyDescent="0.35">
      <c r="A61" s="7" t="s">
        <v>117</v>
      </c>
      <c r="B61" s="8">
        <v>23775</v>
      </c>
      <c r="C61" s="8">
        <v>18460</v>
      </c>
      <c r="D61" s="8">
        <v>3310</v>
      </c>
      <c r="E61" s="27">
        <v>460</v>
      </c>
      <c r="F61" s="21">
        <v>1545</v>
      </c>
      <c r="G61" s="160">
        <v>0.78</v>
      </c>
      <c r="H61" s="160">
        <v>0.14000000000000001</v>
      </c>
      <c r="I61" s="160">
        <v>0.02</v>
      </c>
      <c r="J61" s="160">
        <v>0.06</v>
      </c>
    </row>
    <row r="62" spans="1:10" x14ac:dyDescent="0.35">
      <c r="A62" s="7" t="s">
        <v>118</v>
      </c>
      <c r="B62" s="8">
        <v>25095</v>
      </c>
      <c r="C62" s="8">
        <v>20685</v>
      </c>
      <c r="D62" s="8">
        <v>3085</v>
      </c>
      <c r="E62" s="27">
        <v>230</v>
      </c>
      <c r="F62" s="21">
        <v>1100</v>
      </c>
      <c r="G62" s="160">
        <v>0.82</v>
      </c>
      <c r="H62" s="160">
        <v>0.12</v>
      </c>
      <c r="I62" s="160">
        <v>0.01</v>
      </c>
      <c r="J62" s="160">
        <v>0.04</v>
      </c>
    </row>
    <row r="63" spans="1:10" x14ac:dyDescent="0.35">
      <c r="A63" s="7" t="s">
        <v>119</v>
      </c>
      <c r="B63" s="8">
        <v>11830</v>
      </c>
      <c r="C63" s="8">
        <v>10090</v>
      </c>
      <c r="D63" s="8">
        <v>1185</v>
      </c>
      <c r="E63" s="27">
        <v>95</v>
      </c>
      <c r="F63" s="21">
        <v>460</v>
      </c>
      <c r="G63" s="159">
        <v>0.85</v>
      </c>
      <c r="H63" s="159">
        <v>0.1</v>
      </c>
      <c r="I63" s="159">
        <v>0.01</v>
      </c>
      <c r="J63" s="159">
        <v>0.04</v>
      </c>
    </row>
    <row r="64" spans="1:10" x14ac:dyDescent="0.35">
      <c r="A64" t="s">
        <v>29</v>
      </c>
      <c r="B64" t="s">
        <v>424</v>
      </c>
    </row>
    <row r="65" spans="1:2" x14ac:dyDescent="0.35">
      <c r="A65" t="s">
        <v>30</v>
      </c>
      <c r="B65" t="s">
        <v>426</v>
      </c>
    </row>
    <row r="66" spans="1:2" x14ac:dyDescent="0.35">
      <c r="A66" t="s">
        <v>31</v>
      </c>
      <c r="B66" t="s">
        <v>427</v>
      </c>
    </row>
    <row r="67" spans="1:2" x14ac:dyDescent="0.35">
      <c r="A67" t="s">
        <v>32</v>
      </c>
      <c r="B67" t="s">
        <v>533</v>
      </c>
    </row>
    <row r="68" spans="1:2" x14ac:dyDescent="0.35">
      <c r="A68" t="s">
        <v>33</v>
      </c>
      <c r="B68" t="s">
        <v>425</v>
      </c>
    </row>
    <row r="69" spans="1:2" x14ac:dyDescent="0.35">
      <c r="A69" t="s">
        <v>34</v>
      </c>
      <c r="B69" t="s">
        <v>439</v>
      </c>
    </row>
    <row r="70" spans="1:2" x14ac:dyDescent="0.35">
      <c r="A70" s="4" t="s">
        <v>35</v>
      </c>
      <c r="B70" s="4" t="s">
        <v>547</v>
      </c>
    </row>
    <row r="71" spans="1:2" x14ac:dyDescent="0.35">
      <c r="A71" s="4" t="s">
        <v>36</v>
      </c>
      <c r="B71" s="4" t="s">
        <v>548</v>
      </c>
    </row>
    <row r="72" spans="1:2" x14ac:dyDescent="0.35">
      <c r="A72" s="4" t="s">
        <v>37</v>
      </c>
      <c r="B72" s="4" t="s">
        <v>546</v>
      </c>
    </row>
    <row r="73" spans="1:2" x14ac:dyDescent="0.35">
      <c r="A73" s="4" t="s">
        <v>38</v>
      </c>
      <c r="B73" s="4" t="s">
        <v>545</v>
      </c>
    </row>
  </sheetData>
  <conditionalFormatting sqref="G8:G13 G15:G23 G25:G33 G35:G43 G45:G53 G55:G60 G62:G63">
    <cfRule type="dataBar" priority="4">
      <dataBar>
        <cfvo type="num" val="0"/>
        <cfvo type="num" val="1"/>
        <color rgb="FFB1A0C7"/>
      </dataBar>
      <extLst>
        <ext xmlns:x14="http://schemas.microsoft.com/office/spreadsheetml/2009/9/main" uri="{B025F937-C7B1-47D3-B67F-A62EFF666E3E}">
          <x14:id>{9A59BEF8-7554-48B9-BFF3-2136B8F601F3}</x14:id>
        </ext>
      </extLst>
    </cfRule>
  </conditionalFormatting>
  <conditionalFormatting sqref="G7:J7 G14:J14">
    <cfRule type="dataBar" priority="5">
      <dataBar>
        <cfvo type="num" val="0"/>
        <cfvo type="num" val="1"/>
        <color rgb="FFB1A0C7"/>
      </dataBar>
      <extLst>
        <ext xmlns:x14="http://schemas.microsoft.com/office/spreadsheetml/2009/9/main" uri="{B025F937-C7B1-47D3-B67F-A62EFF666E3E}">
          <x14:id>{FE462F65-7E4A-4AAD-862B-4B3BBC27228D}</x14:id>
        </ext>
      </extLst>
    </cfRule>
  </conditionalFormatting>
  <conditionalFormatting sqref="G24:J24 G34:J34 G44:J44 G54:J54">
    <cfRule type="dataBar" priority="3">
      <dataBar>
        <cfvo type="num" val="0"/>
        <cfvo type="num" val="1"/>
        <color rgb="FFB1A0C7"/>
      </dataBar>
      <extLst>
        <ext xmlns:x14="http://schemas.microsoft.com/office/spreadsheetml/2009/9/main" uri="{B025F937-C7B1-47D3-B67F-A62EFF666E3E}">
          <x14:id>{0D177FB4-140E-4103-9035-DD9500998350}</x14:id>
        </ext>
      </extLst>
    </cfRule>
  </conditionalFormatting>
  <conditionalFormatting sqref="G61:J61">
    <cfRule type="dataBar" priority="2">
      <dataBar>
        <cfvo type="num" val="0"/>
        <cfvo type="num" val="1"/>
        <color rgb="FFB1A0C7"/>
      </dataBar>
      <extLst>
        <ext xmlns:x14="http://schemas.microsoft.com/office/spreadsheetml/2009/9/main" uri="{B025F937-C7B1-47D3-B67F-A62EFF666E3E}">
          <x14:id>{68C54D92-18EE-42BD-B1FA-77D69F3D6AFD}</x14:id>
        </ext>
      </extLst>
    </cfRule>
  </conditionalFormatting>
  <conditionalFormatting sqref="H8:J13 H15:J23 H25:J33 H35:J43 H45:J53 H55:J60 H62:J63">
    <cfRule type="dataBar" priority="1">
      <dataBar>
        <cfvo type="num" val="0"/>
        <cfvo type="num" val="1"/>
        <color rgb="FFB1A0C7"/>
      </dataBar>
      <extLst>
        <ext xmlns:x14="http://schemas.microsoft.com/office/spreadsheetml/2009/9/main" uri="{B025F937-C7B1-47D3-B67F-A62EFF666E3E}">
          <x14:id>{3E29AEB6-0806-4A1B-99AA-8F7929A0EB98}</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9A59BEF8-7554-48B9-BFF3-2136B8F601F3}">
            <x14:dataBar minLength="0" maxLength="100" gradient="0">
              <x14:cfvo type="num">
                <xm:f>0</xm:f>
              </x14:cfvo>
              <x14:cfvo type="num">
                <xm:f>1</xm:f>
              </x14:cfvo>
              <x14:negativeFillColor rgb="FFFF0000"/>
              <x14:axisColor rgb="FF000000"/>
            </x14:dataBar>
          </x14:cfRule>
          <xm:sqref>G8:G13 G15:G23 G25:G33 G35:G43 G45:G53 G55:G60 G62:G63</xm:sqref>
        </x14:conditionalFormatting>
        <x14:conditionalFormatting xmlns:xm="http://schemas.microsoft.com/office/excel/2006/main">
          <x14:cfRule type="dataBar" id="{FE462F65-7E4A-4AAD-862B-4B3BBC27228D}">
            <x14:dataBar minLength="0" maxLength="100" gradient="0">
              <x14:cfvo type="num">
                <xm:f>0</xm:f>
              </x14:cfvo>
              <x14:cfvo type="num">
                <xm:f>1</xm:f>
              </x14:cfvo>
              <x14:negativeFillColor rgb="FFFF0000"/>
              <x14:axisColor rgb="FF000000"/>
            </x14:dataBar>
          </x14:cfRule>
          <xm:sqref>G7:J7 G14:J14</xm:sqref>
        </x14:conditionalFormatting>
        <x14:conditionalFormatting xmlns:xm="http://schemas.microsoft.com/office/excel/2006/main">
          <x14:cfRule type="dataBar" id="{0D177FB4-140E-4103-9035-DD9500998350}">
            <x14:dataBar minLength="0" maxLength="100" gradient="0">
              <x14:cfvo type="num">
                <xm:f>0</xm:f>
              </x14:cfvo>
              <x14:cfvo type="num">
                <xm:f>1</xm:f>
              </x14:cfvo>
              <x14:negativeFillColor rgb="FFFF0000"/>
              <x14:axisColor rgb="FF000000"/>
            </x14:dataBar>
          </x14:cfRule>
          <xm:sqref>G24:J24 G34:J34 G44:J44 G54:J54</xm:sqref>
        </x14:conditionalFormatting>
        <x14:conditionalFormatting xmlns:xm="http://schemas.microsoft.com/office/excel/2006/main">
          <x14:cfRule type="dataBar" id="{68C54D92-18EE-42BD-B1FA-77D69F3D6AFD}">
            <x14:dataBar minLength="0" maxLength="100" gradient="0">
              <x14:cfvo type="num">
                <xm:f>0</xm:f>
              </x14:cfvo>
              <x14:cfvo type="num">
                <xm:f>1</xm:f>
              </x14:cfvo>
              <x14:negativeFillColor rgb="FFFF0000"/>
              <x14:axisColor rgb="FF000000"/>
            </x14:dataBar>
          </x14:cfRule>
          <xm:sqref>G61:J61</xm:sqref>
        </x14:conditionalFormatting>
        <x14:conditionalFormatting xmlns:xm="http://schemas.microsoft.com/office/excel/2006/main">
          <x14:cfRule type="dataBar" id="{3E29AEB6-0806-4A1B-99AA-8F7929A0EB98}">
            <x14:dataBar minLength="0" maxLength="100" gradient="0">
              <x14:cfvo type="num">
                <xm:f>0</xm:f>
              </x14:cfvo>
              <x14:cfvo type="num">
                <xm:f>1</xm:f>
              </x14:cfvo>
              <x14:negativeFillColor rgb="FFFF0000"/>
              <x14:axisColor rgb="FF000000"/>
            </x14:dataBar>
          </x14:cfRule>
          <xm:sqref>H8:J13 H15:J23 H25:J33 H35:J43 H45:J53 H55:J60 H62:J63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workbookViewId="0"/>
  </sheetViews>
  <sheetFormatPr defaultColWidth="10.6640625" defaultRowHeight="15.5" x14ac:dyDescent="0.35"/>
  <cols>
    <col min="1" max="10" width="20.6640625" customWidth="1"/>
  </cols>
  <sheetData>
    <row r="1" spans="1:10" ht="19.5" x14ac:dyDescent="0.45">
      <c r="A1" s="1" t="s">
        <v>186</v>
      </c>
    </row>
    <row r="2" spans="1:10" x14ac:dyDescent="0.35">
      <c r="A2" t="s">
        <v>46</v>
      </c>
    </row>
    <row r="3" spans="1:10" x14ac:dyDescent="0.35">
      <c r="A3" t="s">
        <v>47</v>
      </c>
    </row>
    <row r="4" spans="1:10" x14ac:dyDescent="0.35">
      <c r="A4" t="s">
        <v>187</v>
      </c>
    </row>
    <row r="5" spans="1:10" x14ac:dyDescent="0.35">
      <c r="A5" t="s">
        <v>49</v>
      </c>
    </row>
    <row r="6" spans="1:10" s="182" customFormat="1" ht="46.5" x14ac:dyDescent="0.35">
      <c r="A6" s="196" t="s">
        <v>188</v>
      </c>
      <c r="B6" s="197" t="s">
        <v>189</v>
      </c>
      <c r="C6" s="197" t="s">
        <v>190</v>
      </c>
      <c r="D6" s="197" t="s">
        <v>191</v>
      </c>
      <c r="E6" s="197" t="s">
        <v>151</v>
      </c>
      <c r="F6" s="197" t="s">
        <v>152</v>
      </c>
      <c r="G6" s="197" t="s">
        <v>153</v>
      </c>
      <c r="H6" s="197" t="s">
        <v>59</v>
      </c>
      <c r="I6" s="197" t="s">
        <v>60</v>
      </c>
      <c r="J6" s="198" t="s">
        <v>61</v>
      </c>
    </row>
    <row r="7" spans="1:10" x14ac:dyDescent="0.35">
      <c r="A7" s="79" t="s">
        <v>62</v>
      </c>
      <c r="B7" s="80">
        <v>91835</v>
      </c>
      <c r="C7" s="169">
        <v>1</v>
      </c>
      <c r="D7" s="80">
        <v>84120</v>
      </c>
      <c r="E7" s="80">
        <v>61500</v>
      </c>
      <c r="F7" s="80">
        <v>19870</v>
      </c>
      <c r="G7" s="80">
        <v>2750</v>
      </c>
      <c r="H7" s="169">
        <v>0.73</v>
      </c>
      <c r="I7" s="169">
        <v>0.24</v>
      </c>
      <c r="J7" s="169">
        <v>0.03</v>
      </c>
    </row>
    <row r="8" spans="1:10" x14ac:dyDescent="0.35">
      <c r="A8" s="22" t="s">
        <v>192</v>
      </c>
      <c r="B8" s="33">
        <v>23845</v>
      </c>
      <c r="C8" s="11">
        <v>0.26</v>
      </c>
      <c r="D8" s="33">
        <v>21800</v>
      </c>
      <c r="E8" s="33">
        <v>16415</v>
      </c>
      <c r="F8" s="33">
        <v>4660</v>
      </c>
      <c r="G8" s="33">
        <v>725</v>
      </c>
      <c r="H8" s="11">
        <v>0.75</v>
      </c>
      <c r="I8" s="11">
        <v>0.21</v>
      </c>
      <c r="J8" s="11">
        <v>0.03</v>
      </c>
    </row>
    <row r="9" spans="1:10" x14ac:dyDescent="0.35">
      <c r="A9" s="22" t="s">
        <v>193</v>
      </c>
      <c r="B9" s="33">
        <v>39190</v>
      </c>
      <c r="C9" s="11">
        <v>0.43</v>
      </c>
      <c r="D9" s="33">
        <v>35810</v>
      </c>
      <c r="E9" s="33">
        <v>26560</v>
      </c>
      <c r="F9" s="33">
        <v>8200</v>
      </c>
      <c r="G9" s="33">
        <v>1050</v>
      </c>
      <c r="H9" s="11">
        <v>0.74</v>
      </c>
      <c r="I9" s="11">
        <v>0.23</v>
      </c>
      <c r="J9" s="11">
        <v>0.03</v>
      </c>
    </row>
    <row r="10" spans="1:10" x14ac:dyDescent="0.35">
      <c r="A10" s="22" t="s">
        <v>194</v>
      </c>
      <c r="B10" s="33">
        <v>28545</v>
      </c>
      <c r="C10" s="11">
        <v>0.31</v>
      </c>
      <c r="D10" s="33">
        <v>26265</v>
      </c>
      <c r="E10" s="33">
        <v>18480</v>
      </c>
      <c r="F10" s="33">
        <v>6940</v>
      </c>
      <c r="G10" s="33">
        <v>840</v>
      </c>
      <c r="H10" s="11">
        <v>0.7</v>
      </c>
      <c r="I10" s="11">
        <v>0.26</v>
      </c>
      <c r="J10" s="11">
        <v>0.03</v>
      </c>
    </row>
    <row r="11" spans="1:10" x14ac:dyDescent="0.35">
      <c r="A11" s="22" t="s">
        <v>195</v>
      </c>
      <c r="B11" s="33">
        <v>170</v>
      </c>
      <c r="C11" s="11">
        <v>0</v>
      </c>
      <c r="D11" s="33">
        <v>165</v>
      </c>
      <c r="E11" s="33">
        <v>40</v>
      </c>
      <c r="F11" s="33">
        <v>60</v>
      </c>
      <c r="G11" s="33">
        <v>70</v>
      </c>
      <c r="H11" s="11">
        <v>0.23</v>
      </c>
      <c r="I11" s="11">
        <v>0.35</v>
      </c>
      <c r="J11" s="11">
        <v>0.42</v>
      </c>
    </row>
    <row r="12" spans="1:10" x14ac:dyDescent="0.35">
      <c r="A12" s="22" t="s">
        <v>175</v>
      </c>
      <c r="B12" s="33">
        <v>80</v>
      </c>
      <c r="C12" s="11">
        <v>0</v>
      </c>
      <c r="D12" s="33">
        <v>80</v>
      </c>
      <c r="E12" s="33" t="s">
        <v>120</v>
      </c>
      <c r="F12" s="33">
        <v>10</v>
      </c>
      <c r="G12" s="33">
        <v>65</v>
      </c>
      <c r="H12" s="11" t="s">
        <v>120</v>
      </c>
      <c r="I12" s="11" t="s">
        <v>120</v>
      </c>
      <c r="J12" s="11">
        <v>0.82</v>
      </c>
    </row>
    <row r="13" spans="1:10" x14ac:dyDescent="0.35">
      <c r="A13" t="s">
        <v>29</v>
      </c>
      <c r="B13" t="s">
        <v>424</v>
      </c>
    </row>
    <row r="14" spans="1:10" x14ac:dyDescent="0.35">
      <c r="A14" t="s">
        <v>30</v>
      </c>
      <c r="B14" t="s">
        <v>424</v>
      </c>
    </row>
    <row r="15" spans="1:10" x14ac:dyDescent="0.35">
      <c r="A15" t="s">
        <v>31</v>
      </c>
      <c r="B15" t="s">
        <v>426</v>
      </c>
    </row>
    <row r="16" spans="1:10" x14ac:dyDescent="0.35">
      <c r="A16" t="s">
        <v>32</v>
      </c>
      <c r="B16" t="s">
        <v>430</v>
      </c>
    </row>
    <row r="17" spans="1:2" x14ac:dyDescent="0.35">
      <c r="A17" s="4" t="s">
        <v>33</v>
      </c>
      <c r="B17" t="s">
        <v>440</v>
      </c>
    </row>
  </sheetData>
  <conditionalFormatting sqref="C7">
    <cfRule type="dataBar" priority="5">
      <dataBar>
        <cfvo type="num" val="0"/>
        <cfvo type="num" val="1"/>
        <color rgb="FFB1A0C7"/>
      </dataBar>
      <extLst>
        <ext xmlns:x14="http://schemas.microsoft.com/office/spreadsheetml/2009/9/main" uri="{B025F937-C7B1-47D3-B67F-A62EFF666E3E}">
          <x14:id>{764A923F-2426-43DA-9E95-C9ED06DEDF8A}</x14:id>
        </ext>
      </extLst>
    </cfRule>
  </conditionalFormatting>
  <conditionalFormatting sqref="C8:C12">
    <cfRule type="dataBar" priority="4">
      <dataBar>
        <cfvo type="num" val="0"/>
        <cfvo type="num" val="1"/>
        <color rgb="FFB1A0C7"/>
      </dataBar>
      <extLst>
        <ext xmlns:x14="http://schemas.microsoft.com/office/spreadsheetml/2009/9/main" uri="{B025F937-C7B1-47D3-B67F-A62EFF666E3E}">
          <x14:id>{190F8C17-44AF-4543-88D2-35B3741528FE}</x14:id>
        </ext>
      </extLst>
    </cfRule>
  </conditionalFormatting>
  <conditionalFormatting sqref="H7">
    <cfRule type="dataBar" priority="7">
      <dataBar>
        <cfvo type="num" val="0"/>
        <cfvo type="num" val="1"/>
        <color rgb="FFB1A0C7"/>
      </dataBar>
      <extLst>
        <ext xmlns:x14="http://schemas.microsoft.com/office/spreadsheetml/2009/9/main" uri="{B025F937-C7B1-47D3-B67F-A62EFF666E3E}">
          <x14:id>{335A6A26-0BB5-4E9F-9B64-DEA86F77502C}</x14:id>
        </ext>
      </extLst>
    </cfRule>
  </conditionalFormatting>
  <conditionalFormatting sqref="H8:H12">
    <cfRule type="dataBar" priority="6">
      <dataBar>
        <cfvo type="num" val="0"/>
        <cfvo type="num" val="1"/>
        <color rgb="FFB1A0C7"/>
      </dataBar>
      <extLst>
        <ext xmlns:x14="http://schemas.microsoft.com/office/spreadsheetml/2009/9/main" uri="{B025F937-C7B1-47D3-B67F-A62EFF666E3E}">
          <x14:id>{2649C8A1-23D2-4EA8-9543-96C194D6A86C}</x14:id>
        </ext>
      </extLst>
    </cfRule>
  </conditionalFormatting>
  <conditionalFormatting sqref="I8:I12">
    <cfRule type="dataBar" priority="2">
      <dataBar>
        <cfvo type="num" val="0"/>
        <cfvo type="num" val="1"/>
        <color rgb="FFB1A0C7"/>
      </dataBar>
      <extLst>
        <ext xmlns:x14="http://schemas.microsoft.com/office/spreadsheetml/2009/9/main" uri="{B025F937-C7B1-47D3-B67F-A62EFF666E3E}">
          <x14:id>{50907A02-BA63-4117-9815-D5DC524075E8}</x14:id>
        </ext>
      </extLst>
    </cfRule>
  </conditionalFormatting>
  <conditionalFormatting sqref="I7:J7">
    <cfRule type="dataBar" priority="3">
      <dataBar>
        <cfvo type="num" val="0"/>
        <cfvo type="num" val="1"/>
        <color rgb="FFB1A0C7"/>
      </dataBar>
      <extLst>
        <ext xmlns:x14="http://schemas.microsoft.com/office/spreadsheetml/2009/9/main" uri="{B025F937-C7B1-47D3-B67F-A62EFF666E3E}">
          <x14:id>{CDE3CBD5-B352-4A03-AAFF-4429CC4939F1}</x14:id>
        </ext>
      </extLst>
    </cfRule>
  </conditionalFormatting>
  <conditionalFormatting sqref="J8:J12">
    <cfRule type="dataBar" priority="1">
      <dataBar>
        <cfvo type="num" val="0"/>
        <cfvo type="num" val="1"/>
        <color rgb="FFB1A0C7"/>
      </dataBar>
      <extLst>
        <ext xmlns:x14="http://schemas.microsoft.com/office/spreadsheetml/2009/9/main" uri="{B025F937-C7B1-47D3-B67F-A62EFF666E3E}">
          <x14:id>{882C33E1-7AD4-4F6F-8762-D82A2B9E72F2}</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764A923F-2426-43DA-9E95-C9ED06DEDF8A}">
            <x14:dataBar minLength="0" maxLength="100" gradient="0">
              <x14:cfvo type="num">
                <xm:f>0</xm:f>
              </x14:cfvo>
              <x14:cfvo type="num">
                <xm:f>1</xm:f>
              </x14:cfvo>
              <x14:negativeFillColor rgb="FFFF0000"/>
              <x14:axisColor rgb="FF000000"/>
            </x14:dataBar>
          </x14:cfRule>
          <xm:sqref>C7</xm:sqref>
        </x14:conditionalFormatting>
        <x14:conditionalFormatting xmlns:xm="http://schemas.microsoft.com/office/excel/2006/main">
          <x14:cfRule type="dataBar" id="{190F8C17-44AF-4543-88D2-35B3741528FE}">
            <x14:dataBar minLength="0" maxLength="100" gradient="0">
              <x14:cfvo type="num">
                <xm:f>0</xm:f>
              </x14:cfvo>
              <x14:cfvo type="num">
                <xm:f>1</xm:f>
              </x14:cfvo>
              <x14:negativeFillColor rgb="FFFF0000"/>
              <x14:axisColor rgb="FF000000"/>
            </x14:dataBar>
          </x14:cfRule>
          <xm:sqref>C8:C12</xm:sqref>
        </x14:conditionalFormatting>
        <x14:conditionalFormatting xmlns:xm="http://schemas.microsoft.com/office/excel/2006/main">
          <x14:cfRule type="dataBar" id="{335A6A26-0BB5-4E9F-9B64-DEA86F77502C}">
            <x14:dataBar minLength="0" maxLength="100" gradient="0">
              <x14:cfvo type="num">
                <xm:f>0</xm:f>
              </x14:cfvo>
              <x14:cfvo type="num">
                <xm:f>1</xm:f>
              </x14:cfvo>
              <x14:negativeFillColor rgb="FFFF0000"/>
              <x14:axisColor rgb="FF000000"/>
            </x14:dataBar>
          </x14:cfRule>
          <xm:sqref>H7</xm:sqref>
        </x14:conditionalFormatting>
        <x14:conditionalFormatting xmlns:xm="http://schemas.microsoft.com/office/excel/2006/main">
          <x14:cfRule type="dataBar" id="{2649C8A1-23D2-4EA8-9543-96C194D6A86C}">
            <x14:dataBar minLength="0" maxLength="100" gradient="0">
              <x14:cfvo type="num">
                <xm:f>0</xm:f>
              </x14:cfvo>
              <x14:cfvo type="num">
                <xm:f>1</xm:f>
              </x14:cfvo>
              <x14:negativeFillColor rgb="FFFF0000"/>
              <x14:axisColor rgb="FF000000"/>
            </x14:dataBar>
          </x14:cfRule>
          <xm:sqref>H8:H12</xm:sqref>
        </x14:conditionalFormatting>
        <x14:conditionalFormatting xmlns:xm="http://schemas.microsoft.com/office/excel/2006/main">
          <x14:cfRule type="dataBar" id="{50907A02-BA63-4117-9815-D5DC524075E8}">
            <x14:dataBar minLength="0" maxLength="100" gradient="0">
              <x14:cfvo type="num">
                <xm:f>0</xm:f>
              </x14:cfvo>
              <x14:cfvo type="num">
                <xm:f>1</xm:f>
              </x14:cfvo>
              <x14:negativeFillColor rgb="FFFF0000"/>
              <x14:axisColor rgb="FF000000"/>
            </x14:dataBar>
          </x14:cfRule>
          <xm:sqref>I8:I12</xm:sqref>
        </x14:conditionalFormatting>
        <x14:conditionalFormatting xmlns:xm="http://schemas.microsoft.com/office/excel/2006/main">
          <x14:cfRule type="dataBar" id="{CDE3CBD5-B352-4A03-AAFF-4429CC4939F1}">
            <x14:dataBar minLength="0" maxLength="100" gradient="0">
              <x14:cfvo type="num">
                <xm:f>0</xm:f>
              </x14:cfvo>
              <x14:cfvo type="num">
                <xm:f>1</xm:f>
              </x14:cfvo>
              <x14:negativeFillColor rgb="FFFF0000"/>
              <x14:axisColor rgb="FF000000"/>
            </x14:dataBar>
          </x14:cfRule>
          <xm:sqref>I7:J7</xm:sqref>
        </x14:conditionalFormatting>
        <x14:conditionalFormatting xmlns:xm="http://schemas.microsoft.com/office/excel/2006/main">
          <x14:cfRule type="dataBar" id="{882C33E1-7AD4-4F6F-8762-D82A2B9E72F2}">
            <x14:dataBar minLength="0" maxLength="100" gradient="0">
              <x14:cfvo type="num">
                <xm:f>0</xm:f>
              </x14:cfvo>
              <x14:cfvo type="num">
                <xm:f>1</xm:f>
              </x14:cfvo>
              <x14:negativeFillColor rgb="FFFF0000"/>
              <x14:axisColor rgb="FF000000"/>
            </x14:dataBar>
          </x14:cfRule>
          <xm:sqref>J8:J12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7"/>
  <sheetViews>
    <sheetView showGridLines="0" workbookViewId="0"/>
  </sheetViews>
  <sheetFormatPr defaultColWidth="10.6640625" defaultRowHeight="15.5" x14ac:dyDescent="0.35"/>
  <cols>
    <col min="1" max="10" width="20.6640625" customWidth="1"/>
  </cols>
  <sheetData>
    <row r="1" spans="1:10" ht="19.5" x14ac:dyDescent="0.45">
      <c r="A1" s="1" t="s">
        <v>196</v>
      </c>
    </row>
    <row r="2" spans="1:10" x14ac:dyDescent="0.35">
      <c r="A2" t="s">
        <v>46</v>
      </c>
    </row>
    <row r="3" spans="1:10" x14ac:dyDescent="0.35">
      <c r="A3" t="s">
        <v>47</v>
      </c>
    </row>
    <row r="4" spans="1:10" x14ac:dyDescent="0.35">
      <c r="A4" t="s">
        <v>197</v>
      </c>
    </row>
    <row r="5" spans="1:10" x14ac:dyDescent="0.35">
      <c r="A5" t="s">
        <v>49</v>
      </c>
    </row>
    <row r="6" spans="1:10" s="182" customFormat="1" ht="46.5" x14ac:dyDescent="0.35">
      <c r="A6" s="199" t="s">
        <v>198</v>
      </c>
      <c r="B6" s="200" t="s">
        <v>199</v>
      </c>
      <c r="C6" s="200" t="s">
        <v>190</v>
      </c>
      <c r="D6" s="200" t="s">
        <v>191</v>
      </c>
      <c r="E6" s="200" t="s">
        <v>151</v>
      </c>
      <c r="F6" s="200" t="s">
        <v>152</v>
      </c>
      <c r="G6" s="200" t="s">
        <v>153</v>
      </c>
      <c r="H6" s="200" t="s">
        <v>59</v>
      </c>
      <c r="I6" s="200" t="s">
        <v>60</v>
      </c>
      <c r="J6" s="201" t="s">
        <v>61</v>
      </c>
    </row>
    <row r="7" spans="1:10" x14ac:dyDescent="0.35">
      <c r="A7" s="74" t="s">
        <v>62</v>
      </c>
      <c r="B7" s="75">
        <v>91835</v>
      </c>
      <c r="C7" s="170">
        <v>1</v>
      </c>
      <c r="D7" s="75">
        <v>84120</v>
      </c>
      <c r="E7" s="75">
        <v>61500</v>
      </c>
      <c r="F7" s="75">
        <v>19870</v>
      </c>
      <c r="G7" s="75">
        <v>2750</v>
      </c>
      <c r="H7" s="170">
        <v>0.73</v>
      </c>
      <c r="I7" s="169">
        <v>0.24</v>
      </c>
      <c r="J7" s="170">
        <v>0.03</v>
      </c>
    </row>
    <row r="8" spans="1:10" x14ac:dyDescent="0.35">
      <c r="A8" s="76" t="s">
        <v>200</v>
      </c>
      <c r="B8" s="77">
        <v>2975</v>
      </c>
      <c r="C8" s="152">
        <v>0.03</v>
      </c>
      <c r="D8" s="77">
        <v>2715</v>
      </c>
      <c r="E8" s="77">
        <v>1985</v>
      </c>
      <c r="F8" s="77">
        <v>640</v>
      </c>
      <c r="G8" s="77">
        <v>90</v>
      </c>
      <c r="H8" s="152">
        <v>0.73</v>
      </c>
      <c r="I8" s="78">
        <v>0.24</v>
      </c>
      <c r="J8" s="152">
        <v>0.03</v>
      </c>
    </row>
    <row r="9" spans="1:10" x14ac:dyDescent="0.35">
      <c r="A9" s="5" t="s">
        <v>201</v>
      </c>
      <c r="B9" s="9">
        <v>3500</v>
      </c>
      <c r="C9" s="168">
        <v>0.04</v>
      </c>
      <c r="D9" s="9">
        <v>3210</v>
      </c>
      <c r="E9" s="9">
        <v>2410</v>
      </c>
      <c r="F9" s="9">
        <v>705</v>
      </c>
      <c r="G9" s="9">
        <v>95</v>
      </c>
      <c r="H9" s="168">
        <v>0.75</v>
      </c>
      <c r="I9" s="11">
        <v>0.22</v>
      </c>
      <c r="J9" s="168">
        <v>0.03</v>
      </c>
    </row>
    <row r="10" spans="1:10" x14ac:dyDescent="0.35">
      <c r="A10" s="5" t="s">
        <v>202</v>
      </c>
      <c r="B10" s="9">
        <v>1590</v>
      </c>
      <c r="C10" s="168">
        <v>0.02</v>
      </c>
      <c r="D10" s="9">
        <v>1460</v>
      </c>
      <c r="E10" s="9">
        <v>1080</v>
      </c>
      <c r="F10" s="9">
        <v>330</v>
      </c>
      <c r="G10" s="9">
        <v>45</v>
      </c>
      <c r="H10" s="168">
        <v>0.74</v>
      </c>
      <c r="I10" s="11">
        <v>0.23</v>
      </c>
      <c r="J10" s="168">
        <v>0.03</v>
      </c>
    </row>
    <row r="11" spans="1:10" x14ac:dyDescent="0.35">
      <c r="A11" s="5" t="s">
        <v>203</v>
      </c>
      <c r="B11" s="9">
        <v>1110</v>
      </c>
      <c r="C11" s="168">
        <v>0.01</v>
      </c>
      <c r="D11" s="9">
        <v>1035</v>
      </c>
      <c r="E11" s="9">
        <v>795</v>
      </c>
      <c r="F11" s="9">
        <v>205</v>
      </c>
      <c r="G11" s="9">
        <v>35</v>
      </c>
      <c r="H11" s="168">
        <v>0.77</v>
      </c>
      <c r="I11" s="11">
        <v>0.2</v>
      </c>
      <c r="J11" s="168">
        <v>0.03</v>
      </c>
    </row>
    <row r="12" spans="1:10" x14ac:dyDescent="0.35">
      <c r="A12" s="5" t="s">
        <v>204</v>
      </c>
      <c r="B12" s="9">
        <v>1070</v>
      </c>
      <c r="C12" s="168">
        <v>0.01</v>
      </c>
      <c r="D12" s="9">
        <v>975</v>
      </c>
      <c r="E12" s="9">
        <v>720</v>
      </c>
      <c r="F12" s="9">
        <v>220</v>
      </c>
      <c r="G12" s="9">
        <v>35</v>
      </c>
      <c r="H12" s="168">
        <v>0.74</v>
      </c>
      <c r="I12" s="11">
        <v>0.22</v>
      </c>
      <c r="J12" s="168">
        <v>0.04</v>
      </c>
    </row>
    <row r="13" spans="1:10" x14ac:dyDescent="0.35">
      <c r="A13" s="5" t="s">
        <v>205</v>
      </c>
      <c r="B13" s="9">
        <v>2655</v>
      </c>
      <c r="C13" s="168">
        <v>0.03</v>
      </c>
      <c r="D13" s="9">
        <v>2420</v>
      </c>
      <c r="E13" s="9">
        <v>1790</v>
      </c>
      <c r="F13" s="9">
        <v>540</v>
      </c>
      <c r="G13" s="9">
        <v>90</v>
      </c>
      <c r="H13" s="168">
        <v>0.74</v>
      </c>
      <c r="I13" s="11">
        <v>0.22</v>
      </c>
      <c r="J13" s="168">
        <v>0.04</v>
      </c>
    </row>
    <row r="14" spans="1:10" x14ac:dyDescent="0.35">
      <c r="A14" s="5" t="s">
        <v>206</v>
      </c>
      <c r="B14" s="9">
        <v>2725</v>
      </c>
      <c r="C14" s="168">
        <v>0.03</v>
      </c>
      <c r="D14" s="9">
        <v>2525</v>
      </c>
      <c r="E14" s="9">
        <v>1725</v>
      </c>
      <c r="F14" s="9">
        <v>680</v>
      </c>
      <c r="G14" s="9">
        <v>120</v>
      </c>
      <c r="H14" s="168">
        <v>0.68</v>
      </c>
      <c r="I14" s="11">
        <v>0.27</v>
      </c>
      <c r="J14" s="168">
        <v>0.05</v>
      </c>
    </row>
    <row r="15" spans="1:10" x14ac:dyDescent="0.35">
      <c r="A15" s="5" t="s">
        <v>207</v>
      </c>
      <c r="B15" s="9">
        <v>2310</v>
      </c>
      <c r="C15" s="168">
        <v>0.03</v>
      </c>
      <c r="D15" s="9">
        <v>2135</v>
      </c>
      <c r="E15" s="9">
        <v>1525</v>
      </c>
      <c r="F15" s="9">
        <v>550</v>
      </c>
      <c r="G15" s="9">
        <v>65</v>
      </c>
      <c r="H15" s="168">
        <v>0.71</v>
      </c>
      <c r="I15" s="11">
        <v>0.26</v>
      </c>
      <c r="J15" s="168">
        <v>0.03</v>
      </c>
    </row>
    <row r="16" spans="1:10" x14ac:dyDescent="0.35">
      <c r="A16" s="5" t="s">
        <v>208</v>
      </c>
      <c r="B16" s="9">
        <v>1470</v>
      </c>
      <c r="C16" s="168">
        <v>0.02</v>
      </c>
      <c r="D16" s="9">
        <v>1345</v>
      </c>
      <c r="E16" s="9">
        <v>1035</v>
      </c>
      <c r="F16" s="9">
        <v>275</v>
      </c>
      <c r="G16" s="9">
        <v>35</v>
      </c>
      <c r="H16" s="168">
        <v>0.77</v>
      </c>
      <c r="I16" s="11">
        <v>0.21</v>
      </c>
      <c r="J16" s="168">
        <v>0.03</v>
      </c>
    </row>
    <row r="17" spans="1:10" x14ac:dyDescent="0.35">
      <c r="A17" s="5" t="s">
        <v>209</v>
      </c>
      <c r="B17" s="9">
        <v>1945</v>
      </c>
      <c r="C17" s="168">
        <v>0.02</v>
      </c>
      <c r="D17" s="9">
        <v>1760</v>
      </c>
      <c r="E17" s="9">
        <v>1300</v>
      </c>
      <c r="F17" s="9">
        <v>410</v>
      </c>
      <c r="G17" s="9">
        <v>45</v>
      </c>
      <c r="H17" s="168">
        <v>0.74</v>
      </c>
      <c r="I17" s="11">
        <v>0.23</v>
      </c>
      <c r="J17" s="168">
        <v>0.03</v>
      </c>
    </row>
    <row r="18" spans="1:10" x14ac:dyDescent="0.35">
      <c r="A18" s="5" t="s">
        <v>210</v>
      </c>
      <c r="B18" s="9">
        <v>1310</v>
      </c>
      <c r="C18" s="168">
        <v>0.01</v>
      </c>
      <c r="D18" s="9">
        <v>1205</v>
      </c>
      <c r="E18" s="9">
        <v>940</v>
      </c>
      <c r="F18" s="9">
        <v>235</v>
      </c>
      <c r="G18" s="9">
        <v>30</v>
      </c>
      <c r="H18" s="168">
        <v>0.78</v>
      </c>
      <c r="I18" s="11">
        <v>0.2</v>
      </c>
      <c r="J18" s="168">
        <v>0.03</v>
      </c>
    </row>
    <row r="19" spans="1:10" x14ac:dyDescent="0.35">
      <c r="A19" s="5" t="s">
        <v>211</v>
      </c>
      <c r="B19" s="9">
        <v>5705</v>
      </c>
      <c r="C19" s="168">
        <v>0.06</v>
      </c>
      <c r="D19" s="9">
        <v>5215</v>
      </c>
      <c r="E19" s="9">
        <v>3850</v>
      </c>
      <c r="F19" s="9">
        <v>1210</v>
      </c>
      <c r="G19" s="9">
        <v>160</v>
      </c>
      <c r="H19" s="168">
        <v>0.74</v>
      </c>
      <c r="I19" s="11">
        <v>0.23</v>
      </c>
      <c r="J19" s="168">
        <v>0.03</v>
      </c>
    </row>
    <row r="20" spans="1:10" x14ac:dyDescent="0.35">
      <c r="A20" s="5" t="s">
        <v>212</v>
      </c>
      <c r="B20" s="9">
        <v>2960</v>
      </c>
      <c r="C20" s="168">
        <v>0.03</v>
      </c>
      <c r="D20" s="9">
        <v>2700</v>
      </c>
      <c r="E20" s="9">
        <v>2005</v>
      </c>
      <c r="F20" s="9">
        <v>620</v>
      </c>
      <c r="G20" s="9">
        <v>75</v>
      </c>
      <c r="H20" s="168">
        <v>0.74</v>
      </c>
      <c r="I20" s="11">
        <v>0.23</v>
      </c>
      <c r="J20" s="168">
        <v>0.03</v>
      </c>
    </row>
    <row r="21" spans="1:10" x14ac:dyDescent="0.35">
      <c r="A21" s="5" t="s">
        <v>213</v>
      </c>
      <c r="B21" s="9">
        <v>7000</v>
      </c>
      <c r="C21" s="168">
        <v>0.08</v>
      </c>
      <c r="D21" s="9">
        <v>6420</v>
      </c>
      <c r="E21" s="9">
        <v>4670</v>
      </c>
      <c r="F21" s="9">
        <v>1555</v>
      </c>
      <c r="G21" s="9">
        <v>195</v>
      </c>
      <c r="H21" s="168">
        <v>0.73</v>
      </c>
      <c r="I21" s="11">
        <v>0.24</v>
      </c>
      <c r="J21" s="168">
        <v>0.03</v>
      </c>
    </row>
    <row r="22" spans="1:10" x14ac:dyDescent="0.35">
      <c r="A22" s="5" t="s">
        <v>214</v>
      </c>
      <c r="B22" s="9">
        <v>13030</v>
      </c>
      <c r="C22" s="168">
        <v>0.14000000000000001</v>
      </c>
      <c r="D22" s="9">
        <v>11870</v>
      </c>
      <c r="E22" s="9">
        <v>8520</v>
      </c>
      <c r="F22" s="9">
        <v>2895</v>
      </c>
      <c r="G22" s="9">
        <v>450</v>
      </c>
      <c r="H22" s="168">
        <v>0.72</v>
      </c>
      <c r="I22" s="11">
        <v>0.24</v>
      </c>
      <c r="J22" s="168">
        <v>0.04</v>
      </c>
    </row>
    <row r="23" spans="1:10" x14ac:dyDescent="0.35">
      <c r="A23" s="5" t="s">
        <v>215</v>
      </c>
      <c r="B23" s="9">
        <v>2905</v>
      </c>
      <c r="C23" s="168">
        <v>0.03</v>
      </c>
      <c r="D23" s="9">
        <v>2710</v>
      </c>
      <c r="E23" s="9">
        <v>2010</v>
      </c>
      <c r="F23" s="9">
        <v>615</v>
      </c>
      <c r="G23" s="9">
        <v>85</v>
      </c>
      <c r="H23" s="168">
        <v>0.74</v>
      </c>
      <c r="I23" s="11">
        <v>0.23</v>
      </c>
      <c r="J23" s="168">
        <v>0.03</v>
      </c>
    </row>
    <row r="24" spans="1:10" x14ac:dyDescent="0.35">
      <c r="A24" s="5" t="s">
        <v>216</v>
      </c>
      <c r="B24" s="9">
        <v>1480</v>
      </c>
      <c r="C24" s="168">
        <v>0.02</v>
      </c>
      <c r="D24" s="9">
        <v>1355</v>
      </c>
      <c r="E24" s="9">
        <v>990</v>
      </c>
      <c r="F24" s="9">
        <v>315</v>
      </c>
      <c r="G24" s="9">
        <v>50</v>
      </c>
      <c r="H24" s="168">
        <v>0.73</v>
      </c>
      <c r="I24" s="11">
        <v>0.23</v>
      </c>
      <c r="J24" s="168">
        <v>0.04</v>
      </c>
    </row>
    <row r="25" spans="1:10" x14ac:dyDescent="0.35">
      <c r="A25" s="5" t="s">
        <v>217</v>
      </c>
      <c r="B25" s="9">
        <v>2240</v>
      </c>
      <c r="C25" s="168">
        <v>0.02</v>
      </c>
      <c r="D25" s="9">
        <v>2045</v>
      </c>
      <c r="E25" s="9">
        <v>1545</v>
      </c>
      <c r="F25" s="9">
        <v>440</v>
      </c>
      <c r="G25" s="9">
        <v>55</v>
      </c>
      <c r="H25" s="168">
        <v>0.76</v>
      </c>
      <c r="I25" s="11">
        <v>0.22</v>
      </c>
      <c r="J25" s="168">
        <v>0.03</v>
      </c>
    </row>
    <row r="26" spans="1:10" x14ac:dyDescent="0.35">
      <c r="A26" s="5" t="s">
        <v>218</v>
      </c>
      <c r="B26" s="9">
        <v>1470</v>
      </c>
      <c r="C26" s="168">
        <v>0.02</v>
      </c>
      <c r="D26" s="9">
        <v>1355</v>
      </c>
      <c r="E26" s="9">
        <v>1015</v>
      </c>
      <c r="F26" s="9">
        <v>295</v>
      </c>
      <c r="G26" s="9">
        <v>40</v>
      </c>
      <c r="H26" s="168">
        <v>0.75</v>
      </c>
      <c r="I26" s="11">
        <v>0.22</v>
      </c>
      <c r="J26" s="168">
        <v>0.03</v>
      </c>
    </row>
    <row r="27" spans="1:10" x14ac:dyDescent="0.35">
      <c r="A27" s="5" t="s">
        <v>219</v>
      </c>
      <c r="B27" s="9">
        <v>215</v>
      </c>
      <c r="C27" s="168">
        <v>0</v>
      </c>
      <c r="D27" s="9">
        <v>195</v>
      </c>
      <c r="E27" s="9">
        <v>135</v>
      </c>
      <c r="F27" s="9">
        <v>55</v>
      </c>
      <c r="G27" s="9">
        <v>5</v>
      </c>
      <c r="H27" s="168">
        <v>0.68</v>
      </c>
      <c r="I27" s="11">
        <v>0.28000000000000003</v>
      </c>
      <c r="J27" s="168">
        <v>0.04</v>
      </c>
    </row>
    <row r="28" spans="1:10" x14ac:dyDescent="0.35">
      <c r="A28" s="5" t="s">
        <v>220</v>
      </c>
      <c r="B28" s="9">
        <v>2665</v>
      </c>
      <c r="C28" s="168">
        <v>0.03</v>
      </c>
      <c r="D28" s="9">
        <v>2455</v>
      </c>
      <c r="E28" s="9">
        <v>1710</v>
      </c>
      <c r="F28" s="9">
        <v>655</v>
      </c>
      <c r="G28" s="9">
        <v>85</v>
      </c>
      <c r="H28" s="168">
        <v>0.7</v>
      </c>
      <c r="I28" s="11">
        <v>0.27</v>
      </c>
      <c r="J28" s="168">
        <v>0.03</v>
      </c>
    </row>
    <row r="29" spans="1:10" x14ac:dyDescent="0.35">
      <c r="A29" s="5" t="s">
        <v>221</v>
      </c>
      <c r="B29" s="9">
        <v>6605</v>
      </c>
      <c r="C29" s="168">
        <v>7.0000000000000007E-2</v>
      </c>
      <c r="D29" s="9">
        <v>6050</v>
      </c>
      <c r="E29" s="9">
        <v>4355</v>
      </c>
      <c r="F29" s="9">
        <v>1495</v>
      </c>
      <c r="G29" s="9">
        <v>205</v>
      </c>
      <c r="H29" s="168">
        <v>0.72</v>
      </c>
      <c r="I29" s="11">
        <v>0.25</v>
      </c>
      <c r="J29" s="168">
        <v>0.03</v>
      </c>
    </row>
    <row r="30" spans="1:10" x14ac:dyDescent="0.35">
      <c r="A30" s="5" t="s">
        <v>222</v>
      </c>
      <c r="B30" s="9">
        <v>230</v>
      </c>
      <c r="C30" s="168">
        <v>0</v>
      </c>
      <c r="D30" s="9">
        <v>215</v>
      </c>
      <c r="E30" s="9">
        <v>165</v>
      </c>
      <c r="F30" s="9">
        <v>50</v>
      </c>
      <c r="G30" s="9">
        <v>5</v>
      </c>
      <c r="H30" s="168">
        <v>0.75</v>
      </c>
      <c r="I30" s="11">
        <v>0.23</v>
      </c>
      <c r="J30" s="168">
        <v>0.02</v>
      </c>
    </row>
    <row r="31" spans="1:10" x14ac:dyDescent="0.35">
      <c r="A31" s="5" t="s">
        <v>223</v>
      </c>
      <c r="B31" s="9">
        <v>2490</v>
      </c>
      <c r="C31" s="168">
        <v>0.03</v>
      </c>
      <c r="D31" s="9">
        <v>2315</v>
      </c>
      <c r="E31" s="9">
        <v>1635</v>
      </c>
      <c r="F31" s="9">
        <v>595</v>
      </c>
      <c r="G31" s="9">
        <v>80</v>
      </c>
      <c r="H31" s="168">
        <v>0.71</v>
      </c>
      <c r="I31" s="11">
        <v>0.26</v>
      </c>
      <c r="J31" s="168">
        <v>0.04</v>
      </c>
    </row>
    <row r="32" spans="1:10" x14ac:dyDescent="0.35">
      <c r="A32" s="5" t="s">
        <v>224</v>
      </c>
      <c r="B32" s="9">
        <v>2975</v>
      </c>
      <c r="C32" s="168">
        <v>0.03</v>
      </c>
      <c r="D32" s="9">
        <v>2675</v>
      </c>
      <c r="E32" s="9">
        <v>1910</v>
      </c>
      <c r="F32" s="9">
        <v>690</v>
      </c>
      <c r="G32" s="9">
        <v>75</v>
      </c>
      <c r="H32" s="168">
        <v>0.71</v>
      </c>
      <c r="I32" s="11">
        <v>0.26</v>
      </c>
      <c r="J32" s="168">
        <v>0.03</v>
      </c>
    </row>
    <row r="33" spans="1:10" x14ac:dyDescent="0.35">
      <c r="A33" s="5" t="s">
        <v>225</v>
      </c>
      <c r="B33" s="9">
        <v>1465</v>
      </c>
      <c r="C33" s="168">
        <v>0.02</v>
      </c>
      <c r="D33" s="9">
        <v>1350</v>
      </c>
      <c r="E33" s="9">
        <v>1000</v>
      </c>
      <c r="F33" s="9">
        <v>305</v>
      </c>
      <c r="G33" s="9">
        <v>45</v>
      </c>
      <c r="H33" s="168">
        <v>0.74</v>
      </c>
      <c r="I33" s="11">
        <v>0.23</v>
      </c>
      <c r="J33" s="168">
        <v>0.03</v>
      </c>
    </row>
    <row r="34" spans="1:10" x14ac:dyDescent="0.35">
      <c r="A34" s="5" t="s">
        <v>226</v>
      </c>
      <c r="B34" s="9">
        <v>280</v>
      </c>
      <c r="C34" s="168">
        <v>0</v>
      </c>
      <c r="D34" s="9">
        <v>265</v>
      </c>
      <c r="E34" s="9">
        <v>200</v>
      </c>
      <c r="F34" s="9">
        <v>55</v>
      </c>
      <c r="G34" s="9">
        <v>5</v>
      </c>
      <c r="H34" s="168">
        <v>0.76</v>
      </c>
      <c r="I34" s="11">
        <v>0.21</v>
      </c>
      <c r="J34" s="168">
        <v>0.03</v>
      </c>
    </row>
    <row r="35" spans="1:10" x14ac:dyDescent="0.35">
      <c r="A35" s="5" t="s">
        <v>227</v>
      </c>
      <c r="B35" s="9">
        <v>1780</v>
      </c>
      <c r="C35" s="168">
        <v>0.02</v>
      </c>
      <c r="D35" s="9">
        <v>1620</v>
      </c>
      <c r="E35" s="9">
        <v>1160</v>
      </c>
      <c r="F35" s="9">
        <v>410</v>
      </c>
      <c r="G35" s="9">
        <v>50</v>
      </c>
      <c r="H35" s="168">
        <v>0.72</v>
      </c>
      <c r="I35" s="11">
        <v>0.25</v>
      </c>
      <c r="J35" s="168">
        <v>0.03</v>
      </c>
    </row>
    <row r="36" spans="1:10" x14ac:dyDescent="0.35">
      <c r="A36" s="5" t="s">
        <v>228</v>
      </c>
      <c r="B36" s="9">
        <v>5990</v>
      </c>
      <c r="C36" s="168">
        <v>7.0000000000000007E-2</v>
      </c>
      <c r="D36" s="9">
        <v>5450</v>
      </c>
      <c r="E36" s="9">
        <v>4075</v>
      </c>
      <c r="F36" s="9">
        <v>1225</v>
      </c>
      <c r="G36" s="9">
        <v>145</v>
      </c>
      <c r="H36" s="168">
        <v>0.75</v>
      </c>
      <c r="I36" s="11">
        <v>0.23</v>
      </c>
      <c r="J36" s="168">
        <v>0.03</v>
      </c>
    </row>
    <row r="37" spans="1:10" x14ac:dyDescent="0.35">
      <c r="A37" s="5" t="s">
        <v>229</v>
      </c>
      <c r="B37" s="9">
        <v>1230</v>
      </c>
      <c r="C37" s="168">
        <v>0.01</v>
      </c>
      <c r="D37" s="9">
        <v>1125</v>
      </c>
      <c r="E37" s="9">
        <v>880</v>
      </c>
      <c r="F37" s="9">
        <v>215</v>
      </c>
      <c r="G37" s="9">
        <v>30</v>
      </c>
      <c r="H37" s="168">
        <v>0.78</v>
      </c>
      <c r="I37" s="11">
        <v>0.19</v>
      </c>
      <c r="J37" s="168">
        <v>0.03</v>
      </c>
    </row>
    <row r="38" spans="1:10" x14ac:dyDescent="0.35">
      <c r="A38" s="5" t="s">
        <v>230</v>
      </c>
      <c r="B38" s="9">
        <v>2040</v>
      </c>
      <c r="C38" s="168">
        <v>0.02</v>
      </c>
      <c r="D38" s="9">
        <v>1840</v>
      </c>
      <c r="E38" s="9">
        <v>1340</v>
      </c>
      <c r="F38" s="9">
        <v>430</v>
      </c>
      <c r="G38" s="9">
        <v>70</v>
      </c>
      <c r="H38" s="168">
        <v>0.73</v>
      </c>
      <c r="I38" s="11">
        <v>0.23</v>
      </c>
      <c r="J38" s="168">
        <v>0.04</v>
      </c>
    </row>
    <row r="39" spans="1:10" x14ac:dyDescent="0.35">
      <c r="A39" s="5" t="s">
        <v>231</v>
      </c>
      <c r="B39" s="9">
        <v>3965</v>
      </c>
      <c r="C39" s="168">
        <v>0.04</v>
      </c>
      <c r="D39" s="9">
        <v>3680</v>
      </c>
      <c r="E39" s="9">
        <v>2720</v>
      </c>
      <c r="F39" s="9">
        <v>850</v>
      </c>
      <c r="G39" s="9">
        <v>105</v>
      </c>
      <c r="H39" s="168">
        <v>0.74</v>
      </c>
      <c r="I39" s="11">
        <v>0.23</v>
      </c>
      <c r="J39" s="168">
        <v>0.03</v>
      </c>
    </row>
    <row r="40" spans="1:10" x14ac:dyDescent="0.35">
      <c r="A40" s="5" t="s">
        <v>232</v>
      </c>
      <c r="B40" s="9">
        <v>440</v>
      </c>
      <c r="C40" s="168">
        <v>0</v>
      </c>
      <c r="D40" s="9">
        <v>425</v>
      </c>
      <c r="E40" s="9">
        <v>290</v>
      </c>
      <c r="F40" s="9">
        <v>95</v>
      </c>
      <c r="G40" s="9">
        <v>40</v>
      </c>
      <c r="H40" s="168">
        <v>0.68</v>
      </c>
      <c r="I40" s="11">
        <v>0.22</v>
      </c>
      <c r="J40" s="168">
        <v>0.1</v>
      </c>
    </row>
    <row r="41" spans="1:10" x14ac:dyDescent="0.35">
      <c r="A41" t="s">
        <v>29</v>
      </c>
      <c r="B41" t="s">
        <v>424</v>
      </c>
    </row>
    <row r="42" spans="1:10" x14ac:dyDescent="0.35">
      <c r="A42" t="s">
        <v>30</v>
      </c>
      <c r="B42" t="s">
        <v>426</v>
      </c>
    </row>
    <row r="43" spans="1:10" x14ac:dyDescent="0.35">
      <c r="A43" t="s">
        <v>31</v>
      </c>
      <c r="B43" t="s">
        <v>430</v>
      </c>
    </row>
    <row r="44" spans="1:10" x14ac:dyDescent="0.35">
      <c r="A44" t="s">
        <v>32</v>
      </c>
      <c r="B44" t="s">
        <v>425</v>
      </c>
    </row>
    <row r="45" spans="1:10" x14ac:dyDescent="0.35">
      <c r="A45" t="s">
        <v>33</v>
      </c>
      <c r="B45" t="s">
        <v>441</v>
      </c>
    </row>
    <row r="46" spans="1:10" x14ac:dyDescent="0.35">
      <c r="A46" t="s">
        <v>34</v>
      </c>
      <c r="B46" t="s">
        <v>442</v>
      </c>
    </row>
    <row r="47" spans="1:10" x14ac:dyDescent="0.35">
      <c r="A47" t="s">
        <v>35</v>
      </c>
      <c r="B47" t="s">
        <v>443</v>
      </c>
    </row>
  </sheetData>
  <conditionalFormatting sqref="C7">
    <cfRule type="dataBar" priority="5">
      <dataBar>
        <cfvo type="num" val="0"/>
        <cfvo type="num" val="1"/>
        <color rgb="FFB1A0C7"/>
      </dataBar>
      <extLst>
        <ext xmlns:x14="http://schemas.microsoft.com/office/spreadsheetml/2009/9/main" uri="{B025F937-C7B1-47D3-B67F-A62EFF666E3E}">
          <x14:id>{247770FA-25DB-48A2-9D95-44822AD8E2F7}</x14:id>
        </ext>
      </extLst>
    </cfRule>
  </conditionalFormatting>
  <conditionalFormatting sqref="C8:C40">
    <cfRule type="dataBar" priority="4">
      <dataBar>
        <cfvo type="num" val="0"/>
        <cfvo type="num" val="1"/>
        <color rgb="FFB1A0C7"/>
      </dataBar>
      <extLst>
        <ext xmlns:x14="http://schemas.microsoft.com/office/spreadsheetml/2009/9/main" uri="{B025F937-C7B1-47D3-B67F-A62EFF666E3E}">
          <x14:id>{67DA9AC9-2E8C-4570-87C4-28A3B5228354}</x14:id>
        </ext>
      </extLst>
    </cfRule>
  </conditionalFormatting>
  <conditionalFormatting sqref="H8:H40">
    <cfRule type="dataBar" priority="6">
      <dataBar>
        <cfvo type="num" val="0"/>
        <cfvo type="num" val="1"/>
        <color rgb="FFB1A0C7"/>
      </dataBar>
      <extLst>
        <ext xmlns:x14="http://schemas.microsoft.com/office/spreadsheetml/2009/9/main" uri="{B025F937-C7B1-47D3-B67F-A62EFF666E3E}">
          <x14:id>{65EF528D-9263-4462-9C23-179A69BDBA8B}</x14:id>
        </ext>
      </extLst>
    </cfRule>
  </conditionalFormatting>
  <conditionalFormatting sqref="H7:I7">
    <cfRule type="dataBar" priority="7">
      <dataBar>
        <cfvo type="num" val="0"/>
        <cfvo type="num" val="1"/>
        <color rgb="FFB1A0C7"/>
      </dataBar>
      <extLst>
        <ext xmlns:x14="http://schemas.microsoft.com/office/spreadsheetml/2009/9/main" uri="{B025F937-C7B1-47D3-B67F-A62EFF666E3E}">
          <x14:id>{518FBE99-CD53-407B-8B0B-67B6921AEC50}</x14:id>
        </ext>
      </extLst>
    </cfRule>
  </conditionalFormatting>
  <conditionalFormatting sqref="I8:I40">
    <cfRule type="dataBar" priority="1">
      <dataBar>
        <cfvo type="num" val="0"/>
        <cfvo type="num" val="1"/>
        <color rgb="FFB1A0C7"/>
      </dataBar>
      <extLst>
        <ext xmlns:x14="http://schemas.microsoft.com/office/spreadsheetml/2009/9/main" uri="{B025F937-C7B1-47D3-B67F-A62EFF666E3E}">
          <x14:id>{81FE0ABC-A139-46AB-82B7-19B53D0392A4}</x14:id>
        </ext>
      </extLst>
    </cfRule>
  </conditionalFormatting>
  <conditionalFormatting sqref="J7">
    <cfRule type="dataBar" priority="3">
      <dataBar>
        <cfvo type="num" val="0"/>
        <cfvo type="num" val="1"/>
        <color rgb="FFB1A0C7"/>
      </dataBar>
      <extLst>
        <ext xmlns:x14="http://schemas.microsoft.com/office/spreadsheetml/2009/9/main" uri="{B025F937-C7B1-47D3-B67F-A62EFF666E3E}">
          <x14:id>{1EB529B1-D3C9-483E-86C2-60EBF12F0B83}</x14:id>
        </ext>
      </extLst>
    </cfRule>
  </conditionalFormatting>
  <conditionalFormatting sqref="J8:J40">
    <cfRule type="dataBar" priority="2">
      <dataBar>
        <cfvo type="num" val="0"/>
        <cfvo type="num" val="1"/>
        <color rgb="FFB1A0C7"/>
      </dataBar>
      <extLst>
        <ext xmlns:x14="http://schemas.microsoft.com/office/spreadsheetml/2009/9/main" uri="{B025F937-C7B1-47D3-B67F-A62EFF666E3E}">
          <x14:id>{7D4AC9B5-558B-4DCF-8653-CF40703A7698}</x14:id>
        </ext>
      </extLst>
    </cfRule>
  </conditionalFormatting>
  <pageMargins left="0.7" right="0.7" top="0.75" bottom="0.75" header="0.3" footer="0.3"/>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247770FA-25DB-48A2-9D95-44822AD8E2F7}">
            <x14:dataBar minLength="0" maxLength="100" gradient="0">
              <x14:cfvo type="num">
                <xm:f>0</xm:f>
              </x14:cfvo>
              <x14:cfvo type="num">
                <xm:f>1</xm:f>
              </x14:cfvo>
              <x14:negativeFillColor rgb="FFFF0000"/>
              <x14:axisColor rgb="FF000000"/>
            </x14:dataBar>
          </x14:cfRule>
          <xm:sqref>C7</xm:sqref>
        </x14:conditionalFormatting>
        <x14:conditionalFormatting xmlns:xm="http://schemas.microsoft.com/office/excel/2006/main">
          <x14:cfRule type="dataBar" id="{67DA9AC9-2E8C-4570-87C4-28A3B5228354}">
            <x14:dataBar minLength="0" maxLength="100" gradient="0">
              <x14:cfvo type="num">
                <xm:f>0</xm:f>
              </x14:cfvo>
              <x14:cfvo type="num">
                <xm:f>1</xm:f>
              </x14:cfvo>
              <x14:negativeFillColor rgb="FFFF0000"/>
              <x14:axisColor rgb="FF000000"/>
            </x14:dataBar>
          </x14:cfRule>
          <xm:sqref>C8:C40</xm:sqref>
        </x14:conditionalFormatting>
        <x14:conditionalFormatting xmlns:xm="http://schemas.microsoft.com/office/excel/2006/main">
          <x14:cfRule type="dataBar" id="{65EF528D-9263-4462-9C23-179A69BDBA8B}">
            <x14:dataBar minLength="0" maxLength="100" gradient="0">
              <x14:cfvo type="num">
                <xm:f>0</xm:f>
              </x14:cfvo>
              <x14:cfvo type="num">
                <xm:f>1</xm:f>
              </x14:cfvo>
              <x14:negativeFillColor rgb="FFFF0000"/>
              <x14:axisColor rgb="FF000000"/>
            </x14:dataBar>
          </x14:cfRule>
          <xm:sqref>H8:H40</xm:sqref>
        </x14:conditionalFormatting>
        <x14:conditionalFormatting xmlns:xm="http://schemas.microsoft.com/office/excel/2006/main">
          <x14:cfRule type="dataBar" id="{518FBE99-CD53-407B-8B0B-67B6921AEC50}">
            <x14:dataBar minLength="0" maxLength="100" gradient="0">
              <x14:cfvo type="num">
                <xm:f>0</xm:f>
              </x14:cfvo>
              <x14:cfvo type="num">
                <xm:f>1</xm:f>
              </x14:cfvo>
              <x14:negativeFillColor rgb="FFFF0000"/>
              <x14:axisColor rgb="FF000000"/>
            </x14:dataBar>
          </x14:cfRule>
          <xm:sqref>H7:I7</xm:sqref>
        </x14:conditionalFormatting>
        <x14:conditionalFormatting xmlns:xm="http://schemas.microsoft.com/office/excel/2006/main">
          <x14:cfRule type="dataBar" id="{81FE0ABC-A139-46AB-82B7-19B53D0392A4}">
            <x14:dataBar minLength="0" maxLength="100" gradient="0">
              <x14:cfvo type="num">
                <xm:f>0</xm:f>
              </x14:cfvo>
              <x14:cfvo type="num">
                <xm:f>1</xm:f>
              </x14:cfvo>
              <x14:negativeFillColor rgb="FFFF0000"/>
              <x14:axisColor rgb="FF000000"/>
            </x14:dataBar>
          </x14:cfRule>
          <xm:sqref>I8:I40</xm:sqref>
        </x14:conditionalFormatting>
        <x14:conditionalFormatting xmlns:xm="http://schemas.microsoft.com/office/excel/2006/main">
          <x14:cfRule type="dataBar" id="{1EB529B1-D3C9-483E-86C2-60EBF12F0B83}">
            <x14:dataBar minLength="0" maxLength="100" gradient="0">
              <x14:cfvo type="num">
                <xm:f>0</xm:f>
              </x14:cfvo>
              <x14:cfvo type="num">
                <xm:f>1</xm:f>
              </x14:cfvo>
              <x14:negativeFillColor rgb="FFFF0000"/>
              <x14:axisColor rgb="FF000000"/>
            </x14:dataBar>
          </x14:cfRule>
          <xm:sqref>J7</xm:sqref>
        </x14:conditionalFormatting>
        <x14:conditionalFormatting xmlns:xm="http://schemas.microsoft.com/office/excel/2006/main">
          <x14:cfRule type="dataBar" id="{7D4AC9B5-558B-4DCF-8653-CF40703A7698}">
            <x14:dataBar minLength="0" maxLength="100" gradient="0">
              <x14:cfvo type="num">
                <xm:f>0</xm:f>
              </x14:cfvo>
              <x14:cfvo type="num">
                <xm:f>1</xm:f>
              </x14:cfvo>
              <x14:negativeFillColor rgb="FFFF0000"/>
              <x14:axisColor rgb="FF000000"/>
            </x14:dataBar>
          </x14:cfRule>
          <xm:sqref>J8:J40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Contents</vt:lpstr>
      <vt:lpstr>T1 Applications by decision</vt:lpstr>
      <vt:lpstr>T2 Decisions by award type</vt:lpstr>
      <vt:lpstr>T3 Care awards by level</vt:lpstr>
      <vt:lpstr>T4 Mobility awards by level</vt:lpstr>
      <vt:lpstr>T5 Applications by condition</vt:lpstr>
      <vt:lpstr>T6 Applications by channel</vt:lpstr>
      <vt:lpstr>T7 Applications by age</vt:lpstr>
      <vt:lpstr>T8 Applications by LA</vt:lpstr>
      <vt:lpstr>T9 Application processing times</vt:lpstr>
      <vt:lpstr>T10 Payments</vt:lpstr>
      <vt:lpstr>T11 Payments by LA</vt:lpstr>
      <vt:lpstr>T12 Number of individuals paid</vt:lpstr>
      <vt:lpstr>T13 Caseload by award type</vt:lpstr>
      <vt:lpstr>T14 Caseload by care level</vt:lpstr>
      <vt:lpstr>T15 Caseload by mob level</vt:lpstr>
      <vt:lpstr>T16 Caseload by award level</vt:lpstr>
      <vt:lpstr>T17 Caseload by age</vt:lpstr>
      <vt:lpstr>T18 Caseload by cond and award</vt:lpstr>
      <vt:lpstr>T19 Caseload by cond and care</vt:lpstr>
      <vt:lpstr>T20 Caseload by cond and mob</vt:lpstr>
      <vt:lpstr>T21 Caseload by SRTI</vt:lpstr>
      <vt:lpstr>T22 Caseload by duration</vt:lpstr>
      <vt:lpstr>T23 Caseload by LA</vt:lpstr>
      <vt:lpstr>T24 Redeterminations</vt:lpstr>
      <vt:lpstr>T25 Appeals</vt:lpstr>
      <vt:lpstr>T26 Reviews</vt:lpstr>
      <vt:lpstr>T27 Planned Award Reviews</vt:lpstr>
      <vt:lpstr>T28 Change of Circs Reviews</vt:lpstr>
      <vt:lpstr>Chart 1</vt:lpstr>
      <vt:lpstr>Chart 2</vt:lpstr>
      <vt:lpstr>Chart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2025-11-17T09:56:00Z</dcterms:created>
  <dcterms:modified xsi:type="dcterms:W3CDTF">2025-11-17T09:56:56Z</dcterms:modified>
</cp:coreProperties>
</file>